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S210D8A1\share\backup\backup\●R4年度_教育環境整備推進室共有ファイル\04)長期保全・計画担当\07_空調整備関係\200　入札公告公表\01　公告準備\"/>
    </mc:Choice>
  </mc:AlternateContent>
  <bookViews>
    <workbookView xWindow="-105" yWindow="-105" windowWidth="20715" windowHeight="13425"/>
  </bookViews>
  <sheets>
    <sheet name="様式1-1" sheetId="20" r:id="rId1"/>
    <sheet name="様式1-2" sheetId="21" r:id="rId2"/>
    <sheet name="様式1-4" sheetId="22" r:id="rId3"/>
    <sheet name="様式4-3" sheetId="23" r:id="rId4"/>
    <sheet name="様式5-7" sheetId="24" r:id="rId5"/>
    <sheet name="様式5-8" sheetId="25" r:id="rId6"/>
    <sheet name="様式5-9" sheetId="26" r:id="rId7"/>
    <sheet name="様式8-2" sheetId="6" r:id="rId8"/>
    <sheet name="様式8-3" sheetId="9" r:id="rId9"/>
    <sheet name="様式8-4小" sheetId="10" r:id="rId10"/>
    <sheet name="様式8-4中" sheetId="17" r:id="rId11"/>
    <sheet name="様式8-5-1小" sheetId="4" r:id="rId12"/>
    <sheet name="様式8-5-2中" sheetId="18" r:id="rId13"/>
    <sheet name="様式8-6" sheetId="3" r:id="rId14"/>
    <sheet name="様式8-7-1小" sheetId="8" r:id="rId15"/>
    <sheet name="様式8-7-2中" sheetId="19" r:id="rId16"/>
    <sheet name="前提条件シート⇒" sheetId="15" r:id="rId17"/>
    <sheet name="料金表" sheetId="12" r:id="rId18"/>
    <sheet name="標準提供条件" sheetId="13" r:id="rId19"/>
    <sheet name="入力規則" sheetId="14" r:id="rId20"/>
  </sheets>
  <externalReferences>
    <externalReference r:id="rId21"/>
    <externalReference r:id="rId22"/>
    <externalReference r:id="rId23"/>
  </externalReferences>
  <definedNames>
    <definedName name="_1_0T_学校" localSheetId="11">#REF!</definedName>
    <definedName name="_1_0T_学校" localSheetId="12">#REF!</definedName>
    <definedName name="_1_0T_学校" localSheetId="13">#REF!</definedName>
    <definedName name="_1_0T_学校">#REF!</definedName>
    <definedName name="_xlnm._FilterDatabase" localSheetId="7" hidden="1">'様式8-2'!$B$10:$AC$1396</definedName>
    <definedName name="_xlnm._FilterDatabase" localSheetId="14" hidden="1">'様式8-7-1小'!$B$10:$X$112</definedName>
    <definedName name="_xlnm._FilterDatabase" localSheetId="15" hidden="1">'様式8-7-2中'!$B$10:$X$60</definedName>
    <definedName name="EHP">#REF!</definedName>
    <definedName name="EHPIN" localSheetId="7">#REF!</definedName>
    <definedName name="ehpin" localSheetId="8">'様式8-3'!$B$11:$H$31</definedName>
    <definedName name="EHPIN" localSheetId="11">#REF!</definedName>
    <definedName name="EHPIN" localSheetId="12">#REF!</definedName>
    <definedName name="EHPIN" localSheetId="13">#REF!</definedName>
    <definedName name="EHPIN">#REF!</definedName>
    <definedName name="EHPOUT" localSheetId="7">#REF!</definedName>
    <definedName name="ehpout" localSheetId="8">'様式8-3'!$B$63:$H$83</definedName>
    <definedName name="EHPOUT" localSheetId="13">#REF!</definedName>
    <definedName name="EHPOUT">#REF!</definedName>
    <definedName name="elebase" localSheetId="8">[1]エネルギー単価!$E$2</definedName>
    <definedName name="elebase">[2]エネルギー単価!$E$2</definedName>
    <definedName name="elefuel" localSheetId="8">[1]エネルギー単価!$E$5</definedName>
    <definedName name="elefuel">[2]エネルギー単価!$E$5</definedName>
    <definedName name="element">#REF!</definedName>
    <definedName name="elerenewable" localSheetId="8">[1]エネルギー単価!$E$6</definedName>
    <definedName name="elerenewable">[2]エネルギー単価!$E$6</definedName>
    <definedName name="elerest" localSheetId="8">[1]エネルギー単価!$E$4</definedName>
    <definedName name="elerest">[2]エネルギー単価!$E$4</definedName>
    <definedName name="elesummer" localSheetId="8">[1]エネルギー単価!$E$3</definedName>
    <definedName name="elesummer">[2]エネルギー単価!$E$3</definedName>
    <definedName name="FAX" localSheetId="7">#REF!</definedName>
    <definedName name="FAX" localSheetId="13">#REF!</definedName>
    <definedName name="FAX">#REF!</definedName>
    <definedName name="gasindex" localSheetId="8">'[1]様式９－４－１'!$I$168</definedName>
    <definedName name="gasindex">'[2]様式９－４－１'!$I$168</definedName>
    <definedName name="gasindexx" localSheetId="8">'[1]様式９－４－１'!$I$260</definedName>
    <definedName name="gasindexx">'[2]様式９－４－１'!$I$260</definedName>
    <definedName name="GHP">#REF!</definedName>
    <definedName name="GHPIN" localSheetId="7">#REF!</definedName>
    <definedName name="ghpin" localSheetId="8">'様式8-3'!$B$37:$H$57</definedName>
    <definedName name="GHPIN">#REF!</definedName>
    <definedName name="GHPOUT" localSheetId="7">#REF!</definedName>
    <definedName name="ghpout" localSheetId="8">'様式8-3'!$B$110:$J$118</definedName>
    <definedName name="GHPOUT">#REF!</definedName>
    <definedName name="INVIN" localSheetId="7">#REF!</definedName>
    <definedName name="INVIN">#REF!</definedName>
    <definedName name="INVOUT" localSheetId="7">#REF!</definedName>
    <definedName name="INVOUT">#REF!</definedName>
    <definedName name="junior">#REF!</definedName>
    <definedName name="_xlnm.Print_Area" localSheetId="0">'様式1-1'!$B$1:$L$39</definedName>
    <definedName name="_xlnm.Print_Area" localSheetId="1">'様式1-2'!$B$1:$L$39</definedName>
    <definedName name="_xlnm.Print_Area" localSheetId="2">'様式1-4'!$B$1:$D$30</definedName>
    <definedName name="_xlnm.Print_Area" localSheetId="3">'様式4-3'!$B$1:$S$166</definedName>
    <definedName name="_xlnm.Print_Area" localSheetId="4">'様式5-7'!$B$1:$X$54</definedName>
    <definedName name="_xlnm.Print_Area" localSheetId="5">'様式5-8'!$B$1:$U$36</definedName>
    <definedName name="_xlnm.Print_Area" localSheetId="6">'様式5-9'!$B$1:$I$131</definedName>
    <definedName name="_xlnm.Print_Area" localSheetId="7">'様式8-2'!$B$1:$AA$1396</definedName>
    <definedName name="_xlnm.Print_Area" localSheetId="8">'様式8-3'!$B$1:$N$119</definedName>
    <definedName name="_xlnm.Print_Area" localSheetId="9">'様式8-4小'!$B$1:$AI$137</definedName>
    <definedName name="_xlnm.Print_Area" localSheetId="10">'様式8-4中'!$B$1:$AI$137</definedName>
    <definedName name="_xlnm.Print_Area" localSheetId="11">'様式8-5-1小'!$B$1:$AQ$91</definedName>
    <definedName name="_xlnm.Print_Area" localSheetId="12">'様式8-5-2中'!$B$1:$AQ$91</definedName>
    <definedName name="_xlnm.Print_Area" localSheetId="13">'様式8-6'!$B$1:$J$477</definedName>
    <definedName name="_xlnm.Print_Area" localSheetId="14">'様式8-7-1小'!$B$1:$X$113</definedName>
    <definedName name="_xlnm.Print_Area" localSheetId="15">'様式8-7-2中'!$B$1:$X$61</definedName>
    <definedName name="_xlnm.Print_Titles" localSheetId="3">'様式4-3'!$7:$10</definedName>
    <definedName name="_xlnm.Print_Titles" localSheetId="7">'様式8-2'!$7:$10</definedName>
    <definedName name="_xlnm.Print_Titles" localSheetId="13">'様式8-6'!$7:$9</definedName>
    <definedName name="_xlnm.Print_Titles" localSheetId="14">'様式8-7-1小'!$7:$9</definedName>
    <definedName name="_xlnm.Print_Titles" localSheetId="15">'様式8-7-2中'!$7:$9</definedName>
    <definedName name="proposer" localSheetId="8">'様式8-3'!#REF!</definedName>
    <definedName name="proposer">'[2]様式９－５'!#REF!</definedName>
    <definedName name="school" localSheetId="11">#REF!</definedName>
    <definedName name="school" localSheetId="12">#REF!</definedName>
    <definedName name="school">#REF!</definedName>
    <definedName name="schoolclass" localSheetId="8">[1]対象校リスト!$B$2:$C$3</definedName>
    <definedName name="schoolclass">[2]対象校リスト!$B$2:$C$3</definedName>
    <definedName name="TEL" localSheetId="7">#REF!</definedName>
    <definedName name="TEL" localSheetId="11">#REF!</definedName>
    <definedName name="TEL" localSheetId="12">#REF!</definedName>
    <definedName name="TEL" localSheetId="13">#REF!</definedName>
    <definedName name="TEL">#REF!</definedName>
    <definedName name="システム" localSheetId="7">#REF!</definedName>
    <definedName name="システム" localSheetId="13">#REF!</definedName>
    <definedName name="システム">#REF!</definedName>
    <definedName name="回答部署" localSheetId="7">#REF!</definedName>
    <definedName name="回答部署">#REF!</definedName>
    <definedName name="関連項目" localSheetId="7">#REF!</definedName>
    <definedName name="関連項目">#REF!</definedName>
    <definedName name="支店" localSheetId="7">#REF!</definedName>
    <definedName name="支店">#REF!</definedName>
    <definedName name="電源" localSheetId="7">#REF!</definedName>
    <definedName name="電源">#REF!</definedName>
    <definedName name="日付" localSheetId="7">#REF!</definedName>
    <definedName name="日付">#REF!</definedName>
    <definedName name="標準" localSheetId="7">#REF!</definedName>
    <definedName name="標準">#REF!</definedName>
    <definedName name="補助キーワード" localSheetId="7">#REF!</definedName>
    <definedName name="補助キーワード">#REF!</definedName>
    <definedName name="問合せ部署" localSheetId="7">#REF!</definedName>
    <definedName name="問合せ部署">#REF!</definedName>
    <definedName name="用途" localSheetId="7">#REF!</definedName>
    <definedName name="用途">#REF!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1" i="6" l="1"/>
  <c r="T42" i="25"/>
  <c r="S42" i="25"/>
  <c r="R42" i="25"/>
  <c r="Q42" i="25"/>
  <c r="P42" i="25"/>
  <c r="O42" i="25"/>
  <c r="N42" i="25"/>
  <c r="M42" i="25"/>
  <c r="L42" i="25"/>
  <c r="K42" i="25"/>
  <c r="J42" i="25"/>
  <c r="I42" i="25"/>
  <c r="H42" i="25"/>
  <c r="G42" i="25"/>
  <c r="F42" i="25"/>
  <c r="E42" i="25"/>
  <c r="D42" i="25"/>
  <c r="T35" i="25"/>
  <c r="Q35" i="25"/>
  <c r="F35" i="25"/>
  <c r="T34" i="25"/>
  <c r="S34" i="25"/>
  <c r="R34" i="25"/>
  <c r="Q34" i="25"/>
  <c r="P34" i="25"/>
  <c r="O34" i="25"/>
  <c r="N34" i="25"/>
  <c r="M34" i="25"/>
  <c r="L34" i="25"/>
  <c r="K34" i="25"/>
  <c r="J34" i="25"/>
  <c r="I34" i="25"/>
  <c r="H34" i="25"/>
  <c r="G34" i="25"/>
  <c r="F34" i="25"/>
  <c r="E34" i="25"/>
  <c r="D34" i="25"/>
  <c r="T33" i="25"/>
  <c r="S33" i="25"/>
  <c r="R33" i="25"/>
  <c r="Q33" i="25"/>
  <c r="P33" i="25"/>
  <c r="O33" i="25"/>
  <c r="N33" i="25"/>
  <c r="M33" i="25"/>
  <c r="L33" i="25"/>
  <c r="K33" i="25"/>
  <c r="J33" i="25"/>
  <c r="I33" i="25"/>
  <c r="U33" i="25" s="1"/>
  <c r="H33" i="25"/>
  <c r="G33" i="25"/>
  <c r="F33" i="25"/>
  <c r="E33" i="25"/>
  <c r="T32" i="25"/>
  <c r="S32" i="25"/>
  <c r="R32" i="25"/>
  <c r="Q32" i="25"/>
  <c r="P32" i="25"/>
  <c r="O32" i="25"/>
  <c r="N32" i="25"/>
  <c r="M32" i="25"/>
  <c r="L32" i="25"/>
  <c r="K32" i="25"/>
  <c r="J32" i="25"/>
  <c r="I32" i="25"/>
  <c r="H32" i="25"/>
  <c r="G32" i="25"/>
  <c r="F32" i="25"/>
  <c r="E32" i="25"/>
  <c r="U32" i="25" s="1"/>
  <c r="D32" i="25"/>
  <c r="T31" i="25"/>
  <c r="Q31" i="25"/>
  <c r="N31" i="25"/>
  <c r="N35" i="25" s="1"/>
  <c r="L31" i="25"/>
  <c r="L35" i="25" s="1"/>
  <c r="J31" i="25"/>
  <c r="J35" i="25" s="1"/>
  <c r="H31" i="25"/>
  <c r="H35" i="25" s="1"/>
  <c r="G31" i="25"/>
  <c r="G35" i="25" s="1"/>
  <c r="F31" i="25"/>
  <c r="H30" i="25"/>
  <c r="G30" i="25"/>
  <c r="F30" i="25"/>
  <c r="E30" i="25"/>
  <c r="S25" i="25"/>
  <c r="R25" i="25"/>
  <c r="Q25" i="25"/>
  <c r="M25" i="25"/>
  <c r="L25" i="25"/>
  <c r="J25" i="25"/>
  <c r="H25" i="25"/>
  <c r="G25" i="25"/>
  <c r="F25" i="25"/>
  <c r="E25" i="25"/>
  <c r="T24" i="25"/>
  <c r="T23" i="25"/>
  <c r="T22" i="25"/>
  <c r="S21" i="25"/>
  <c r="R21" i="25"/>
  <c r="Q21" i="25"/>
  <c r="P21" i="25"/>
  <c r="O21" i="25"/>
  <c r="O25" i="25" s="1"/>
  <c r="N21" i="25"/>
  <c r="M21" i="25"/>
  <c r="L21" i="25"/>
  <c r="K21" i="25"/>
  <c r="K25" i="25" s="1"/>
  <c r="J21" i="25"/>
  <c r="P31" i="25" s="1"/>
  <c r="P35" i="25" s="1"/>
  <c r="I21" i="25"/>
  <c r="H21" i="25"/>
  <c r="G21" i="25"/>
  <c r="F21" i="25"/>
  <c r="E21" i="25"/>
  <c r="D21" i="25"/>
  <c r="T20" i="25"/>
  <c r="U15" i="25"/>
  <c r="T15" i="25"/>
  <c r="S15" i="25"/>
  <c r="P15" i="25"/>
  <c r="N15" i="25"/>
  <c r="M15" i="25"/>
  <c r="L15" i="25"/>
  <c r="K15" i="25"/>
  <c r="I15" i="25"/>
  <c r="H15" i="25"/>
  <c r="G15" i="25"/>
  <c r="D15" i="25"/>
  <c r="U11" i="25"/>
  <c r="T11" i="25"/>
  <c r="S11" i="25"/>
  <c r="R11" i="25"/>
  <c r="R15" i="25" s="1"/>
  <c r="Q11" i="25"/>
  <c r="Q15" i="25" s="1"/>
  <c r="P11" i="25"/>
  <c r="O11" i="25"/>
  <c r="N11" i="25"/>
  <c r="M11" i="25"/>
  <c r="L11" i="25"/>
  <c r="K11" i="25"/>
  <c r="J11" i="25"/>
  <c r="J15" i="25" s="1"/>
  <c r="I11" i="25"/>
  <c r="H11" i="25"/>
  <c r="G11" i="25"/>
  <c r="F11" i="25"/>
  <c r="E11" i="25"/>
  <c r="E15" i="25" s="1"/>
  <c r="D11" i="25"/>
  <c r="X38" i="24"/>
  <c r="X37" i="24"/>
  <c r="X36" i="24"/>
  <c r="X35" i="24"/>
  <c r="X34" i="24"/>
  <c r="X33" i="24"/>
  <c r="X32" i="24"/>
  <c r="X31" i="24"/>
  <c r="X30" i="24"/>
  <c r="X29" i="24"/>
  <c r="X28" i="24"/>
  <c r="X27" i="24"/>
  <c r="X26" i="24"/>
  <c r="X25" i="24"/>
  <c r="X20" i="24"/>
  <c r="X19" i="24"/>
  <c r="X18" i="24"/>
  <c r="X17" i="24"/>
  <c r="X16" i="24"/>
  <c r="X15" i="24"/>
  <c r="X14" i="24"/>
  <c r="X13" i="24"/>
  <c r="X12" i="24"/>
  <c r="X11" i="24"/>
  <c r="X10" i="24"/>
  <c r="X9" i="24"/>
  <c r="X8" i="24"/>
  <c r="X7" i="24"/>
  <c r="M166" i="23"/>
  <c r="L166" i="23"/>
  <c r="N169" i="23" s="1"/>
  <c r="O169" i="23" s="1"/>
  <c r="H166" i="23"/>
  <c r="G166" i="23"/>
  <c r="F166" i="23"/>
  <c r="I169" i="23" s="1"/>
  <c r="E166" i="23"/>
  <c r="D166" i="23"/>
  <c r="N165" i="23"/>
  <c r="O165" i="23" s="1"/>
  <c r="I165" i="23"/>
  <c r="O164" i="23"/>
  <c r="N164" i="23"/>
  <c r="P164" i="23" s="1"/>
  <c r="I164" i="23"/>
  <c r="P163" i="23"/>
  <c r="O163" i="23"/>
  <c r="N163" i="23"/>
  <c r="J163" i="23"/>
  <c r="K163" i="23" s="1"/>
  <c r="I163" i="23"/>
  <c r="Q163" i="23" s="1"/>
  <c r="R162" i="23"/>
  <c r="Q162" i="23"/>
  <c r="S162" i="23" s="1"/>
  <c r="N162" i="23"/>
  <c r="J162" i="23"/>
  <c r="K162" i="23" s="1"/>
  <c r="I162" i="23"/>
  <c r="S161" i="23"/>
  <c r="R161" i="23"/>
  <c r="Q161" i="23"/>
  <c r="P161" i="23"/>
  <c r="O161" i="23"/>
  <c r="N161" i="23"/>
  <c r="I161" i="23"/>
  <c r="N160" i="23"/>
  <c r="I160" i="23"/>
  <c r="Q160" i="23" s="1"/>
  <c r="P159" i="23"/>
  <c r="O159" i="23"/>
  <c r="N159" i="23"/>
  <c r="I159" i="23"/>
  <c r="R158" i="23"/>
  <c r="Q158" i="23"/>
  <c r="N158" i="23"/>
  <c r="J158" i="23"/>
  <c r="K158" i="23" s="1"/>
  <c r="I158" i="23"/>
  <c r="O157" i="23"/>
  <c r="N157" i="23"/>
  <c r="Q157" i="23" s="1"/>
  <c r="I157" i="23"/>
  <c r="O156" i="23"/>
  <c r="N156" i="23"/>
  <c r="Q156" i="23" s="1"/>
  <c r="Q155" i="23"/>
  <c r="R155" i="23" s="1"/>
  <c r="S155" i="23" s="1"/>
  <c r="N155" i="23"/>
  <c r="K155" i="23"/>
  <c r="J155" i="23"/>
  <c r="I155" i="23"/>
  <c r="S154" i="23"/>
  <c r="R154" i="23"/>
  <c r="Q154" i="23"/>
  <c r="O154" i="23"/>
  <c r="P154" i="23" s="1"/>
  <c r="N154" i="23"/>
  <c r="I154" i="23"/>
  <c r="N153" i="23"/>
  <c r="O153" i="23" s="1"/>
  <c r="I153" i="23"/>
  <c r="Q153" i="23" s="1"/>
  <c r="P152" i="23"/>
  <c r="O152" i="23"/>
  <c r="N152" i="23"/>
  <c r="J152" i="23"/>
  <c r="I152" i="23"/>
  <c r="Q152" i="23" s="1"/>
  <c r="S151" i="23"/>
  <c r="Q151" i="23"/>
  <c r="R151" i="23" s="1"/>
  <c r="N151" i="23"/>
  <c r="J151" i="23"/>
  <c r="K151" i="23" s="1"/>
  <c r="I151" i="23"/>
  <c r="N150" i="23"/>
  <c r="I150" i="23"/>
  <c r="O149" i="23"/>
  <c r="N149" i="23"/>
  <c r="P149" i="23" s="1"/>
  <c r="K149" i="23"/>
  <c r="J149" i="23"/>
  <c r="I149" i="23"/>
  <c r="Q148" i="23"/>
  <c r="O148" i="23"/>
  <c r="P148" i="23" s="1"/>
  <c r="N148" i="23"/>
  <c r="O147" i="23"/>
  <c r="N147" i="23"/>
  <c r="P147" i="23" s="1"/>
  <c r="I147" i="23"/>
  <c r="O146" i="23"/>
  <c r="N146" i="23"/>
  <c r="P146" i="23" s="1"/>
  <c r="I146" i="23"/>
  <c r="Q146" i="23" s="1"/>
  <c r="Q145" i="23"/>
  <c r="O145" i="23"/>
  <c r="P145" i="23" s="1"/>
  <c r="N145" i="23"/>
  <c r="J145" i="23"/>
  <c r="I145" i="23"/>
  <c r="K145" i="23" s="1"/>
  <c r="N144" i="23"/>
  <c r="P143" i="23"/>
  <c r="O143" i="23"/>
  <c r="N143" i="23"/>
  <c r="J143" i="23"/>
  <c r="I143" i="23"/>
  <c r="O142" i="23"/>
  <c r="P142" i="23" s="1"/>
  <c r="N142" i="23"/>
  <c r="I142" i="23"/>
  <c r="Q142" i="23" s="1"/>
  <c r="N141" i="23"/>
  <c r="J141" i="23"/>
  <c r="K141" i="23" s="1"/>
  <c r="I141" i="23"/>
  <c r="N140" i="23"/>
  <c r="I140" i="23"/>
  <c r="O139" i="23"/>
  <c r="N139" i="23"/>
  <c r="P139" i="23" s="1"/>
  <c r="K139" i="23"/>
  <c r="J139" i="23"/>
  <c r="I139" i="23"/>
  <c r="Q139" i="23" s="1"/>
  <c r="Q138" i="23"/>
  <c r="P138" i="23"/>
  <c r="O138" i="23"/>
  <c r="N138" i="23"/>
  <c r="J138" i="23"/>
  <c r="I138" i="23"/>
  <c r="K138" i="23" s="1"/>
  <c r="N137" i="23"/>
  <c r="Q137" i="23" s="1"/>
  <c r="K137" i="23"/>
  <c r="J137" i="23"/>
  <c r="I137" i="23"/>
  <c r="N136" i="23"/>
  <c r="O135" i="23"/>
  <c r="P135" i="23" s="1"/>
  <c r="N135" i="23"/>
  <c r="I135" i="23"/>
  <c r="Q135" i="23" s="1"/>
  <c r="S134" i="23"/>
  <c r="Q134" i="23"/>
  <c r="R134" i="23" s="1"/>
  <c r="N134" i="23"/>
  <c r="K134" i="23"/>
  <c r="J134" i="23"/>
  <c r="I134" i="23"/>
  <c r="Q133" i="23"/>
  <c r="N133" i="23"/>
  <c r="O133" i="23" s="1"/>
  <c r="P133" i="23" s="1"/>
  <c r="P132" i="23"/>
  <c r="O132" i="23"/>
  <c r="N132" i="23"/>
  <c r="I132" i="23"/>
  <c r="N131" i="23"/>
  <c r="N130" i="23"/>
  <c r="J130" i="23"/>
  <c r="I130" i="23"/>
  <c r="Q129" i="23"/>
  <c r="O129" i="23"/>
  <c r="P129" i="23" s="1"/>
  <c r="N129" i="23"/>
  <c r="O128" i="23"/>
  <c r="N128" i="23"/>
  <c r="P128" i="23" s="1"/>
  <c r="I128" i="23"/>
  <c r="P127" i="23"/>
  <c r="O127" i="23"/>
  <c r="N127" i="23"/>
  <c r="I127" i="23"/>
  <c r="P126" i="23"/>
  <c r="O126" i="23"/>
  <c r="N126" i="23"/>
  <c r="I126" i="23"/>
  <c r="R125" i="23"/>
  <c r="S125" i="23" s="1"/>
  <c r="Q125" i="23"/>
  <c r="N125" i="23"/>
  <c r="K125" i="23"/>
  <c r="J125" i="23"/>
  <c r="I125" i="23"/>
  <c r="O124" i="23"/>
  <c r="N124" i="23"/>
  <c r="I124" i="23"/>
  <c r="N123" i="23"/>
  <c r="J123" i="23"/>
  <c r="I123" i="23"/>
  <c r="Q122" i="23"/>
  <c r="P122" i="23"/>
  <c r="O122" i="23"/>
  <c r="N122" i="23"/>
  <c r="K122" i="23"/>
  <c r="I122" i="23"/>
  <c r="J122" i="23" s="1"/>
  <c r="N121" i="23"/>
  <c r="K121" i="23"/>
  <c r="J121" i="23"/>
  <c r="I121" i="23"/>
  <c r="O120" i="23"/>
  <c r="N120" i="23"/>
  <c r="P120" i="23" s="1"/>
  <c r="I120" i="23"/>
  <c r="O119" i="23"/>
  <c r="P119" i="23" s="1"/>
  <c r="N119" i="23"/>
  <c r="K119" i="23"/>
  <c r="J119" i="23"/>
  <c r="I119" i="23"/>
  <c r="Q118" i="23"/>
  <c r="P118" i="23"/>
  <c r="O118" i="23"/>
  <c r="N118" i="23"/>
  <c r="Q117" i="23"/>
  <c r="O117" i="23"/>
  <c r="P117" i="23" s="1"/>
  <c r="N117" i="23"/>
  <c r="J117" i="23"/>
  <c r="I117" i="23"/>
  <c r="O116" i="23"/>
  <c r="N116" i="23"/>
  <c r="I116" i="23"/>
  <c r="Q116" i="23" s="1"/>
  <c r="Q115" i="23"/>
  <c r="O115" i="23"/>
  <c r="P115" i="23" s="1"/>
  <c r="N115" i="23"/>
  <c r="O114" i="23"/>
  <c r="N114" i="23"/>
  <c r="I114" i="23"/>
  <c r="R113" i="23"/>
  <c r="S113" i="23" s="1"/>
  <c r="N113" i="23"/>
  <c r="O113" i="23" s="1"/>
  <c r="P113" i="23" s="1"/>
  <c r="J113" i="23"/>
  <c r="I113" i="23"/>
  <c r="Q113" i="23" s="1"/>
  <c r="R112" i="23"/>
  <c r="Q112" i="23"/>
  <c r="P112" i="23"/>
  <c r="O112" i="23"/>
  <c r="N112" i="23"/>
  <c r="K112" i="23"/>
  <c r="J112" i="23"/>
  <c r="I112" i="23"/>
  <c r="N111" i="23"/>
  <c r="J111" i="23"/>
  <c r="K111" i="23" s="1"/>
  <c r="I111" i="23"/>
  <c r="S110" i="23"/>
  <c r="R110" i="23"/>
  <c r="Q110" i="23"/>
  <c r="O110" i="23"/>
  <c r="N110" i="23"/>
  <c r="P110" i="23" s="1"/>
  <c r="J110" i="23"/>
  <c r="I110" i="23"/>
  <c r="N109" i="23"/>
  <c r="K109" i="23"/>
  <c r="J109" i="23"/>
  <c r="I109" i="23"/>
  <c r="P108" i="23"/>
  <c r="O108" i="23"/>
  <c r="N108" i="23"/>
  <c r="I108" i="23"/>
  <c r="Q107" i="23"/>
  <c r="R107" i="23" s="1"/>
  <c r="N107" i="23"/>
  <c r="J107" i="23"/>
  <c r="K107" i="23" s="1"/>
  <c r="I107" i="23"/>
  <c r="N106" i="23"/>
  <c r="J106" i="23"/>
  <c r="I106" i="23"/>
  <c r="P105" i="23"/>
  <c r="O105" i="23"/>
  <c r="N105" i="23"/>
  <c r="I105" i="23"/>
  <c r="Q105" i="23" s="1"/>
  <c r="P104" i="23"/>
  <c r="O104" i="23"/>
  <c r="N104" i="23"/>
  <c r="I104" i="23"/>
  <c r="N103" i="23"/>
  <c r="J103" i="23"/>
  <c r="K103" i="23" s="1"/>
  <c r="I103" i="23"/>
  <c r="O102" i="23"/>
  <c r="N102" i="23"/>
  <c r="Q102" i="23" s="1"/>
  <c r="J102" i="23"/>
  <c r="I102" i="23"/>
  <c r="S101" i="23"/>
  <c r="R101" i="23"/>
  <c r="N101" i="23"/>
  <c r="Q101" i="23" s="1"/>
  <c r="Q100" i="23"/>
  <c r="O100" i="23"/>
  <c r="N100" i="23"/>
  <c r="J100" i="23"/>
  <c r="K100" i="23" s="1"/>
  <c r="I100" i="23"/>
  <c r="N99" i="23"/>
  <c r="J99" i="23"/>
  <c r="I99" i="23"/>
  <c r="N98" i="23"/>
  <c r="I98" i="23"/>
  <c r="O97" i="23"/>
  <c r="P97" i="23" s="1"/>
  <c r="N97" i="23"/>
  <c r="I97" i="23"/>
  <c r="O96" i="23"/>
  <c r="N96" i="23"/>
  <c r="K96" i="23"/>
  <c r="J96" i="23"/>
  <c r="I96" i="23"/>
  <c r="O95" i="23"/>
  <c r="N95" i="23"/>
  <c r="I95" i="23"/>
  <c r="R94" i="23"/>
  <c r="P94" i="23"/>
  <c r="O94" i="23"/>
  <c r="N94" i="23"/>
  <c r="Q94" i="23" s="1"/>
  <c r="N93" i="23"/>
  <c r="J93" i="23"/>
  <c r="K93" i="23" s="1"/>
  <c r="I93" i="23"/>
  <c r="R92" i="23"/>
  <c r="S92" i="23" s="1"/>
  <c r="Q92" i="23"/>
  <c r="P92" i="23"/>
  <c r="O92" i="23"/>
  <c r="N92" i="23"/>
  <c r="P91" i="23"/>
  <c r="O91" i="23"/>
  <c r="N91" i="23"/>
  <c r="I91" i="23"/>
  <c r="J91" i="23" s="1"/>
  <c r="R90" i="23"/>
  <c r="S90" i="23" s="1"/>
  <c r="Q90" i="23"/>
  <c r="O90" i="23"/>
  <c r="N90" i="23"/>
  <c r="O89" i="23"/>
  <c r="N89" i="23"/>
  <c r="P89" i="23" s="1"/>
  <c r="I89" i="23"/>
  <c r="Q89" i="23" s="1"/>
  <c r="Q88" i="23"/>
  <c r="R88" i="23" s="1"/>
  <c r="P88" i="23"/>
  <c r="O88" i="23"/>
  <c r="N88" i="23"/>
  <c r="O87" i="23"/>
  <c r="N87" i="23"/>
  <c r="I87" i="23"/>
  <c r="O86" i="23"/>
  <c r="P86" i="23" s="1"/>
  <c r="N86" i="23"/>
  <c r="J86" i="23"/>
  <c r="I86" i="23"/>
  <c r="O85" i="23"/>
  <c r="P85" i="23" s="1"/>
  <c r="N85" i="23"/>
  <c r="I85" i="23"/>
  <c r="Q85" i="23" s="1"/>
  <c r="N84" i="23"/>
  <c r="K84" i="23"/>
  <c r="J84" i="23"/>
  <c r="I84" i="23"/>
  <c r="Q83" i="23"/>
  <c r="R83" i="23" s="1"/>
  <c r="O83" i="23"/>
  <c r="P83" i="23" s="1"/>
  <c r="N83" i="23"/>
  <c r="R82" i="23"/>
  <c r="Q82" i="23"/>
  <c r="P82" i="23"/>
  <c r="O82" i="23"/>
  <c r="N82" i="23"/>
  <c r="N81" i="23"/>
  <c r="I81" i="23"/>
  <c r="R80" i="23"/>
  <c r="P80" i="23"/>
  <c r="O80" i="23"/>
  <c r="N80" i="23"/>
  <c r="Q80" i="23" s="1"/>
  <c r="N79" i="23"/>
  <c r="J79" i="23"/>
  <c r="K79" i="23" s="1"/>
  <c r="I79" i="23"/>
  <c r="R78" i="23"/>
  <c r="Q78" i="23"/>
  <c r="S78" i="23" s="1"/>
  <c r="P78" i="23"/>
  <c r="O78" i="23"/>
  <c r="N78" i="23"/>
  <c r="N77" i="23"/>
  <c r="O77" i="23" s="1"/>
  <c r="P77" i="23" s="1"/>
  <c r="I77" i="23"/>
  <c r="Q76" i="23"/>
  <c r="R76" i="23" s="1"/>
  <c r="S76" i="23" s="1"/>
  <c r="O76" i="23"/>
  <c r="N76" i="23"/>
  <c r="J76" i="23"/>
  <c r="K76" i="23" s="1"/>
  <c r="I76" i="23"/>
  <c r="N75" i="23"/>
  <c r="O75" i="23" s="1"/>
  <c r="Q74" i="23"/>
  <c r="P74" i="23"/>
  <c r="O74" i="23"/>
  <c r="N74" i="23"/>
  <c r="J74" i="23"/>
  <c r="I74" i="23"/>
  <c r="K74" i="23" s="1"/>
  <c r="O73" i="23"/>
  <c r="N73" i="23"/>
  <c r="I73" i="23"/>
  <c r="Q73" i="23" s="1"/>
  <c r="O72" i="23"/>
  <c r="N72" i="23"/>
  <c r="I72" i="23"/>
  <c r="Q71" i="23"/>
  <c r="O71" i="23"/>
  <c r="P71" i="23" s="1"/>
  <c r="N71" i="23"/>
  <c r="I71" i="23"/>
  <c r="N70" i="23"/>
  <c r="I70" i="23"/>
  <c r="N69" i="23"/>
  <c r="O69" i="23" s="1"/>
  <c r="J69" i="23"/>
  <c r="K69" i="23" s="1"/>
  <c r="I69" i="23"/>
  <c r="Q68" i="23"/>
  <c r="R68" i="23" s="1"/>
  <c r="S68" i="23" s="1"/>
  <c r="P68" i="23"/>
  <c r="N68" i="23"/>
  <c r="O68" i="23" s="1"/>
  <c r="O67" i="23"/>
  <c r="N67" i="23"/>
  <c r="Q67" i="23" s="1"/>
  <c r="R66" i="23"/>
  <c r="S66" i="23" s="1"/>
  <c r="Q66" i="23"/>
  <c r="P66" i="23"/>
  <c r="O66" i="23"/>
  <c r="N66" i="23"/>
  <c r="J66" i="23"/>
  <c r="I66" i="23"/>
  <c r="N65" i="23"/>
  <c r="O65" i="23" s="1"/>
  <c r="K65" i="23"/>
  <c r="J65" i="23"/>
  <c r="I65" i="23"/>
  <c r="N64" i="23"/>
  <c r="O64" i="23" s="1"/>
  <c r="I64" i="23"/>
  <c r="Q63" i="23"/>
  <c r="R63" i="23" s="1"/>
  <c r="S63" i="23" s="1"/>
  <c r="O63" i="23"/>
  <c r="N63" i="23"/>
  <c r="I63" i="23"/>
  <c r="N62" i="23"/>
  <c r="Q61" i="23"/>
  <c r="O61" i="23"/>
  <c r="N61" i="23"/>
  <c r="P61" i="23" s="1"/>
  <c r="K61" i="23"/>
  <c r="J61" i="23"/>
  <c r="I61" i="23"/>
  <c r="N60" i="23"/>
  <c r="I60" i="23"/>
  <c r="J60" i="23" s="1"/>
  <c r="K60" i="23" s="1"/>
  <c r="Q59" i="23"/>
  <c r="P59" i="23"/>
  <c r="O59" i="23"/>
  <c r="N59" i="23"/>
  <c r="O58" i="23"/>
  <c r="P58" i="23" s="1"/>
  <c r="N58" i="23"/>
  <c r="I58" i="23"/>
  <c r="Q57" i="23"/>
  <c r="O57" i="23"/>
  <c r="N57" i="23"/>
  <c r="I57" i="23"/>
  <c r="N56" i="23"/>
  <c r="I56" i="23"/>
  <c r="J56" i="23" s="1"/>
  <c r="R55" i="23"/>
  <c r="S55" i="23" s="1"/>
  <c r="Q55" i="23"/>
  <c r="P55" i="23"/>
  <c r="N55" i="23"/>
  <c r="O55" i="23" s="1"/>
  <c r="I55" i="23"/>
  <c r="N54" i="23"/>
  <c r="Q54" i="23" s="1"/>
  <c r="J54" i="23"/>
  <c r="K54" i="23" s="1"/>
  <c r="I54" i="23"/>
  <c r="N53" i="23"/>
  <c r="I53" i="23"/>
  <c r="N52" i="23"/>
  <c r="K52" i="23"/>
  <c r="J52" i="23"/>
  <c r="I52" i="23"/>
  <c r="O51" i="23"/>
  <c r="P51" i="23" s="1"/>
  <c r="N51" i="23"/>
  <c r="I51" i="23"/>
  <c r="Q50" i="23"/>
  <c r="P50" i="23"/>
  <c r="O50" i="23"/>
  <c r="N50" i="23"/>
  <c r="J50" i="23"/>
  <c r="K50" i="23" s="1"/>
  <c r="I50" i="23"/>
  <c r="N49" i="23"/>
  <c r="Q49" i="23" s="1"/>
  <c r="R48" i="23"/>
  <c r="S48" i="23" s="1"/>
  <c r="Q48" i="23"/>
  <c r="P48" i="23"/>
  <c r="O48" i="23"/>
  <c r="N48" i="23"/>
  <c r="I48" i="23"/>
  <c r="N47" i="23"/>
  <c r="O47" i="23" s="1"/>
  <c r="S46" i="23"/>
  <c r="R46" i="23"/>
  <c r="N46" i="23"/>
  <c r="I46" i="23"/>
  <c r="Q46" i="23" s="1"/>
  <c r="Q45" i="23"/>
  <c r="P45" i="23"/>
  <c r="O45" i="23"/>
  <c r="N45" i="23"/>
  <c r="I45" i="23"/>
  <c r="N44" i="23"/>
  <c r="Q44" i="23" s="1"/>
  <c r="J44" i="23"/>
  <c r="K44" i="23" s="1"/>
  <c r="I44" i="23"/>
  <c r="Q43" i="23"/>
  <c r="O43" i="23"/>
  <c r="P43" i="23" s="1"/>
  <c r="N43" i="23"/>
  <c r="K43" i="23"/>
  <c r="J43" i="23"/>
  <c r="I43" i="23"/>
  <c r="N42" i="23"/>
  <c r="I42" i="23"/>
  <c r="Q42" i="23" s="1"/>
  <c r="R41" i="23"/>
  <c r="S41" i="23" s="1"/>
  <c r="Q41" i="23"/>
  <c r="P41" i="23"/>
  <c r="O41" i="23"/>
  <c r="N41" i="23"/>
  <c r="I41" i="23"/>
  <c r="N40" i="23"/>
  <c r="Q40" i="23" s="1"/>
  <c r="K40" i="23"/>
  <c r="J40" i="23"/>
  <c r="I40" i="23"/>
  <c r="N39" i="23"/>
  <c r="O39" i="23" s="1"/>
  <c r="I39" i="23"/>
  <c r="N38" i="23"/>
  <c r="K38" i="23"/>
  <c r="J38" i="23"/>
  <c r="I38" i="23"/>
  <c r="O37" i="23"/>
  <c r="P37" i="23" s="1"/>
  <c r="N37" i="23"/>
  <c r="I37" i="23"/>
  <c r="R36" i="23"/>
  <c r="S36" i="23" s="1"/>
  <c r="Q36" i="23"/>
  <c r="P36" i="23"/>
  <c r="O36" i="23"/>
  <c r="N36" i="23"/>
  <c r="J36" i="23"/>
  <c r="K36" i="23" s="1"/>
  <c r="I36" i="23"/>
  <c r="N35" i="23"/>
  <c r="Q35" i="23" s="1"/>
  <c r="K35" i="23"/>
  <c r="J35" i="23"/>
  <c r="I35" i="23"/>
  <c r="N34" i="23"/>
  <c r="I34" i="23"/>
  <c r="Q33" i="23"/>
  <c r="P33" i="23"/>
  <c r="O33" i="23"/>
  <c r="N33" i="23"/>
  <c r="I33" i="23"/>
  <c r="N32" i="23"/>
  <c r="J32" i="23"/>
  <c r="K32" i="23" s="1"/>
  <c r="I32" i="23"/>
  <c r="Q31" i="23"/>
  <c r="P31" i="23"/>
  <c r="O31" i="23"/>
  <c r="N31" i="23"/>
  <c r="I31" i="23"/>
  <c r="N30" i="23"/>
  <c r="J30" i="23"/>
  <c r="K30" i="23" s="1"/>
  <c r="I30" i="23"/>
  <c r="O29" i="23"/>
  <c r="P29" i="23" s="1"/>
  <c r="N29" i="23"/>
  <c r="I29" i="23"/>
  <c r="Q28" i="23"/>
  <c r="P28" i="23"/>
  <c r="O28" i="23"/>
  <c r="N28" i="23"/>
  <c r="K28" i="23"/>
  <c r="J28" i="23"/>
  <c r="I28" i="23"/>
  <c r="O27" i="23"/>
  <c r="N27" i="23"/>
  <c r="Q26" i="23"/>
  <c r="P26" i="23"/>
  <c r="O26" i="23"/>
  <c r="N26" i="23"/>
  <c r="I26" i="23"/>
  <c r="N25" i="23"/>
  <c r="Q25" i="23" s="1"/>
  <c r="K25" i="23"/>
  <c r="J25" i="23"/>
  <c r="I25" i="23"/>
  <c r="N24" i="23"/>
  <c r="Q24" i="23" s="1"/>
  <c r="O23" i="23"/>
  <c r="P23" i="23" s="1"/>
  <c r="N23" i="23"/>
  <c r="I23" i="23"/>
  <c r="Q23" i="23" s="1"/>
  <c r="N22" i="23"/>
  <c r="Q22" i="23" s="1"/>
  <c r="J22" i="23"/>
  <c r="K22" i="23" s="1"/>
  <c r="I22" i="23"/>
  <c r="Q21" i="23"/>
  <c r="P21" i="23"/>
  <c r="O21" i="23"/>
  <c r="N21" i="23"/>
  <c r="K21" i="23"/>
  <c r="J21" i="23"/>
  <c r="I21" i="23"/>
  <c r="N20" i="23"/>
  <c r="I20" i="23"/>
  <c r="Q20" i="23" s="1"/>
  <c r="S19" i="23"/>
  <c r="R19" i="23"/>
  <c r="Q19" i="23"/>
  <c r="P19" i="23"/>
  <c r="O19" i="23"/>
  <c r="N19" i="23"/>
  <c r="I19" i="23"/>
  <c r="N18" i="23"/>
  <c r="Q18" i="23" s="1"/>
  <c r="K18" i="23"/>
  <c r="J18" i="23"/>
  <c r="I18" i="23"/>
  <c r="N17" i="23"/>
  <c r="I17" i="23"/>
  <c r="N16" i="23"/>
  <c r="K16" i="23"/>
  <c r="J16" i="23"/>
  <c r="I16" i="23"/>
  <c r="O15" i="23"/>
  <c r="P15" i="23" s="1"/>
  <c r="N15" i="23"/>
  <c r="I15" i="23"/>
  <c r="R14" i="23"/>
  <c r="S14" i="23" s="1"/>
  <c r="Q14" i="23"/>
  <c r="P14" i="23"/>
  <c r="O14" i="23"/>
  <c r="N14" i="23"/>
  <c r="J14" i="23"/>
  <c r="K14" i="23" s="1"/>
  <c r="I14" i="23"/>
  <c r="Q13" i="23"/>
  <c r="O13" i="23"/>
  <c r="P13" i="23" s="1"/>
  <c r="N13" i="23"/>
  <c r="K13" i="23"/>
  <c r="J13" i="23"/>
  <c r="I13" i="23"/>
  <c r="N12" i="23"/>
  <c r="N11" i="23"/>
  <c r="R35" i="23" l="1"/>
  <c r="S35" i="23" s="1"/>
  <c r="S50" i="23"/>
  <c r="R40" i="23"/>
  <c r="S40" i="23" s="1"/>
  <c r="R102" i="23"/>
  <c r="S102" i="23" s="1"/>
  <c r="R23" i="23"/>
  <c r="S23" i="23" s="1"/>
  <c r="S18" i="23"/>
  <c r="R18" i="23"/>
  <c r="R137" i="23"/>
  <c r="S137" i="23"/>
  <c r="P98" i="23"/>
  <c r="S28" i="23"/>
  <c r="S57" i="23"/>
  <c r="S100" i="23"/>
  <c r="R100" i="23"/>
  <c r="R133" i="23"/>
  <c r="S133" i="23" s="1"/>
  <c r="P150" i="23"/>
  <c r="O150" i="23"/>
  <c r="R50" i="23"/>
  <c r="Q104" i="23"/>
  <c r="P25" i="23"/>
  <c r="P32" i="23"/>
  <c r="Q32" i="23"/>
  <c r="S117" i="23"/>
  <c r="O130" i="23"/>
  <c r="P130" i="23" s="1"/>
  <c r="Q164" i="23"/>
  <c r="J164" i="23"/>
  <c r="N166" i="23"/>
  <c r="O18" i="23"/>
  <c r="O32" i="23"/>
  <c r="R73" i="23"/>
  <c r="S73" i="23"/>
  <c r="J120" i="23"/>
  <c r="K120" i="23" s="1"/>
  <c r="Q120" i="23"/>
  <c r="K164" i="23"/>
  <c r="O11" i="23"/>
  <c r="R49" i="23"/>
  <c r="S49" i="23" s="1"/>
  <c r="S59" i="23"/>
  <c r="Q70" i="23"/>
  <c r="J70" i="23"/>
  <c r="K70" i="23" s="1"/>
  <c r="R160" i="23"/>
  <c r="S160" i="23" s="1"/>
  <c r="R28" i="23"/>
  <c r="R44" i="23"/>
  <c r="S44" i="23" s="1"/>
  <c r="P111" i="23"/>
  <c r="O111" i="23"/>
  <c r="Q126" i="23"/>
  <c r="K126" i="23"/>
  <c r="O140" i="23"/>
  <c r="P140" i="23"/>
  <c r="K160" i="23"/>
  <c r="Q17" i="23"/>
  <c r="K17" i="23"/>
  <c r="S24" i="23"/>
  <c r="R24" i="23"/>
  <c r="R26" i="23"/>
  <c r="S26" i="23" s="1"/>
  <c r="O40" i="23"/>
  <c r="J45" i="23"/>
  <c r="K45" i="23" s="1"/>
  <c r="Q47" i="23"/>
  <c r="Q65" i="23"/>
  <c r="P67" i="23"/>
  <c r="P102" i="23"/>
  <c r="Q108" i="23"/>
  <c r="Q111" i="23"/>
  <c r="J126" i="23"/>
  <c r="J135" i="23"/>
  <c r="K135" i="23" s="1"/>
  <c r="J146" i="23"/>
  <c r="O160" i="23"/>
  <c r="P160" i="23" s="1"/>
  <c r="T21" i="25"/>
  <c r="T25" i="25" s="1"/>
  <c r="I25" i="25"/>
  <c r="O31" i="25"/>
  <c r="O35" i="25" s="1"/>
  <c r="E35" i="25"/>
  <c r="R25" i="23"/>
  <c r="S25" i="23" s="1"/>
  <c r="Q53" i="23"/>
  <c r="J53" i="23"/>
  <c r="K53" i="23" s="1"/>
  <c r="Q106" i="23"/>
  <c r="R153" i="23"/>
  <c r="S153" i="23" s="1"/>
  <c r="O25" i="23"/>
  <c r="Q39" i="23"/>
  <c r="O98" i="23"/>
  <c r="O106" i="23"/>
  <c r="P106" i="23" s="1"/>
  <c r="P144" i="23"/>
  <c r="O144" i="23"/>
  <c r="Q144" i="23"/>
  <c r="R13" i="23"/>
  <c r="S13" i="23" s="1"/>
  <c r="R22" i="23"/>
  <c r="S22" i="23" s="1"/>
  <c r="K56" i="23"/>
  <c r="Q56" i="23"/>
  <c r="J104" i="23"/>
  <c r="K104" i="23" s="1"/>
  <c r="K153" i="23"/>
  <c r="Q75" i="23"/>
  <c r="P75" i="23"/>
  <c r="S88" i="23"/>
  <c r="R117" i="23"/>
  <c r="P18" i="23"/>
  <c r="O56" i="23"/>
  <c r="P56" i="23" s="1"/>
  <c r="R61" i="23"/>
  <c r="S61" i="23" s="1"/>
  <c r="J73" i="23"/>
  <c r="K73" i="23" s="1"/>
  <c r="O137" i="23"/>
  <c r="P137" i="23" s="1"/>
  <c r="O35" i="23"/>
  <c r="R54" i="23"/>
  <c r="S54" i="23" s="1"/>
  <c r="O62" i="23"/>
  <c r="P62" i="23" s="1"/>
  <c r="Q62" i="23"/>
  <c r="R89" i="23"/>
  <c r="S89" i="23"/>
  <c r="O109" i="23"/>
  <c r="P109" i="23" s="1"/>
  <c r="R115" i="23"/>
  <c r="S115" i="23" s="1"/>
  <c r="Q11" i="23"/>
  <c r="P47" i="23"/>
  <c r="P65" i="23"/>
  <c r="Q97" i="23"/>
  <c r="J97" i="23"/>
  <c r="K97" i="23" s="1"/>
  <c r="S107" i="23"/>
  <c r="S135" i="23"/>
  <c r="R135" i="23"/>
  <c r="R146" i="23"/>
  <c r="S146" i="23" s="1"/>
  <c r="O15" i="25"/>
  <c r="I31" i="25"/>
  <c r="I35" i="25" s="1"/>
  <c r="J17" i="23"/>
  <c r="J29" i="23"/>
  <c r="K29" i="23" s="1"/>
  <c r="Q29" i="23"/>
  <c r="R33" i="23"/>
  <c r="S33" i="23" s="1"/>
  <c r="P40" i="23"/>
  <c r="P52" i="23"/>
  <c r="O52" i="23"/>
  <c r="R57" i="23"/>
  <c r="P60" i="23"/>
  <c r="Q60" i="23"/>
  <c r="O60" i="23"/>
  <c r="R85" i="23"/>
  <c r="S85" i="23" s="1"/>
  <c r="Q87" i="23"/>
  <c r="J87" i="23"/>
  <c r="K87" i="23" s="1"/>
  <c r="J108" i="23"/>
  <c r="K108" i="23" s="1"/>
  <c r="P121" i="23"/>
  <c r="O121" i="23"/>
  <c r="Q121" i="23"/>
  <c r="K124" i="23"/>
  <c r="J124" i="23"/>
  <c r="Q124" i="23"/>
  <c r="K146" i="23"/>
  <c r="Q64" i="23"/>
  <c r="J64" i="23"/>
  <c r="K64" i="23" s="1"/>
  <c r="K77" i="23"/>
  <c r="Q77" i="23"/>
  <c r="S20" i="23"/>
  <c r="R20" i="23"/>
  <c r="J77" i="23"/>
  <c r="S142" i="23"/>
  <c r="R142" i="23"/>
  <c r="J153" i="23"/>
  <c r="J142" i="23"/>
  <c r="K142" i="23" s="1"/>
  <c r="J51" i="23"/>
  <c r="K51" i="23" s="1"/>
  <c r="Q51" i="23"/>
  <c r="P69" i="23"/>
  <c r="K37" i="23"/>
  <c r="J37" i="23"/>
  <c r="Q37" i="23"/>
  <c r="S43" i="23"/>
  <c r="R43" i="23"/>
  <c r="O131" i="23"/>
  <c r="P131" i="23" s="1"/>
  <c r="Q131" i="23"/>
  <c r="O16" i="23"/>
  <c r="P16" i="23" s="1"/>
  <c r="O49" i="23"/>
  <c r="K57" i="23"/>
  <c r="Q81" i="23"/>
  <c r="P35" i="23"/>
  <c r="J42" i="23"/>
  <c r="K42" i="23" s="1"/>
  <c r="J71" i="23"/>
  <c r="K71" i="23" s="1"/>
  <c r="P17" i="23"/>
  <c r="P27" i="23"/>
  <c r="Q27" i="23"/>
  <c r="O38" i="23"/>
  <c r="P38" i="23" s="1"/>
  <c r="J85" i="23"/>
  <c r="K85" i="23" s="1"/>
  <c r="Q95" i="23"/>
  <c r="P95" i="23"/>
  <c r="P100" i="23"/>
  <c r="P124" i="23"/>
  <c r="J169" i="23"/>
  <c r="Q169" i="23"/>
  <c r="R45" i="23"/>
  <c r="S45" i="23" s="1"/>
  <c r="J39" i="23"/>
  <c r="K39" i="23" s="1"/>
  <c r="U42" i="25"/>
  <c r="K23" i="23"/>
  <c r="J23" i="23"/>
  <c r="K91" i="23"/>
  <c r="Q91" i="23"/>
  <c r="P11" i="23"/>
  <c r="J15" i="23"/>
  <c r="K15" i="23" s="1"/>
  <c r="Q15" i="23"/>
  <c r="R21" i="23"/>
  <c r="S21" i="23" s="1"/>
  <c r="Q34" i="23"/>
  <c r="J34" i="23"/>
  <c r="K34" i="23" s="1"/>
  <c r="K58" i="23"/>
  <c r="J58" i="23"/>
  <c r="Q58" i="23"/>
  <c r="S71" i="23"/>
  <c r="R71" i="23"/>
  <c r="O30" i="23"/>
  <c r="P30" i="23" s="1"/>
  <c r="J20" i="23"/>
  <c r="K20" i="23" s="1"/>
  <c r="R74" i="23"/>
  <c r="S74" i="23" s="1"/>
  <c r="R42" i="23"/>
  <c r="S42" i="23"/>
  <c r="P49" i="23"/>
  <c r="O54" i="23"/>
  <c r="P54" i="23" s="1"/>
  <c r="R59" i="23"/>
  <c r="S67" i="23"/>
  <c r="R67" i="23"/>
  <c r="P73" i="23"/>
  <c r="O81" i="23"/>
  <c r="P81" i="23" s="1"/>
  <c r="J89" i="23"/>
  <c r="K89" i="23" s="1"/>
  <c r="J128" i="23"/>
  <c r="K128" i="23" s="1"/>
  <c r="Q128" i="23"/>
  <c r="K140" i="23"/>
  <c r="J140" i="23"/>
  <c r="Q140" i="23"/>
  <c r="S157" i="23"/>
  <c r="R157" i="23"/>
  <c r="J160" i="23"/>
  <c r="P79" i="23"/>
  <c r="P93" i="23"/>
  <c r="J147" i="23"/>
  <c r="K147" i="23" s="1"/>
  <c r="P151" i="23"/>
  <c r="P153" i="23"/>
  <c r="O17" i="23"/>
  <c r="O22" i="23"/>
  <c r="P22" i="23" s="1"/>
  <c r="P34" i="23"/>
  <c r="O34" i="23"/>
  <c r="J41" i="23"/>
  <c r="K41" i="23" s="1"/>
  <c r="O44" i="23"/>
  <c r="K55" i="23"/>
  <c r="K72" i="23"/>
  <c r="Q72" i="23"/>
  <c r="Q93" i="23"/>
  <c r="K132" i="23"/>
  <c r="Q132" i="23"/>
  <c r="O24" i="23"/>
  <c r="J26" i="23"/>
  <c r="K26" i="23" s="1"/>
  <c r="P39" i="23"/>
  <c r="P44" i="23"/>
  <c r="J46" i="23"/>
  <c r="O53" i="23"/>
  <c r="P53" i="23" s="1"/>
  <c r="J55" i="23"/>
  <c r="J57" i="23"/>
  <c r="O70" i="23"/>
  <c r="P70" i="23" s="1"/>
  <c r="J72" i="23"/>
  <c r="O99" i="23"/>
  <c r="P99" i="23" s="1"/>
  <c r="O103" i="23"/>
  <c r="P103" i="23" s="1"/>
  <c r="J105" i="23"/>
  <c r="K105" i="23" s="1"/>
  <c r="J114" i="23"/>
  <c r="K114" i="23" s="1"/>
  <c r="P116" i="23"/>
  <c r="R122" i="23"/>
  <c r="S122" i="23" s="1"/>
  <c r="J132" i="23"/>
  <c r="R138" i="23"/>
  <c r="S138" i="23" s="1"/>
  <c r="P156" i="23"/>
  <c r="Q159" i="23"/>
  <c r="J159" i="23"/>
  <c r="K159" i="23" s="1"/>
  <c r="Q165" i="23"/>
  <c r="O42" i="23"/>
  <c r="P42" i="23" s="1"/>
  <c r="R116" i="23"/>
  <c r="S116" i="23" s="1"/>
  <c r="E31" i="25"/>
  <c r="F15" i="25"/>
  <c r="J31" i="23"/>
  <c r="K31" i="23" s="1"/>
  <c r="Q12" i="23"/>
  <c r="O12" i="23"/>
  <c r="P12" i="23" s="1"/>
  <c r="J19" i="23"/>
  <c r="K19" i="23" s="1"/>
  <c r="J48" i="23"/>
  <c r="K48" i="23" s="1"/>
  <c r="P64" i="23"/>
  <c r="Q79" i="23"/>
  <c r="S83" i="23"/>
  <c r="R105" i="23"/>
  <c r="S105" i="23" s="1"/>
  <c r="P165" i="23"/>
  <c r="Q16" i="23"/>
  <c r="P24" i="23"/>
  <c r="J33" i="23"/>
  <c r="K33" i="23" s="1"/>
  <c r="Q38" i="23"/>
  <c r="K46" i="23"/>
  <c r="P72" i="23"/>
  <c r="P90" i="23"/>
  <c r="Q103" i="23"/>
  <c r="P114" i="23"/>
  <c r="Q119" i="23"/>
  <c r="Q123" i="23"/>
  <c r="K123" i="23"/>
  <c r="R139" i="23"/>
  <c r="S139" i="23" s="1"/>
  <c r="Q147" i="23"/>
  <c r="R156" i="23"/>
  <c r="S156" i="23" s="1"/>
  <c r="K165" i="23"/>
  <c r="P20" i="23"/>
  <c r="O20" i="23"/>
  <c r="R169" i="23"/>
  <c r="I166" i="23"/>
  <c r="O46" i="23"/>
  <c r="P46" i="23" s="1"/>
  <c r="Q52" i="23"/>
  <c r="P57" i="23"/>
  <c r="J63" i="23"/>
  <c r="K63" i="23" s="1"/>
  <c r="P76" i="23"/>
  <c r="S80" i="23"/>
  <c r="S94" i="23"/>
  <c r="K102" i="23"/>
  <c r="K117" i="23"/>
  <c r="S129" i="23"/>
  <c r="R129" i="23"/>
  <c r="M31" i="25"/>
  <c r="M35" i="25" s="1"/>
  <c r="D25" i="25"/>
  <c r="P25" i="25"/>
  <c r="S31" i="25"/>
  <c r="S35" i="25" s="1"/>
  <c r="Q30" i="23"/>
  <c r="R31" i="23"/>
  <c r="S31" i="23" s="1"/>
  <c r="Q69" i="23"/>
  <c r="Q84" i="23"/>
  <c r="O84" i="23"/>
  <c r="P84" i="23" s="1"/>
  <c r="S112" i="23"/>
  <c r="Q114" i="23"/>
  <c r="O123" i="23"/>
  <c r="P123" i="23" s="1"/>
  <c r="Q130" i="23"/>
  <c r="K130" i="23"/>
  <c r="R145" i="23"/>
  <c r="S145" i="23" s="1"/>
  <c r="Q150" i="23"/>
  <c r="K31" i="25"/>
  <c r="K35" i="25" s="1"/>
  <c r="O79" i="23"/>
  <c r="P87" i="23"/>
  <c r="O93" i="23"/>
  <c r="K99" i="23"/>
  <c r="Q99" i="23"/>
  <c r="J116" i="23"/>
  <c r="K116" i="23" s="1"/>
  <c r="Q136" i="23"/>
  <c r="O136" i="23"/>
  <c r="P136" i="23" s="1"/>
  <c r="S158" i="23"/>
  <c r="K66" i="23"/>
  <c r="S82" i="23"/>
  <c r="Q86" i="23"/>
  <c r="P96" i="23"/>
  <c r="K113" i="23"/>
  <c r="O134" i="23"/>
  <c r="P134" i="23" s="1"/>
  <c r="Q143" i="23"/>
  <c r="R152" i="23"/>
  <c r="S152" i="23" s="1"/>
  <c r="P155" i="23"/>
  <c r="P157" i="23"/>
  <c r="Q98" i="23"/>
  <c r="Q127" i="23"/>
  <c r="O141" i="23"/>
  <c r="P141" i="23" s="1"/>
  <c r="R148" i="23"/>
  <c r="S148" i="23" s="1"/>
  <c r="K161" i="23"/>
  <c r="P63" i="23"/>
  <c r="J81" i="23"/>
  <c r="K81" i="23" s="1"/>
  <c r="K86" i="23"/>
  <c r="J95" i="23"/>
  <c r="K95" i="23" s="1"/>
  <c r="Q96" i="23"/>
  <c r="J98" i="23"/>
  <c r="K98" i="23" s="1"/>
  <c r="O101" i="23"/>
  <c r="P101" i="23" s="1"/>
  <c r="K106" i="23"/>
  <c r="O107" i="23"/>
  <c r="P107" i="23" s="1"/>
  <c r="Q109" i="23"/>
  <c r="R118" i="23"/>
  <c r="S118" i="23" s="1"/>
  <c r="P125" i="23"/>
  <c r="O125" i="23"/>
  <c r="J127" i="23"/>
  <c r="K127" i="23" s="1"/>
  <c r="Q141" i="23"/>
  <c r="K143" i="23"/>
  <c r="Q149" i="23"/>
  <c r="K152" i="23"/>
  <c r="R31" i="25"/>
  <c r="R35" i="25" s="1"/>
  <c r="N25" i="25"/>
  <c r="U34" i="25"/>
  <c r="R163" i="23"/>
  <c r="S163" i="23" s="1"/>
  <c r="U30" i="25"/>
  <c r="K110" i="23"/>
  <c r="K150" i="23"/>
  <c r="J150" i="23"/>
  <c r="D31" i="25"/>
  <c r="O151" i="23"/>
  <c r="J154" i="23"/>
  <c r="K154" i="23" s="1"/>
  <c r="O155" i="23"/>
  <c r="J157" i="23"/>
  <c r="K157" i="23" s="1"/>
  <c r="O158" i="23"/>
  <c r="P158" i="23" s="1"/>
  <c r="J161" i="23"/>
  <c r="O162" i="23"/>
  <c r="P162" i="23" s="1"/>
  <c r="J165" i="23"/>
  <c r="R108" i="23" l="1"/>
  <c r="S108" i="23" s="1"/>
  <c r="R32" i="23"/>
  <c r="S32" i="23"/>
  <c r="R51" i="23"/>
  <c r="S51" i="23" s="1"/>
  <c r="R39" i="23"/>
  <c r="S39" i="23" s="1"/>
  <c r="R38" i="23"/>
  <c r="S38" i="23" s="1"/>
  <c r="S34" i="23"/>
  <c r="R34" i="23"/>
  <c r="R97" i="23"/>
  <c r="S97" i="23" s="1"/>
  <c r="R65" i="23"/>
  <c r="S65" i="23" s="1"/>
  <c r="R99" i="23"/>
  <c r="S99" i="23" s="1"/>
  <c r="R47" i="23"/>
  <c r="S47" i="23" s="1"/>
  <c r="S96" i="23"/>
  <c r="R96" i="23"/>
  <c r="S98" i="23"/>
  <c r="R98" i="23"/>
  <c r="R86" i="23"/>
  <c r="S86" i="23" s="1"/>
  <c r="I168" i="23"/>
  <c r="J166" i="23"/>
  <c r="J168" i="23" s="1"/>
  <c r="R12" i="23"/>
  <c r="S12" i="23" s="1"/>
  <c r="S132" i="23"/>
  <c r="R132" i="23"/>
  <c r="R60" i="23"/>
  <c r="S60" i="23"/>
  <c r="R164" i="23"/>
  <c r="S164" i="23" s="1"/>
  <c r="R72" i="23"/>
  <c r="S72" i="23"/>
  <c r="R128" i="23"/>
  <c r="S128" i="23"/>
  <c r="R109" i="23"/>
  <c r="S109" i="23"/>
  <c r="S29" i="23"/>
  <c r="R29" i="23"/>
  <c r="R131" i="23"/>
  <c r="S131" i="23" s="1"/>
  <c r="R84" i="23"/>
  <c r="S84" i="23" s="1"/>
  <c r="R58" i="23"/>
  <c r="S58" i="23" s="1"/>
  <c r="R91" i="23"/>
  <c r="S91" i="23" s="1"/>
  <c r="R37" i="23"/>
  <c r="S37" i="23" s="1"/>
  <c r="S75" i="23"/>
  <c r="R75" i="23"/>
  <c r="R53" i="23"/>
  <c r="S53" i="23" s="1"/>
  <c r="S77" i="23"/>
  <c r="R77" i="23"/>
  <c r="R56" i="23"/>
  <c r="S56" i="23" s="1"/>
  <c r="R136" i="23"/>
  <c r="S136" i="23" s="1"/>
  <c r="R143" i="23"/>
  <c r="S143" i="23" s="1"/>
  <c r="S62" i="23"/>
  <c r="R62" i="23"/>
  <c r="R15" i="23"/>
  <c r="S15" i="23"/>
  <c r="R141" i="23"/>
  <c r="S141" i="23" s="1"/>
  <c r="R103" i="23"/>
  <c r="S103" i="23" s="1"/>
  <c r="R140" i="23"/>
  <c r="S140" i="23" s="1"/>
  <c r="R95" i="23"/>
  <c r="S95" i="23"/>
  <c r="S81" i="23"/>
  <c r="R81" i="23"/>
  <c r="R121" i="23"/>
  <c r="S121" i="23" s="1"/>
  <c r="Q166" i="23"/>
  <c r="R11" i="23"/>
  <c r="S11" i="23"/>
  <c r="R111" i="23"/>
  <c r="S111" i="23" s="1"/>
  <c r="R17" i="23"/>
  <c r="S17" i="23" s="1"/>
  <c r="R165" i="23"/>
  <c r="S165" i="23" s="1"/>
  <c r="U35" i="25"/>
  <c r="R150" i="23"/>
  <c r="S150" i="23"/>
  <c r="S69" i="23"/>
  <c r="R69" i="23"/>
  <c r="R120" i="23"/>
  <c r="S120" i="23" s="1"/>
  <c r="R30" i="23"/>
  <c r="S30" i="23" s="1"/>
  <c r="R130" i="23"/>
  <c r="S130" i="23"/>
  <c r="S70" i="23"/>
  <c r="R70" i="23"/>
  <c r="R127" i="23"/>
  <c r="S127" i="23" s="1"/>
  <c r="S114" i="23"/>
  <c r="R114" i="23"/>
  <c r="R123" i="23"/>
  <c r="S123" i="23"/>
  <c r="R16" i="23"/>
  <c r="S16" i="23"/>
  <c r="R126" i="23"/>
  <c r="S126" i="23" s="1"/>
  <c r="P166" i="23"/>
  <c r="N168" i="23"/>
  <c r="O166" i="23"/>
  <c r="O168" i="23" s="1"/>
  <c r="R79" i="23"/>
  <c r="S79" i="23" s="1"/>
  <c r="R93" i="23"/>
  <c r="S93" i="23" s="1"/>
  <c r="R147" i="23"/>
  <c r="S147" i="23" s="1"/>
  <c r="R27" i="23"/>
  <c r="S27" i="23" s="1"/>
  <c r="R87" i="23"/>
  <c r="S87" i="23"/>
  <c r="S104" i="23"/>
  <c r="R104" i="23"/>
  <c r="R64" i="23"/>
  <c r="S64" i="23" s="1"/>
  <c r="R52" i="23"/>
  <c r="S52" i="23" s="1"/>
  <c r="U31" i="25"/>
  <c r="D35" i="25"/>
  <c r="R149" i="23"/>
  <c r="S149" i="23" s="1"/>
  <c r="R119" i="23"/>
  <c r="S119" i="23" s="1"/>
  <c r="S159" i="23"/>
  <c r="R159" i="23"/>
  <c r="R124" i="23"/>
  <c r="S124" i="23" s="1"/>
  <c r="R144" i="23"/>
  <c r="S144" i="23"/>
  <c r="R106" i="23"/>
  <c r="S106" i="23" s="1"/>
  <c r="K166" i="23" l="1"/>
  <c r="Q168" i="23"/>
  <c r="R166" i="23"/>
  <c r="R168" i="23" s="1"/>
  <c r="S166" i="23" l="1"/>
  <c r="X61" i="19" l="1"/>
  <c r="V61" i="19"/>
  <c r="U61" i="19"/>
  <c r="T61" i="19"/>
  <c r="R61" i="19"/>
  <c r="Q61" i="19"/>
  <c r="W60" i="19"/>
  <c r="M60" i="19" s="1"/>
  <c r="S60" i="19"/>
  <c r="J60" i="19" s="1"/>
  <c r="P60" i="19"/>
  <c r="O60" i="19"/>
  <c r="N60" i="19"/>
  <c r="L60" i="19"/>
  <c r="K60" i="19"/>
  <c r="W59" i="19"/>
  <c r="M59" i="19" s="1"/>
  <c r="S59" i="19"/>
  <c r="P59" i="19"/>
  <c r="O59" i="19"/>
  <c r="N59" i="19"/>
  <c r="L59" i="19"/>
  <c r="K59" i="19"/>
  <c r="J59" i="19"/>
  <c r="I59" i="19"/>
  <c r="W58" i="19"/>
  <c r="M58" i="19" s="1"/>
  <c r="S58" i="19"/>
  <c r="J58" i="19" s="1"/>
  <c r="P58" i="19"/>
  <c r="O58" i="19"/>
  <c r="N58" i="19"/>
  <c r="L58" i="19"/>
  <c r="K58" i="19"/>
  <c r="I58" i="19"/>
  <c r="W57" i="19"/>
  <c r="S57" i="19"/>
  <c r="J57" i="19" s="1"/>
  <c r="P57" i="19"/>
  <c r="O57" i="19"/>
  <c r="N57" i="19"/>
  <c r="M57" i="19"/>
  <c r="L57" i="19"/>
  <c r="K57" i="19"/>
  <c r="I57" i="19"/>
  <c r="W56" i="19"/>
  <c r="M56" i="19" s="1"/>
  <c r="S56" i="19"/>
  <c r="I56" i="19" s="1"/>
  <c r="P56" i="19"/>
  <c r="O56" i="19"/>
  <c r="N56" i="19"/>
  <c r="L56" i="19"/>
  <c r="K56" i="19"/>
  <c r="J56" i="19"/>
  <c r="W55" i="19"/>
  <c r="M55" i="19" s="1"/>
  <c r="S55" i="19"/>
  <c r="P55" i="19"/>
  <c r="O55" i="19"/>
  <c r="N55" i="19"/>
  <c r="L55" i="19"/>
  <c r="K55" i="19"/>
  <c r="J55" i="19"/>
  <c r="I55" i="19"/>
  <c r="W54" i="19"/>
  <c r="M54" i="19" s="1"/>
  <c r="S54" i="19"/>
  <c r="P54" i="19"/>
  <c r="O54" i="19"/>
  <c r="L54" i="19"/>
  <c r="K54" i="19"/>
  <c r="J54" i="19"/>
  <c r="I54" i="19"/>
  <c r="W53" i="19"/>
  <c r="M53" i="19" s="1"/>
  <c r="S53" i="19"/>
  <c r="I53" i="19" s="1"/>
  <c r="P53" i="19"/>
  <c r="O53" i="19"/>
  <c r="N53" i="19"/>
  <c r="L53" i="19"/>
  <c r="K53" i="19"/>
  <c r="J53" i="19"/>
  <c r="W51" i="19"/>
  <c r="M51" i="19" s="1"/>
  <c r="S51" i="19"/>
  <c r="P51" i="19"/>
  <c r="O51" i="19"/>
  <c r="L51" i="19"/>
  <c r="K51" i="19"/>
  <c r="J51" i="19"/>
  <c r="I51" i="19"/>
  <c r="W50" i="19"/>
  <c r="M50" i="19" s="1"/>
  <c r="S50" i="19"/>
  <c r="P50" i="19"/>
  <c r="O50" i="19"/>
  <c r="N50" i="19"/>
  <c r="L50" i="19"/>
  <c r="K50" i="19"/>
  <c r="J50" i="19"/>
  <c r="I50" i="19"/>
  <c r="W49" i="19"/>
  <c r="M49" i="19" s="1"/>
  <c r="S49" i="19"/>
  <c r="J49" i="19" s="1"/>
  <c r="P49" i="19"/>
  <c r="O49" i="19"/>
  <c r="N49" i="19"/>
  <c r="L49" i="19"/>
  <c r="K49" i="19"/>
  <c r="W48" i="19"/>
  <c r="M48" i="19" s="1"/>
  <c r="S48" i="19"/>
  <c r="P48" i="19"/>
  <c r="O48" i="19"/>
  <c r="N48" i="19"/>
  <c r="L48" i="19"/>
  <c r="K48" i="19"/>
  <c r="J48" i="19"/>
  <c r="I48" i="19"/>
  <c r="W47" i="19"/>
  <c r="M47" i="19" s="1"/>
  <c r="S47" i="19"/>
  <c r="I47" i="19" s="1"/>
  <c r="P47" i="19"/>
  <c r="O47" i="19"/>
  <c r="N47" i="19"/>
  <c r="L47" i="19"/>
  <c r="K47" i="19"/>
  <c r="J47" i="19"/>
  <c r="W46" i="19"/>
  <c r="M46" i="19" s="1"/>
  <c r="S46" i="19"/>
  <c r="P46" i="19"/>
  <c r="O46" i="19"/>
  <c r="N46" i="19"/>
  <c r="L46" i="19"/>
  <c r="K46" i="19"/>
  <c r="J46" i="19"/>
  <c r="I46" i="19"/>
  <c r="W45" i="19"/>
  <c r="M45" i="19" s="1"/>
  <c r="S45" i="19"/>
  <c r="J45" i="19" s="1"/>
  <c r="P45" i="19"/>
  <c r="O45" i="19"/>
  <c r="N45" i="19"/>
  <c r="L45" i="19"/>
  <c r="K45" i="19"/>
  <c r="W43" i="19"/>
  <c r="M43" i="19" s="1"/>
  <c r="S43" i="19"/>
  <c r="P43" i="19"/>
  <c r="O43" i="19"/>
  <c r="N43" i="19"/>
  <c r="L43" i="19"/>
  <c r="K43" i="19"/>
  <c r="J43" i="19"/>
  <c r="I43" i="19"/>
  <c r="W42" i="19"/>
  <c r="M42" i="19" s="1"/>
  <c r="S42" i="19"/>
  <c r="J42" i="19" s="1"/>
  <c r="P42" i="19"/>
  <c r="O42" i="19"/>
  <c r="L42" i="19"/>
  <c r="K42" i="19"/>
  <c r="I42" i="19"/>
  <c r="W41" i="19"/>
  <c r="M41" i="19" s="1"/>
  <c r="S41" i="19"/>
  <c r="P41" i="19"/>
  <c r="O41" i="19"/>
  <c r="N41" i="19"/>
  <c r="L41" i="19"/>
  <c r="K41" i="19"/>
  <c r="J41" i="19"/>
  <c r="I41" i="19"/>
  <c r="W39" i="19"/>
  <c r="M39" i="19" s="1"/>
  <c r="S39" i="19"/>
  <c r="P39" i="19"/>
  <c r="O39" i="19"/>
  <c r="L39" i="19"/>
  <c r="K39" i="19"/>
  <c r="J39" i="19"/>
  <c r="I39" i="19"/>
  <c r="W38" i="19"/>
  <c r="M38" i="19" s="1"/>
  <c r="S38" i="19"/>
  <c r="P38" i="19"/>
  <c r="O38" i="19"/>
  <c r="N38" i="19"/>
  <c r="L38" i="19"/>
  <c r="K38" i="19"/>
  <c r="J38" i="19"/>
  <c r="I38" i="19"/>
  <c r="W37" i="19"/>
  <c r="M37" i="19" s="1"/>
  <c r="S37" i="19"/>
  <c r="J37" i="19" s="1"/>
  <c r="P37" i="19"/>
  <c r="O37" i="19"/>
  <c r="L37" i="19"/>
  <c r="K37" i="19"/>
  <c r="W36" i="19"/>
  <c r="M36" i="19" s="1"/>
  <c r="S36" i="19"/>
  <c r="J36" i="19" s="1"/>
  <c r="P36" i="19"/>
  <c r="O36" i="19"/>
  <c r="N36" i="19"/>
  <c r="L36" i="19"/>
  <c r="K36" i="19"/>
  <c r="W35" i="19"/>
  <c r="M35" i="19" s="1"/>
  <c r="S35" i="19"/>
  <c r="P35" i="19"/>
  <c r="O35" i="19"/>
  <c r="L35" i="19"/>
  <c r="K35" i="19"/>
  <c r="J35" i="19"/>
  <c r="I35" i="19"/>
  <c r="W34" i="19"/>
  <c r="M34" i="19" s="1"/>
  <c r="S34" i="19"/>
  <c r="P34" i="19"/>
  <c r="O34" i="19"/>
  <c r="L34" i="19"/>
  <c r="K34" i="19"/>
  <c r="J34" i="19"/>
  <c r="I34" i="19"/>
  <c r="W33" i="19"/>
  <c r="M33" i="19" s="1"/>
  <c r="S33" i="19"/>
  <c r="P33" i="19"/>
  <c r="O33" i="19"/>
  <c r="L33" i="19"/>
  <c r="K33" i="19"/>
  <c r="J33" i="19"/>
  <c r="I33" i="19"/>
  <c r="W31" i="19"/>
  <c r="M31" i="19" s="1"/>
  <c r="S31" i="19"/>
  <c r="P31" i="19"/>
  <c r="O31" i="19"/>
  <c r="N31" i="19"/>
  <c r="L31" i="19"/>
  <c r="K31" i="19"/>
  <c r="J31" i="19"/>
  <c r="I31" i="19"/>
  <c r="W30" i="19"/>
  <c r="M30" i="19" s="1"/>
  <c r="S30" i="19"/>
  <c r="P30" i="19"/>
  <c r="O30" i="19"/>
  <c r="L30" i="19"/>
  <c r="K30" i="19"/>
  <c r="J30" i="19"/>
  <c r="I30" i="19"/>
  <c r="W28" i="19"/>
  <c r="M28" i="19" s="1"/>
  <c r="S28" i="19"/>
  <c r="P28" i="19"/>
  <c r="O28" i="19"/>
  <c r="N28" i="19"/>
  <c r="L28" i="19"/>
  <c r="K28" i="19"/>
  <c r="J28" i="19"/>
  <c r="I28" i="19"/>
  <c r="W26" i="19"/>
  <c r="M26" i="19" s="1"/>
  <c r="S26" i="19"/>
  <c r="J26" i="19" s="1"/>
  <c r="P26" i="19"/>
  <c r="O26" i="19"/>
  <c r="N26" i="19"/>
  <c r="L26" i="19"/>
  <c r="K26" i="19"/>
  <c r="W24" i="19"/>
  <c r="M24" i="19" s="1"/>
  <c r="S24" i="19"/>
  <c r="P24" i="19"/>
  <c r="O24" i="19"/>
  <c r="L24" i="19"/>
  <c r="K24" i="19"/>
  <c r="J24" i="19"/>
  <c r="I24" i="19"/>
  <c r="W23" i="19"/>
  <c r="M23" i="19" s="1"/>
  <c r="S23" i="19"/>
  <c r="P23" i="19"/>
  <c r="O23" i="19"/>
  <c r="N23" i="19"/>
  <c r="L23" i="19"/>
  <c r="K23" i="19"/>
  <c r="J23" i="19"/>
  <c r="I23" i="19"/>
  <c r="W22" i="19"/>
  <c r="M22" i="19" s="1"/>
  <c r="S22" i="19"/>
  <c r="P22" i="19"/>
  <c r="O22" i="19"/>
  <c r="N22" i="19"/>
  <c r="L22" i="19"/>
  <c r="K22" i="19"/>
  <c r="J22" i="19"/>
  <c r="I22" i="19"/>
  <c r="W21" i="19"/>
  <c r="M21" i="19" s="1"/>
  <c r="S21" i="19"/>
  <c r="J21" i="19" s="1"/>
  <c r="P21" i="19"/>
  <c r="O21" i="19"/>
  <c r="N21" i="19"/>
  <c r="L21" i="19"/>
  <c r="K21" i="19"/>
  <c r="W20" i="19"/>
  <c r="M20" i="19" s="1"/>
  <c r="S20" i="19"/>
  <c r="J20" i="19" s="1"/>
  <c r="P20" i="19"/>
  <c r="O20" i="19"/>
  <c r="N20" i="19"/>
  <c r="L20" i="19"/>
  <c r="K20" i="19"/>
  <c r="I20" i="19"/>
  <c r="W19" i="19"/>
  <c r="M19" i="19" s="1"/>
  <c r="S19" i="19"/>
  <c r="P19" i="19"/>
  <c r="O19" i="19"/>
  <c r="L19" i="19"/>
  <c r="K19" i="19"/>
  <c r="J19" i="19"/>
  <c r="I19" i="19"/>
  <c r="W18" i="19"/>
  <c r="M18" i="19" s="1"/>
  <c r="S18" i="19"/>
  <c r="P18" i="19"/>
  <c r="O18" i="19"/>
  <c r="N18" i="19"/>
  <c r="L18" i="19"/>
  <c r="K18" i="19"/>
  <c r="J18" i="19"/>
  <c r="I18" i="19"/>
  <c r="W17" i="19"/>
  <c r="M17" i="19" s="1"/>
  <c r="S17" i="19"/>
  <c r="P17" i="19"/>
  <c r="O17" i="19"/>
  <c r="L17" i="19"/>
  <c r="K17" i="19"/>
  <c r="J17" i="19"/>
  <c r="I17" i="19"/>
  <c r="W16" i="19"/>
  <c r="M16" i="19" s="1"/>
  <c r="S16" i="19"/>
  <c r="P16" i="19"/>
  <c r="O16" i="19"/>
  <c r="N16" i="19"/>
  <c r="L16" i="19"/>
  <c r="K16" i="19"/>
  <c r="J16" i="19"/>
  <c r="I16" i="19"/>
  <c r="W15" i="19"/>
  <c r="M15" i="19" s="1"/>
  <c r="S15" i="19"/>
  <c r="J15" i="19" s="1"/>
  <c r="P15" i="19"/>
  <c r="O15" i="19"/>
  <c r="L15" i="19"/>
  <c r="K15" i="19"/>
  <c r="W13" i="19"/>
  <c r="M13" i="19" s="1"/>
  <c r="S13" i="19"/>
  <c r="J13" i="19" s="1"/>
  <c r="P13" i="19"/>
  <c r="O13" i="19"/>
  <c r="N13" i="19"/>
  <c r="L13" i="19"/>
  <c r="K13" i="19"/>
  <c r="W12" i="19"/>
  <c r="M12" i="19" s="1"/>
  <c r="S12" i="19"/>
  <c r="J12" i="19" s="1"/>
  <c r="P12" i="19"/>
  <c r="O12" i="19"/>
  <c r="L12" i="19"/>
  <c r="K12" i="19"/>
  <c r="W10" i="19"/>
  <c r="M10" i="19" s="1"/>
  <c r="S10" i="19"/>
  <c r="S61" i="19" s="1"/>
  <c r="P10" i="19"/>
  <c r="O10" i="19"/>
  <c r="L10" i="19"/>
  <c r="K10" i="19"/>
  <c r="I10" i="19"/>
  <c r="X113" i="8"/>
  <c r="V113" i="8"/>
  <c r="U113" i="8"/>
  <c r="T113" i="8"/>
  <c r="R113" i="8"/>
  <c r="Q113" i="8"/>
  <c r="W112" i="8"/>
  <c r="S112" i="8"/>
  <c r="J112" i="8" s="1"/>
  <c r="P112" i="8"/>
  <c r="O112" i="8"/>
  <c r="N112" i="8"/>
  <c r="M112" i="8"/>
  <c r="L112" i="8"/>
  <c r="K112" i="8"/>
  <c r="W111" i="8"/>
  <c r="M111" i="8" s="1"/>
  <c r="S111" i="8"/>
  <c r="P111" i="8"/>
  <c r="O111" i="8"/>
  <c r="L111" i="8"/>
  <c r="K111" i="8"/>
  <c r="J111" i="8"/>
  <c r="I111" i="8"/>
  <c r="W110" i="8"/>
  <c r="S110" i="8"/>
  <c r="J110" i="8" s="1"/>
  <c r="P110" i="8"/>
  <c r="O110" i="8"/>
  <c r="N110" i="8"/>
  <c r="M110" i="8"/>
  <c r="L110" i="8"/>
  <c r="K110" i="8"/>
  <c r="W109" i="8"/>
  <c r="M109" i="8" s="1"/>
  <c r="S109" i="8"/>
  <c r="P109" i="8"/>
  <c r="O109" i="8"/>
  <c r="N109" i="8"/>
  <c r="L109" i="8"/>
  <c r="K109" i="8"/>
  <c r="J109" i="8"/>
  <c r="I109" i="8"/>
  <c r="W108" i="8"/>
  <c r="S108" i="8"/>
  <c r="J108" i="8" s="1"/>
  <c r="P108" i="8"/>
  <c r="O108" i="8"/>
  <c r="N108" i="8"/>
  <c r="M108" i="8"/>
  <c r="L108" i="8"/>
  <c r="K108" i="8"/>
  <c r="W107" i="8"/>
  <c r="M107" i="8" s="1"/>
  <c r="S107" i="8"/>
  <c r="P107" i="8"/>
  <c r="O107" i="8"/>
  <c r="N107" i="8"/>
  <c r="L107" i="8"/>
  <c r="K107" i="8"/>
  <c r="J107" i="8"/>
  <c r="I107" i="8"/>
  <c r="W106" i="8"/>
  <c r="S106" i="8"/>
  <c r="J106" i="8" s="1"/>
  <c r="P106" i="8"/>
  <c r="O106" i="8"/>
  <c r="N106" i="8"/>
  <c r="M106" i="8"/>
  <c r="L106" i="8"/>
  <c r="K106" i="8"/>
  <c r="W105" i="8"/>
  <c r="M105" i="8" s="1"/>
  <c r="S105" i="8"/>
  <c r="J105" i="8" s="1"/>
  <c r="P105" i="8"/>
  <c r="O105" i="8"/>
  <c r="N105" i="8"/>
  <c r="L105" i="8"/>
  <c r="K105" i="8"/>
  <c r="W104" i="8"/>
  <c r="M104" i="8" s="1"/>
  <c r="S104" i="8"/>
  <c r="J104" i="8" s="1"/>
  <c r="P104" i="8"/>
  <c r="O104" i="8"/>
  <c r="N104" i="8"/>
  <c r="L104" i="8"/>
  <c r="K104" i="8"/>
  <c r="W103" i="8"/>
  <c r="M103" i="8" s="1"/>
  <c r="S103" i="8"/>
  <c r="P103" i="8"/>
  <c r="O103" i="8"/>
  <c r="L103" i="8"/>
  <c r="K103" i="8"/>
  <c r="J103" i="8"/>
  <c r="I103" i="8"/>
  <c r="W102" i="8"/>
  <c r="M102" i="8" s="1"/>
  <c r="S102" i="8"/>
  <c r="J102" i="8" s="1"/>
  <c r="P102" i="8"/>
  <c r="O102" i="8"/>
  <c r="L102" i="8"/>
  <c r="K102" i="8"/>
  <c r="W101" i="8"/>
  <c r="M101" i="8" s="1"/>
  <c r="S101" i="8"/>
  <c r="P101" i="8"/>
  <c r="O101" i="8"/>
  <c r="N101" i="8"/>
  <c r="L101" i="8"/>
  <c r="K101" i="8"/>
  <c r="J101" i="8"/>
  <c r="I101" i="8"/>
  <c r="W99" i="8"/>
  <c r="M99" i="8" s="1"/>
  <c r="S99" i="8"/>
  <c r="J99" i="8" s="1"/>
  <c r="P99" i="8"/>
  <c r="O99" i="8"/>
  <c r="N99" i="8"/>
  <c r="L99" i="8"/>
  <c r="K99" i="8"/>
  <c r="W98" i="8"/>
  <c r="M98" i="8" s="1"/>
  <c r="S98" i="8"/>
  <c r="J98" i="8" s="1"/>
  <c r="P98" i="8"/>
  <c r="O98" i="8"/>
  <c r="L98" i="8"/>
  <c r="K98" i="8"/>
  <c r="I98" i="8"/>
  <c r="W97" i="8"/>
  <c r="M97" i="8" s="1"/>
  <c r="S97" i="8"/>
  <c r="I97" i="8" s="1"/>
  <c r="P97" i="8"/>
  <c r="O97" i="8"/>
  <c r="N97" i="8"/>
  <c r="L97" i="8"/>
  <c r="K97" i="8"/>
  <c r="W96" i="8"/>
  <c r="M96" i="8" s="1"/>
  <c r="S96" i="8"/>
  <c r="J96" i="8" s="1"/>
  <c r="P96" i="8"/>
  <c r="O96" i="8"/>
  <c r="N96" i="8"/>
  <c r="L96" i="8"/>
  <c r="K96" i="8"/>
  <c r="W95" i="8"/>
  <c r="M95" i="8" s="1"/>
  <c r="S95" i="8"/>
  <c r="J95" i="8" s="1"/>
  <c r="P95" i="8"/>
  <c r="O95" i="8"/>
  <c r="N95" i="8"/>
  <c r="L95" i="8"/>
  <c r="K95" i="8"/>
  <c r="W94" i="8"/>
  <c r="M94" i="8" s="1"/>
  <c r="S94" i="8"/>
  <c r="J94" i="8" s="1"/>
  <c r="P94" i="8"/>
  <c r="O94" i="8"/>
  <c r="N94" i="8"/>
  <c r="L94" i="8"/>
  <c r="K94" i="8"/>
  <c r="I94" i="8"/>
  <c r="W92" i="8"/>
  <c r="S92" i="8"/>
  <c r="J92" i="8" s="1"/>
  <c r="P92" i="8"/>
  <c r="O92" i="8"/>
  <c r="N92" i="8"/>
  <c r="M92" i="8"/>
  <c r="L92" i="8"/>
  <c r="K92" i="8"/>
  <c r="W90" i="8"/>
  <c r="M90" i="8" s="1"/>
  <c r="S90" i="8"/>
  <c r="J90" i="8" s="1"/>
  <c r="P90" i="8"/>
  <c r="O90" i="8"/>
  <c r="N90" i="8"/>
  <c r="L90" i="8"/>
  <c r="K90" i="8"/>
  <c r="W88" i="8"/>
  <c r="S88" i="8"/>
  <c r="J88" i="8" s="1"/>
  <c r="P88" i="8"/>
  <c r="O88" i="8"/>
  <c r="N88" i="8"/>
  <c r="M88" i="8"/>
  <c r="L88" i="8"/>
  <c r="K88" i="8"/>
  <c r="W86" i="8"/>
  <c r="M86" i="8" s="1"/>
  <c r="S86" i="8"/>
  <c r="J86" i="8" s="1"/>
  <c r="P86" i="8"/>
  <c r="O86" i="8"/>
  <c r="N86" i="8"/>
  <c r="L86" i="8"/>
  <c r="K86" i="8"/>
  <c r="W85" i="8"/>
  <c r="M85" i="8" s="1"/>
  <c r="S85" i="8"/>
  <c r="I85" i="8" s="1"/>
  <c r="P85" i="8"/>
  <c r="O85" i="8"/>
  <c r="N85" i="8"/>
  <c r="L85" i="8"/>
  <c r="K85" i="8"/>
  <c r="W84" i="8"/>
  <c r="M84" i="8" s="1"/>
  <c r="S84" i="8"/>
  <c r="J84" i="8" s="1"/>
  <c r="P84" i="8"/>
  <c r="O84" i="8"/>
  <c r="N84" i="8"/>
  <c r="L84" i="8"/>
  <c r="K84" i="8"/>
  <c r="W83" i="8"/>
  <c r="M83" i="8" s="1"/>
  <c r="S83" i="8"/>
  <c r="J83" i="8" s="1"/>
  <c r="P83" i="8"/>
  <c r="O83" i="8"/>
  <c r="N83" i="8"/>
  <c r="L83" i="8"/>
  <c r="K83" i="8"/>
  <c r="W80" i="8"/>
  <c r="M80" i="8" s="1"/>
  <c r="S80" i="8"/>
  <c r="J80" i="8" s="1"/>
  <c r="P80" i="8"/>
  <c r="O80" i="8"/>
  <c r="N80" i="8"/>
  <c r="L80" i="8"/>
  <c r="K80" i="8"/>
  <c r="I80" i="8"/>
  <c r="W78" i="8"/>
  <c r="S78" i="8"/>
  <c r="J78" i="8" s="1"/>
  <c r="P78" i="8"/>
  <c r="O78" i="8"/>
  <c r="N78" i="8"/>
  <c r="M78" i="8"/>
  <c r="L78" i="8"/>
  <c r="K78" i="8"/>
  <c r="W76" i="8"/>
  <c r="M76" i="8" s="1"/>
  <c r="S76" i="8"/>
  <c r="J76" i="8" s="1"/>
  <c r="P76" i="8"/>
  <c r="O76" i="8"/>
  <c r="N76" i="8"/>
  <c r="L76" i="8"/>
  <c r="K76" i="8"/>
  <c r="I76" i="8"/>
  <c r="W75" i="8"/>
  <c r="M75" i="8" s="1"/>
  <c r="S75" i="8"/>
  <c r="J75" i="8" s="1"/>
  <c r="P75" i="8"/>
  <c r="O75" i="8"/>
  <c r="N75" i="8"/>
  <c r="L75" i="8"/>
  <c r="K75" i="8"/>
  <c r="W73" i="8"/>
  <c r="M73" i="8" s="1"/>
  <c r="S73" i="8"/>
  <c r="P73" i="8"/>
  <c r="O73" i="8"/>
  <c r="L73" i="8"/>
  <c r="K73" i="8"/>
  <c r="J73" i="8"/>
  <c r="I73" i="8"/>
  <c r="W72" i="8"/>
  <c r="S72" i="8"/>
  <c r="J72" i="8" s="1"/>
  <c r="P72" i="8"/>
  <c r="O72" i="8"/>
  <c r="N72" i="8"/>
  <c r="M72" i="8"/>
  <c r="L72" i="8"/>
  <c r="K72" i="8"/>
  <c r="W71" i="8"/>
  <c r="M71" i="8" s="1"/>
  <c r="S71" i="8"/>
  <c r="J71" i="8" s="1"/>
  <c r="P71" i="8"/>
  <c r="O71" i="8"/>
  <c r="N71" i="8"/>
  <c r="L71" i="8"/>
  <c r="K71" i="8"/>
  <c r="I71" i="8"/>
  <c r="W70" i="8"/>
  <c r="S70" i="8"/>
  <c r="J70" i="8" s="1"/>
  <c r="P70" i="8"/>
  <c r="O70" i="8"/>
  <c r="N70" i="8"/>
  <c r="M70" i="8"/>
  <c r="L70" i="8"/>
  <c r="K70" i="8"/>
  <c r="W69" i="8"/>
  <c r="M69" i="8" s="1"/>
  <c r="S69" i="8"/>
  <c r="I69" i="8" s="1"/>
  <c r="P69" i="8"/>
  <c r="O69" i="8"/>
  <c r="N69" i="8"/>
  <c r="L69" i="8"/>
  <c r="K69" i="8"/>
  <c r="J69" i="8"/>
  <c r="W68" i="8"/>
  <c r="M68" i="8" s="1"/>
  <c r="S68" i="8"/>
  <c r="J68" i="8" s="1"/>
  <c r="P68" i="8"/>
  <c r="O68" i="8"/>
  <c r="N68" i="8"/>
  <c r="L68" i="8"/>
  <c r="K68" i="8"/>
  <c r="W65" i="8"/>
  <c r="M65" i="8" s="1"/>
  <c r="S65" i="8"/>
  <c r="J65" i="8" s="1"/>
  <c r="P65" i="8"/>
  <c r="O65" i="8"/>
  <c r="N65" i="8"/>
  <c r="L65" i="8"/>
  <c r="K65" i="8"/>
  <c r="W64" i="8"/>
  <c r="S64" i="8"/>
  <c r="J64" i="8" s="1"/>
  <c r="P64" i="8"/>
  <c r="O64" i="8"/>
  <c r="N64" i="8"/>
  <c r="M64" i="8"/>
  <c r="L64" i="8"/>
  <c r="K64" i="8"/>
  <c r="W63" i="8"/>
  <c r="M63" i="8" s="1"/>
  <c r="S63" i="8"/>
  <c r="J63" i="8" s="1"/>
  <c r="P63" i="8"/>
  <c r="O63" i="8"/>
  <c r="N63" i="8"/>
  <c r="L63" i="8"/>
  <c r="K63" i="8"/>
  <c r="I63" i="8"/>
  <c r="W62" i="8"/>
  <c r="S62" i="8"/>
  <c r="J62" i="8" s="1"/>
  <c r="P62" i="8"/>
  <c r="O62" i="8"/>
  <c r="N62" i="8"/>
  <c r="M62" i="8"/>
  <c r="L62" i="8"/>
  <c r="K62" i="8"/>
  <c r="W60" i="8"/>
  <c r="M60" i="8" s="1"/>
  <c r="S60" i="8"/>
  <c r="J60" i="8" s="1"/>
  <c r="P60" i="8"/>
  <c r="O60" i="8"/>
  <c r="N60" i="8"/>
  <c r="L60" i="8"/>
  <c r="K60" i="8"/>
  <c r="W59" i="8"/>
  <c r="M59" i="8" s="1"/>
  <c r="S59" i="8"/>
  <c r="J59" i="8" s="1"/>
  <c r="P59" i="8"/>
  <c r="O59" i="8"/>
  <c r="N59" i="8"/>
  <c r="L59" i="8"/>
  <c r="K59" i="8"/>
  <c r="W57" i="8"/>
  <c r="M57" i="8" s="1"/>
  <c r="S57" i="8"/>
  <c r="I57" i="8" s="1"/>
  <c r="P57" i="8"/>
  <c r="O57" i="8"/>
  <c r="L57" i="8"/>
  <c r="K57" i="8"/>
  <c r="J57" i="8"/>
  <c r="W56" i="8"/>
  <c r="S56" i="8"/>
  <c r="J56" i="8" s="1"/>
  <c r="P56" i="8"/>
  <c r="O56" i="8"/>
  <c r="N56" i="8"/>
  <c r="M56" i="8"/>
  <c r="L56" i="8"/>
  <c r="K56" i="8"/>
  <c r="W55" i="8"/>
  <c r="M55" i="8" s="1"/>
  <c r="S55" i="8"/>
  <c r="J55" i="8" s="1"/>
  <c r="P55" i="8"/>
  <c r="O55" i="8"/>
  <c r="N55" i="8"/>
  <c r="L55" i="8"/>
  <c r="K55" i="8"/>
  <c r="W54" i="8"/>
  <c r="S54" i="8"/>
  <c r="J54" i="8" s="1"/>
  <c r="P54" i="8"/>
  <c r="O54" i="8"/>
  <c r="N54" i="8"/>
  <c r="M54" i="8"/>
  <c r="L54" i="8"/>
  <c r="K54" i="8"/>
  <c r="W53" i="8"/>
  <c r="M53" i="8" s="1"/>
  <c r="S53" i="8"/>
  <c r="I53" i="8" s="1"/>
  <c r="P53" i="8"/>
  <c r="O53" i="8"/>
  <c r="L53" i="8"/>
  <c r="K53" i="8"/>
  <c r="J53" i="8"/>
  <c r="W52" i="8"/>
  <c r="S52" i="8"/>
  <c r="J52" i="8" s="1"/>
  <c r="P52" i="8"/>
  <c r="O52" i="8"/>
  <c r="N52" i="8"/>
  <c r="M52" i="8"/>
  <c r="L52" i="8"/>
  <c r="K52" i="8"/>
  <c r="W51" i="8"/>
  <c r="M51" i="8" s="1"/>
  <c r="S51" i="8"/>
  <c r="J51" i="8" s="1"/>
  <c r="P51" i="8"/>
  <c r="O51" i="8"/>
  <c r="N51" i="8"/>
  <c r="L51" i="8"/>
  <c r="K51" i="8"/>
  <c r="W50" i="8"/>
  <c r="S50" i="8"/>
  <c r="J50" i="8" s="1"/>
  <c r="P50" i="8"/>
  <c r="O50" i="8"/>
  <c r="N50" i="8"/>
  <c r="M50" i="8"/>
  <c r="L50" i="8"/>
  <c r="K50" i="8"/>
  <c r="W49" i="8"/>
  <c r="M49" i="8" s="1"/>
  <c r="S49" i="8"/>
  <c r="J49" i="8" s="1"/>
  <c r="P49" i="8"/>
  <c r="O49" i="8"/>
  <c r="N49" i="8"/>
  <c r="L49" i="8"/>
  <c r="K49" i="8"/>
  <c r="W47" i="8"/>
  <c r="M47" i="8" s="1"/>
  <c r="S47" i="8"/>
  <c r="I47" i="8" s="1"/>
  <c r="P47" i="8"/>
  <c r="O47" i="8"/>
  <c r="N47" i="8"/>
  <c r="L47" i="8"/>
  <c r="K47" i="8"/>
  <c r="W45" i="8"/>
  <c r="M45" i="8" s="1"/>
  <c r="S45" i="8"/>
  <c r="J45" i="8" s="1"/>
  <c r="P45" i="8"/>
  <c r="O45" i="8"/>
  <c r="N45" i="8"/>
  <c r="L45" i="8"/>
  <c r="K45" i="8"/>
  <c r="W44" i="8"/>
  <c r="M44" i="8" s="1"/>
  <c r="S44" i="8"/>
  <c r="J44" i="8" s="1"/>
  <c r="P44" i="8"/>
  <c r="O44" i="8"/>
  <c r="L44" i="8"/>
  <c r="K44" i="8"/>
  <c r="W43" i="8"/>
  <c r="M43" i="8" s="1"/>
  <c r="S43" i="8"/>
  <c r="P43" i="8"/>
  <c r="O43" i="8"/>
  <c r="L43" i="8"/>
  <c r="K43" i="8"/>
  <c r="J43" i="8"/>
  <c r="I43" i="8"/>
  <c r="W42" i="8"/>
  <c r="S42" i="8"/>
  <c r="J42" i="8" s="1"/>
  <c r="P42" i="8"/>
  <c r="O42" i="8"/>
  <c r="N42" i="8"/>
  <c r="M42" i="8"/>
  <c r="L42" i="8"/>
  <c r="K42" i="8"/>
  <c r="W41" i="8"/>
  <c r="M41" i="8" s="1"/>
  <c r="S41" i="8"/>
  <c r="J41" i="8" s="1"/>
  <c r="P41" i="8"/>
  <c r="O41" i="8"/>
  <c r="N41" i="8"/>
  <c r="L41" i="8"/>
  <c r="K41" i="8"/>
  <c r="I41" i="8"/>
  <c r="W40" i="8"/>
  <c r="S40" i="8"/>
  <c r="J40" i="8" s="1"/>
  <c r="P40" i="8"/>
  <c r="O40" i="8"/>
  <c r="N40" i="8"/>
  <c r="M40" i="8"/>
  <c r="L40" i="8"/>
  <c r="K40" i="8"/>
  <c r="W39" i="8"/>
  <c r="M39" i="8" s="1"/>
  <c r="S39" i="8"/>
  <c r="P39" i="8"/>
  <c r="O39" i="8"/>
  <c r="L39" i="8"/>
  <c r="K39" i="8"/>
  <c r="J39" i="8"/>
  <c r="I39" i="8"/>
  <c r="W38" i="8"/>
  <c r="S38" i="8"/>
  <c r="J38" i="8" s="1"/>
  <c r="P38" i="8"/>
  <c r="O38" i="8"/>
  <c r="N38" i="8"/>
  <c r="M38" i="8"/>
  <c r="L38" i="8"/>
  <c r="K38" i="8"/>
  <c r="W37" i="8"/>
  <c r="M37" i="8" s="1"/>
  <c r="S37" i="8"/>
  <c r="J37" i="8" s="1"/>
  <c r="P37" i="8"/>
  <c r="O37" i="8"/>
  <c r="N37" i="8"/>
  <c r="L37" i="8"/>
  <c r="K37" i="8"/>
  <c r="I37" i="8"/>
  <c r="W36" i="8"/>
  <c r="S36" i="8"/>
  <c r="J36" i="8" s="1"/>
  <c r="P36" i="8"/>
  <c r="O36" i="8"/>
  <c r="N36" i="8"/>
  <c r="M36" i="8"/>
  <c r="L36" i="8"/>
  <c r="K36" i="8"/>
  <c r="W35" i="8"/>
  <c r="M35" i="8" s="1"/>
  <c r="S35" i="8"/>
  <c r="I35" i="8" s="1"/>
  <c r="P35" i="8"/>
  <c r="O35" i="8"/>
  <c r="N35" i="8"/>
  <c r="L35" i="8"/>
  <c r="K35" i="8"/>
  <c r="J35" i="8"/>
  <c r="W34" i="8"/>
  <c r="S34" i="8"/>
  <c r="J34" i="8" s="1"/>
  <c r="P34" i="8"/>
  <c r="O34" i="8"/>
  <c r="N34" i="8"/>
  <c r="M34" i="8"/>
  <c r="L34" i="8"/>
  <c r="K34" i="8"/>
  <c r="W33" i="8"/>
  <c r="M33" i="8" s="1"/>
  <c r="S33" i="8"/>
  <c r="J33" i="8" s="1"/>
  <c r="P33" i="8"/>
  <c r="O33" i="8"/>
  <c r="N33" i="8"/>
  <c r="L33" i="8"/>
  <c r="K33" i="8"/>
  <c r="W32" i="8"/>
  <c r="S32" i="8"/>
  <c r="J32" i="8" s="1"/>
  <c r="P32" i="8"/>
  <c r="O32" i="8"/>
  <c r="N32" i="8"/>
  <c r="M32" i="8"/>
  <c r="L32" i="8"/>
  <c r="K32" i="8"/>
  <c r="W31" i="8"/>
  <c r="M31" i="8" s="1"/>
  <c r="S31" i="8"/>
  <c r="J31" i="8" s="1"/>
  <c r="P31" i="8"/>
  <c r="O31" i="8"/>
  <c r="N31" i="8"/>
  <c r="L31" i="8"/>
  <c r="K31" i="8"/>
  <c r="W30" i="8"/>
  <c r="S30" i="8"/>
  <c r="J30" i="8" s="1"/>
  <c r="P30" i="8"/>
  <c r="O30" i="8"/>
  <c r="N30" i="8"/>
  <c r="M30" i="8"/>
  <c r="L30" i="8"/>
  <c r="K30" i="8"/>
  <c r="W29" i="8"/>
  <c r="M29" i="8" s="1"/>
  <c r="S29" i="8"/>
  <c r="J29" i="8" s="1"/>
  <c r="P29" i="8"/>
  <c r="O29" i="8"/>
  <c r="N29" i="8"/>
  <c r="L29" i="8"/>
  <c r="K29" i="8"/>
  <c r="W28" i="8"/>
  <c r="S28" i="8"/>
  <c r="J28" i="8" s="1"/>
  <c r="P28" i="8"/>
  <c r="O28" i="8"/>
  <c r="N28" i="8"/>
  <c r="M28" i="8"/>
  <c r="L28" i="8"/>
  <c r="K28" i="8"/>
  <c r="W27" i="8"/>
  <c r="M27" i="8" s="1"/>
  <c r="S27" i="8"/>
  <c r="J27" i="8" s="1"/>
  <c r="P27" i="8"/>
  <c r="O27" i="8"/>
  <c r="N27" i="8"/>
  <c r="L27" i="8"/>
  <c r="K27" i="8"/>
  <c r="W25" i="8"/>
  <c r="M25" i="8" s="1"/>
  <c r="S25" i="8"/>
  <c r="I25" i="8" s="1"/>
  <c r="P25" i="8"/>
  <c r="O25" i="8"/>
  <c r="N25" i="8"/>
  <c r="L25" i="8"/>
  <c r="K25" i="8"/>
  <c r="J25" i="8"/>
  <c r="W24" i="8"/>
  <c r="M24" i="8" s="1"/>
  <c r="S24" i="8"/>
  <c r="J24" i="8" s="1"/>
  <c r="P24" i="8"/>
  <c r="O24" i="8"/>
  <c r="N24" i="8"/>
  <c r="L24" i="8"/>
  <c r="K24" i="8"/>
  <c r="I24" i="8"/>
  <c r="W22" i="8"/>
  <c r="M22" i="8" s="1"/>
  <c r="S22" i="8"/>
  <c r="J22" i="8" s="1"/>
  <c r="P22" i="8"/>
  <c r="O22" i="8"/>
  <c r="N22" i="8"/>
  <c r="L22" i="8"/>
  <c r="K22" i="8"/>
  <c r="W21" i="8"/>
  <c r="M21" i="8" s="1"/>
  <c r="S21" i="8"/>
  <c r="P21" i="8"/>
  <c r="O21" i="8"/>
  <c r="L21" i="8"/>
  <c r="K21" i="8"/>
  <c r="J21" i="8"/>
  <c r="I21" i="8"/>
  <c r="W20" i="8"/>
  <c r="S20" i="8"/>
  <c r="J20" i="8" s="1"/>
  <c r="P20" i="8"/>
  <c r="O20" i="8"/>
  <c r="N20" i="8"/>
  <c r="M20" i="8"/>
  <c r="L20" i="8"/>
  <c r="K20" i="8"/>
  <c r="W19" i="8"/>
  <c r="M19" i="8" s="1"/>
  <c r="S19" i="8"/>
  <c r="J19" i="8" s="1"/>
  <c r="P19" i="8"/>
  <c r="O19" i="8"/>
  <c r="N19" i="8"/>
  <c r="L19" i="8"/>
  <c r="K19" i="8"/>
  <c r="I19" i="8"/>
  <c r="W18" i="8"/>
  <c r="S18" i="8"/>
  <c r="J18" i="8" s="1"/>
  <c r="P18" i="8"/>
  <c r="O18" i="8"/>
  <c r="N18" i="8"/>
  <c r="M18" i="8"/>
  <c r="L18" i="8"/>
  <c r="K18" i="8"/>
  <c r="W17" i="8"/>
  <c r="M17" i="8" s="1"/>
  <c r="S17" i="8"/>
  <c r="P17" i="8"/>
  <c r="O17" i="8"/>
  <c r="L17" i="8"/>
  <c r="K17" i="8"/>
  <c r="J17" i="8"/>
  <c r="I17" i="8"/>
  <c r="W16" i="8"/>
  <c r="S16" i="8"/>
  <c r="J16" i="8" s="1"/>
  <c r="P16" i="8"/>
  <c r="O16" i="8"/>
  <c r="N16" i="8"/>
  <c r="M16" i="8"/>
  <c r="L16" i="8"/>
  <c r="K16" i="8"/>
  <c r="W15" i="8"/>
  <c r="M15" i="8" s="1"/>
  <c r="S15" i="8"/>
  <c r="J15" i="8" s="1"/>
  <c r="P15" i="8"/>
  <c r="O15" i="8"/>
  <c r="N15" i="8"/>
  <c r="L15" i="8"/>
  <c r="K15" i="8"/>
  <c r="I15" i="8"/>
  <c r="W14" i="8"/>
  <c r="S14" i="8"/>
  <c r="J14" i="8" s="1"/>
  <c r="P14" i="8"/>
  <c r="O14" i="8"/>
  <c r="N14" i="8"/>
  <c r="M14" i="8"/>
  <c r="L14" i="8"/>
  <c r="K14" i="8"/>
  <c r="W13" i="8"/>
  <c r="M13" i="8" s="1"/>
  <c r="S13" i="8"/>
  <c r="I13" i="8" s="1"/>
  <c r="P13" i="8"/>
  <c r="O13" i="8"/>
  <c r="N13" i="8"/>
  <c r="L13" i="8"/>
  <c r="K13" i="8"/>
  <c r="J13" i="8"/>
  <c r="W12" i="8"/>
  <c r="M12" i="8" s="1"/>
  <c r="S12" i="8"/>
  <c r="J12" i="8" s="1"/>
  <c r="P12" i="8"/>
  <c r="O12" i="8"/>
  <c r="N12" i="8"/>
  <c r="L12" i="8"/>
  <c r="K12" i="8"/>
  <c r="AC31" i="18"/>
  <c r="AB31" i="18"/>
  <c r="AA31" i="18"/>
  <c r="Z31" i="18"/>
  <c r="Y31" i="18"/>
  <c r="X31" i="18"/>
  <c r="W31" i="18"/>
  <c r="W33" i="18" s="1"/>
  <c r="V31" i="18"/>
  <c r="U31" i="18"/>
  <c r="T31" i="18"/>
  <c r="O31" i="18"/>
  <c r="N31" i="18"/>
  <c r="M31" i="18"/>
  <c r="L31" i="18"/>
  <c r="K31" i="18"/>
  <c r="J31" i="18"/>
  <c r="I31" i="18"/>
  <c r="H31" i="18"/>
  <c r="H33" i="18" s="1"/>
  <c r="G31" i="18"/>
  <c r="F31" i="18"/>
  <c r="F34" i="18" s="1"/>
  <c r="F44" i="18" s="1"/>
  <c r="T36" i="18"/>
  <c r="O36" i="18"/>
  <c r="N36" i="18"/>
  <c r="M36" i="18"/>
  <c r="L36" i="18"/>
  <c r="Z36" i="18" s="1"/>
  <c r="K36" i="18"/>
  <c r="J36" i="18"/>
  <c r="I36" i="18"/>
  <c r="H36" i="18"/>
  <c r="G36" i="18"/>
  <c r="U36" i="18" s="1"/>
  <c r="F36" i="18"/>
  <c r="T32" i="18"/>
  <c r="F32" i="18"/>
  <c r="I33" i="18" s="1"/>
  <c r="X88" i="18"/>
  <c r="P88" i="18"/>
  <c r="H88" i="18"/>
  <c r="X86" i="18"/>
  <c r="T86" i="18"/>
  <c r="T88" i="18" s="1"/>
  <c r="P86" i="18"/>
  <c r="L86" i="18"/>
  <c r="L88" i="18" s="1"/>
  <c r="H86" i="18"/>
  <c r="AB85" i="18"/>
  <c r="AB87" i="18" s="1"/>
  <c r="X85" i="18"/>
  <c r="X87" i="18" s="1"/>
  <c r="T85" i="18"/>
  <c r="T87" i="18" s="1"/>
  <c r="P85" i="18"/>
  <c r="P87" i="18" s="1"/>
  <c r="L85" i="18"/>
  <c r="L87" i="18" s="1"/>
  <c r="H85" i="18"/>
  <c r="H84" i="18"/>
  <c r="P80" i="18"/>
  <c r="P82" i="18" s="1"/>
  <c r="L80" i="18"/>
  <c r="L82" i="18" s="1"/>
  <c r="H80" i="18"/>
  <c r="P79" i="18"/>
  <c r="P81" i="18" s="1"/>
  <c r="L79" i="18"/>
  <c r="L81" i="18" s="1"/>
  <c r="H79" i="18"/>
  <c r="H81" i="18" s="1"/>
  <c r="P78" i="18"/>
  <c r="L78" i="18"/>
  <c r="H78" i="18"/>
  <c r="I75" i="18"/>
  <c r="K74" i="18"/>
  <c r="M73" i="18"/>
  <c r="M72" i="18"/>
  <c r="M71" i="18"/>
  <c r="M70" i="18"/>
  <c r="I70" i="18"/>
  <c r="I74" i="18" s="1"/>
  <c r="M69" i="18"/>
  <c r="K69" i="18"/>
  <c r="K73" i="18" s="1"/>
  <c r="I69" i="18"/>
  <c r="I73" i="18" s="1"/>
  <c r="H67" i="18"/>
  <c r="Q63" i="18"/>
  <c r="P63" i="18"/>
  <c r="Q61" i="18"/>
  <c r="P61" i="18"/>
  <c r="AH52" i="18"/>
  <c r="AI51" i="18"/>
  <c r="AH49" i="18"/>
  <c r="AI48" i="18"/>
  <c r="AE44" i="18"/>
  <c r="AD44" i="18"/>
  <c r="Q44" i="18"/>
  <c r="P44" i="18"/>
  <c r="AH42" i="18"/>
  <c r="AI41" i="18"/>
  <c r="AB36" i="18"/>
  <c r="X36" i="18"/>
  <c r="AC36" i="18"/>
  <c r="AA36" i="18"/>
  <c r="Y36" i="18"/>
  <c r="W36" i="18"/>
  <c r="V36" i="18"/>
  <c r="Y32" i="18"/>
  <c r="AC35" i="18" s="1"/>
  <c r="K32" i="18"/>
  <c r="AA35" i="18"/>
  <c r="N35" i="18"/>
  <c r="J33" i="18"/>
  <c r="G33" i="18"/>
  <c r="AA135" i="17"/>
  <c r="AC13" i="18" s="1"/>
  <c r="Z135" i="17"/>
  <c r="AB13" i="18" s="1"/>
  <c r="Y135" i="17"/>
  <c r="W13" i="18" s="1"/>
  <c r="X135" i="17"/>
  <c r="V13" i="18" s="1"/>
  <c r="W135" i="17"/>
  <c r="Q13" i="18" s="1"/>
  <c r="V135" i="17"/>
  <c r="P13" i="18" s="1"/>
  <c r="U135" i="17"/>
  <c r="K13" i="18" s="1"/>
  <c r="Y56" i="18" s="1"/>
  <c r="T135" i="17"/>
  <c r="J13" i="18" s="1"/>
  <c r="T56" i="18" s="1"/>
  <c r="AA131" i="17"/>
  <c r="Y13" i="18" s="1"/>
  <c r="Z131" i="17"/>
  <c r="X13" i="18" s="1"/>
  <c r="Y131" i="17"/>
  <c r="U13" i="18" s="1"/>
  <c r="X131" i="17"/>
  <c r="T13" i="18" s="1"/>
  <c r="W131" i="17"/>
  <c r="M13" i="18" s="1"/>
  <c r="V131" i="17"/>
  <c r="L13" i="18" s="1"/>
  <c r="U131" i="17"/>
  <c r="I13" i="18" s="1"/>
  <c r="K56" i="18" s="1"/>
  <c r="T131" i="17"/>
  <c r="H13" i="18" s="1"/>
  <c r="F56" i="18" s="1"/>
  <c r="J130" i="17"/>
  <c r="E13" i="18" s="1"/>
  <c r="J129" i="17"/>
  <c r="E12" i="18" s="1"/>
  <c r="S125" i="17"/>
  <c r="S137" i="17" s="1"/>
  <c r="E15" i="18" s="1"/>
  <c r="AC123" i="17"/>
  <c r="AB123" i="17"/>
  <c r="R123" i="17"/>
  <c r="AA123" i="17" s="1"/>
  <c r="Q123" i="17"/>
  <c r="Z123" i="17" s="1"/>
  <c r="P123" i="17"/>
  <c r="Y123" i="17" s="1"/>
  <c r="O123" i="17"/>
  <c r="X123" i="17" s="1"/>
  <c r="N123" i="17"/>
  <c r="W123" i="17" s="1"/>
  <c r="M123" i="17"/>
  <c r="V123" i="17" s="1"/>
  <c r="L123" i="17"/>
  <c r="U123" i="17" s="1"/>
  <c r="K123" i="17"/>
  <c r="T123" i="17" s="1"/>
  <c r="F123" i="17"/>
  <c r="AE123" i="17" s="1"/>
  <c r="AC122" i="17"/>
  <c r="AB122" i="17"/>
  <c r="R122" i="17"/>
  <c r="AA122" i="17" s="1"/>
  <c r="Q122" i="17"/>
  <c r="Z122" i="17" s="1"/>
  <c r="P122" i="17"/>
  <c r="Y122" i="17" s="1"/>
  <c r="O122" i="17"/>
  <c r="X122" i="17" s="1"/>
  <c r="N122" i="17"/>
  <c r="W122" i="17" s="1"/>
  <c r="M122" i="17"/>
  <c r="V122" i="17" s="1"/>
  <c r="L122" i="17"/>
  <c r="U122" i="17" s="1"/>
  <c r="K122" i="17"/>
  <c r="T122" i="17" s="1"/>
  <c r="F122" i="17"/>
  <c r="AF122" i="17" s="1"/>
  <c r="AC121" i="17"/>
  <c r="AB121" i="17"/>
  <c r="R121" i="17"/>
  <c r="AA121" i="17" s="1"/>
  <c r="Q121" i="17"/>
  <c r="Z121" i="17" s="1"/>
  <c r="P121" i="17"/>
  <c r="Y121" i="17" s="1"/>
  <c r="O121" i="17"/>
  <c r="X121" i="17" s="1"/>
  <c r="N121" i="17"/>
  <c r="W121" i="17" s="1"/>
  <c r="M121" i="17"/>
  <c r="V121" i="17" s="1"/>
  <c r="L121" i="17"/>
  <c r="U121" i="17" s="1"/>
  <c r="K121" i="17"/>
  <c r="T121" i="17" s="1"/>
  <c r="F121" i="17"/>
  <c r="AF121" i="17" s="1"/>
  <c r="AC120" i="17"/>
  <c r="AB120" i="17"/>
  <c r="R120" i="17"/>
  <c r="AA120" i="17" s="1"/>
  <c r="Q120" i="17"/>
  <c r="Z120" i="17" s="1"/>
  <c r="P120" i="17"/>
  <c r="Y120" i="17" s="1"/>
  <c r="O120" i="17"/>
  <c r="X120" i="17" s="1"/>
  <c r="N120" i="17"/>
  <c r="W120" i="17" s="1"/>
  <c r="M120" i="17"/>
  <c r="V120" i="17" s="1"/>
  <c r="L120" i="17"/>
  <c r="U120" i="17" s="1"/>
  <c r="K120" i="17"/>
  <c r="T120" i="17" s="1"/>
  <c r="F120" i="17"/>
  <c r="AF120" i="17" s="1"/>
  <c r="AC119" i="17"/>
  <c r="AB119" i="17"/>
  <c r="R119" i="17"/>
  <c r="AA119" i="17" s="1"/>
  <c r="Q119" i="17"/>
  <c r="Z119" i="17" s="1"/>
  <c r="P119" i="17"/>
  <c r="Y119" i="17" s="1"/>
  <c r="O119" i="17"/>
  <c r="X119" i="17" s="1"/>
  <c r="N119" i="17"/>
  <c r="W119" i="17" s="1"/>
  <c r="M119" i="17"/>
  <c r="V119" i="17" s="1"/>
  <c r="L119" i="17"/>
  <c r="U119" i="17" s="1"/>
  <c r="K119" i="17"/>
  <c r="T119" i="17" s="1"/>
  <c r="F119" i="17"/>
  <c r="AF119" i="17" s="1"/>
  <c r="AC118" i="17"/>
  <c r="AB118" i="17"/>
  <c r="R118" i="17"/>
  <c r="AA118" i="17" s="1"/>
  <c r="Q118" i="17"/>
  <c r="Z118" i="17" s="1"/>
  <c r="P118" i="17"/>
  <c r="Y118" i="17" s="1"/>
  <c r="O118" i="17"/>
  <c r="X118" i="17" s="1"/>
  <c r="N118" i="17"/>
  <c r="W118" i="17" s="1"/>
  <c r="M118" i="17"/>
  <c r="V118" i="17" s="1"/>
  <c r="L118" i="17"/>
  <c r="U118" i="17" s="1"/>
  <c r="K118" i="17"/>
  <c r="T118" i="17" s="1"/>
  <c r="F118" i="17"/>
  <c r="AF118" i="17" s="1"/>
  <c r="AC117" i="17"/>
  <c r="AB117" i="17"/>
  <c r="R117" i="17"/>
  <c r="AA117" i="17" s="1"/>
  <c r="Q117" i="17"/>
  <c r="Z117" i="17" s="1"/>
  <c r="P117" i="17"/>
  <c r="Y117" i="17" s="1"/>
  <c r="O117" i="17"/>
  <c r="X117" i="17" s="1"/>
  <c r="N117" i="17"/>
  <c r="W117" i="17" s="1"/>
  <c r="M117" i="17"/>
  <c r="V117" i="17" s="1"/>
  <c r="L117" i="17"/>
  <c r="U117" i="17" s="1"/>
  <c r="K117" i="17"/>
  <c r="T117" i="17" s="1"/>
  <c r="F117" i="17"/>
  <c r="AE117" i="17" s="1"/>
  <c r="AC116" i="17"/>
  <c r="AB116" i="17"/>
  <c r="R116" i="17"/>
  <c r="AA116" i="17" s="1"/>
  <c r="Q116" i="17"/>
  <c r="Z116" i="17" s="1"/>
  <c r="P116" i="17"/>
  <c r="Y116" i="17" s="1"/>
  <c r="O116" i="17"/>
  <c r="X116" i="17" s="1"/>
  <c r="N116" i="17"/>
  <c r="W116" i="17" s="1"/>
  <c r="M116" i="17"/>
  <c r="V116" i="17" s="1"/>
  <c r="L116" i="17"/>
  <c r="U116" i="17" s="1"/>
  <c r="K116" i="17"/>
  <c r="T116" i="17" s="1"/>
  <c r="F116" i="17"/>
  <c r="AF116" i="17" s="1"/>
  <c r="AC115" i="17"/>
  <c r="AB115" i="17"/>
  <c r="R115" i="17"/>
  <c r="AA115" i="17" s="1"/>
  <c r="Q115" i="17"/>
  <c r="Z115" i="17" s="1"/>
  <c r="P115" i="17"/>
  <c r="Y115" i="17" s="1"/>
  <c r="O115" i="17"/>
  <c r="X115" i="17" s="1"/>
  <c r="N115" i="17"/>
  <c r="W115" i="17" s="1"/>
  <c r="M115" i="17"/>
  <c r="V115" i="17" s="1"/>
  <c r="L115" i="17"/>
  <c r="U115" i="17" s="1"/>
  <c r="K115" i="17"/>
  <c r="T115" i="17" s="1"/>
  <c r="F115" i="17"/>
  <c r="AE115" i="17" s="1"/>
  <c r="AC114" i="17"/>
  <c r="AB114" i="17"/>
  <c r="R114" i="17"/>
  <c r="AA114" i="17" s="1"/>
  <c r="Q114" i="17"/>
  <c r="Z114" i="17" s="1"/>
  <c r="P114" i="17"/>
  <c r="Y114" i="17" s="1"/>
  <c r="O114" i="17"/>
  <c r="X114" i="17" s="1"/>
  <c r="N114" i="17"/>
  <c r="W114" i="17" s="1"/>
  <c r="M114" i="17"/>
  <c r="V114" i="17" s="1"/>
  <c r="L114" i="17"/>
  <c r="U114" i="17" s="1"/>
  <c r="K114" i="17"/>
  <c r="T114" i="17" s="1"/>
  <c r="F114" i="17"/>
  <c r="AF114" i="17" s="1"/>
  <c r="AC113" i="17"/>
  <c r="AB113" i="17"/>
  <c r="R113" i="17"/>
  <c r="AA113" i="17" s="1"/>
  <c r="Q113" i="17"/>
  <c r="Z113" i="17" s="1"/>
  <c r="P113" i="17"/>
  <c r="Y113" i="17" s="1"/>
  <c r="O113" i="17"/>
  <c r="X113" i="17" s="1"/>
  <c r="N113" i="17"/>
  <c r="W113" i="17" s="1"/>
  <c r="M113" i="17"/>
  <c r="V113" i="17" s="1"/>
  <c r="L113" i="17"/>
  <c r="U113" i="17" s="1"/>
  <c r="K113" i="17"/>
  <c r="T113" i="17" s="1"/>
  <c r="F113" i="17"/>
  <c r="AE113" i="17" s="1"/>
  <c r="AE112" i="17"/>
  <c r="AC112" i="17"/>
  <c r="AB112" i="17"/>
  <c r="R112" i="17"/>
  <c r="AA112" i="17" s="1"/>
  <c r="Q112" i="17"/>
  <c r="Z112" i="17" s="1"/>
  <c r="P112" i="17"/>
  <c r="Y112" i="17" s="1"/>
  <c r="O112" i="17"/>
  <c r="X112" i="17" s="1"/>
  <c r="N112" i="17"/>
  <c r="W112" i="17" s="1"/>
  <c r="M112" i="17"/>
  <c r="V112" i="17" s="1"/>
  <c r="L112" i="17"/>
  <c r="U112" i="17" s="1"/>
  <c r="K112" i="17"/>
  <c r="T112" i="17" s="1"/>
  <c r="F112" i="17"/>
  <c r="AF112" i="17" s="1"/>
  <c r="AC111" i="17"/>
  <c r="AB111" i="17"/>
  <c r="R111" i="17"/>
  <c r="AA111" i="17" s="1"/>
  <c r="Q111" i="17"/>
  <c r="Z111" i="17" s="1"/>
  <c r="P111" i="17"/>
  <c r="Y111" i="17" s="1"/>
  <c r="O111" i="17"/>
  <c r="X111" i="17" s="1"/>
  <c r="N111" i="17"/>
  <c r="W111" i="17" s="1"/>
  <c r="M111" i="17"/>
  <c r="V111" i="17" s="1"/>
  <c r="L111" i="17"/>
  <c r="U111" i="17" s="1"/>
  <c r="K111" i="17"/>
  <c r="T111" i="17" s="1"/>
  <c r="F111" i="17"/>
  <c r="AE111" i="17" s="1"/>
  <c r="AC110" i="17"/>
  <c r="AB110" i="17"/>
  <c r="R110" i="17"/>
  <c r="AA110" i="17" s="1"/>
  <c r="Q110" i="17"/>
  <c r="Z110" i="17" s="1"/>
  <c r="P110" i="17"/>
  <c r="Y110" i="17" s="1"/>
  <c r="O110" i="17"/>
  <c r="X110" i="17" s="1"/>
  <c r="N110" i="17"/>
  <c r="W110" i="17" s="1"/>
  <c r="M110" i="17"/>
  <c r="V110" i="17" s="1"/>
  <c r="L110" i="17"/>
  <c r="U110" i="17" s="1"/>
  <c r="K110" i="17"/>
  <c r="T110" i="17" s="1"/>
  <c r="F110" i="17"/>
  <c r="AF110" i="17" s="1"/>
  <c r="AC109" i="17"/>
  <c r="AB109" i="17"/>
  <c r="R109" i="17"/>
  <c r="AA109" i="17" s="1"/>
  <c r="Q109" i="17"/>
  <c r="Z109" i="17" s="1"/>
  <c r="P109" i="17"/>
  <c r="Y109" i="17" s="1"/>
  <c r="O109" i="17"/>
  <c r="X109" i="17" s="1"/>
  <c r="N109" i="17"/>
  <c r="W109" i="17" s="1"/>
  <c r="M109" i="17"/>
  <c r="V109" i="17" s="1"/>
  <c r="L109" i="17"/>
  <c r="U109" i="17" s="1"/>
  <c r="K109" i="17"/>
  <c r="T109" i="17" s="1"/>
  <c r="F109" i="17"/>
  <c r="AE109" i="17" s="1"/>
  <c r="AC108" i="17"/>
  <c r="AB108" i="17"/>
  <c r="R108" i="17"/>
  <c r="AA108" i="17" s="1"/>
  <c r="Q108" i="17"/>
  <c r="Z108" i="17" s="1"/>
  <c r="P108" i="17"/>
  <c r="Y108" i="17" s="1"/>
  <c r="O108" i="17"/>
  <c r="X108" i="17" s="1"/>
  <c r="N108" i="17"/>
  <c r="W108" i="17" s="1"/>
  <c r="M108" i="17"/>
  <c r="V108" i="17" s="1"/>
  <c r="L108" i="17"/>
  <c r="U108" i="17" s="1"/>
  <c r="K108" i="17"/>
  <c r="T108" i="17" s="1"/>
  <c r="F108" i="17"/>
  <c r="AF108" i="17" s="1"/>
  <c r="AC107" i="17"/>
  <c r="AB107" i="17"/>
  <c r="R107" i="17"/>
  <c r="AA107" i="17" s="1"/>
  <c r="Q107" i="17"/>
  <c r="Z107" i="17" s="1"/>
  <c r="P107" i="17"/>
  <c r="Y107" i="17" s="1"/>
  <c r="O107" i="17"/>
  <c r="X107" i="17" s="1"/>
  <c r="N107" i="17"/>
  <c r="W107" i="17" s="1"/>
  <c r="M107" i="17"/>
  <c r="V107" i="17" s="1"/>
  <c r="L107" i="17"/>
  <c r="U107" i="17" s="1"/>
  <c r="K107" i="17"/>
  <c r="T107" i="17" s="1"/>
  <c r="F107" i="17"/>
  <c r="AE107" i="17" s="1"/>
  <c r="AC106" i="17"/>
  <c r="AB106" i="17"/>
  <c r="R106" i="17"/>
  <c r="AA106" i="17" s="1"/>
  <c r="Q106" i="17"/>
  <c r="Z106" i="17" s="1"/>
  <c r="P106" i="17"/>
  <c r="Y106" i="17" s="1"/>
  <c r="O106" i="17"/>
  <c r="X106" i="17" s="1"/>
  <c r="N106" i="17"/>
  <c r="W106" i="17" s="1"/>
  <c r="M106" i="17"/>
  <c r="V106" i="17" s="1"/>
  <c r="L106" i="17"/>
  <c r="U106" i="17" s="1"/>
  <c r="K106" i="17"/>
  <c r="T106" i="17" s="1"/>
  <c r="F106" i="17"/>
  <c r="AF106" i="17" s="1"/>
  <c r="AC105" i="17"/>
  <c r="AB105" i="17"/>
  <c r="R105" i="17"/>
  <c r="AA105" i="17" s="1"/>
  <c r="Q105" i="17"/>
  <c r="Z105" i="17" s="1"/>
  <c r="P105" i="17"/>
  <c r="Y105" i="17" s="1"/>
  <c r="O105" i="17"/>
  <c r="X105" i="17" s="1"/>
  <c r="N105" i="17"/>
  <c r="W105" i="17" s="1"/>
  <c r="M105" i="17"/>
  <c r="V105" i="17" s="1"/>
  <c r="L105" i="17"/>
  <c r="U105" i="17" s="1"/>
  <c r="K105" i="17"/>
  <c r="T105" i="17" s="1"/>
  <c r="F105" i="17"/>
  <c r="AF105" i="17" s="1"/>
  <c r="AE104" i="17"/>
  <c r="AC104" i="17"/>
  <c r="AB104" i="17"/>
  <c r="R104" i="17"/>
  <c r="AA104" i="17" s="1"/>
  <c r="Q104" i="17"/>
  <c r="Z104" i="17" s="1"/>
  <c r="P104" i="17"/>
  <c r="Y104" i="17" s="1"/>
  <c r="O104" i="17"/>
  <c r="X104" i="17" s="1"/>
  <c r="N104" i="17"/>
  <c r="W104" i="17" s="1"/>
  <c r="M104" i="17"/>
  <c r="V104" i="17" s="1"/>
  <c r="L104" i="17"/>
  <c r="U104" i="17" s="1"/>
  <c r="K104" i="17"/>
  <c r="T104" i="17" s="1"/>
  <c r="F104" i="17"/>
  <c r="AF104" i="17" s="1"/>
  <c r="AC103" i="17"/>
  <c r="AB103" i="17"/>
  <c r="R103" i="17"/>
  <c r="AA103" i="17" s="1"/>
  <c r="Q103" i="17"/>
  <c r="Z103" i="17" s="1"/>
  <c r="P103" i="17"/>
  <c r="Y103" i="17" s="1"/>
  <c r="O103" i="17"/>
  <c r="X103" i="17" s="1"/>
  <c r="N103" i="17"/>
  <c r="W103" i="17" s="1"/>
  <c r="M103" i="17"/>
  <c r="V103" i="17" s="1"/>
  <c r="L103" i="17"/>
  <c r="U103" i="17" s="1"/>
  <c r="K103" i="17"/>
  <c r="T103" i="17" s="1"/>
  <c r="F103" i="17"/>
  <c r="AC102" i="17"/>
  <c r="AB102" i="17"/>
  <c r="R102" i="17"/>
  <c r="AA102" i="17" s="1"/>
  <c r="Q102" i="17"/>
  <c r="Z102" i="17" s="1"/>
  <c r="P102" i="17"/>
  <c r="Y102" i="17" s="1"/>
  <c r="O102" i="17"/>
  <c r="X102" i="17" s="1"/>
  <c r="N102" i="17"/>
  <c r="W102" i="17" s="1"/>
  <c r="M102" i="17"/>
  <c r="V102" i="17" s="1"/>
  <c r="L102" i="17"/>
  <c r="U102" i="17" s="1"/>
  <c r="K102" i="17"/>
  <c r="T102" i="17" s="1"/>
  <c r="F102" i="17"/>
  <c r="AC101" i="17"/>
  <c r="AB101" i="17"/>
  <c r="R101" i="17"/>
  <c r="AA101" i="17" s="1"/>
  <c r="Q101" i="17"/>
  <c r="Z101" i="17" s="1"/>
  <c r="P101" i="17"/>
  <c r="Y101" i="17" s="1"/>
  <c r="O101" i="17"/>
  <c r="X101" i="17" s="1"/>
  <c r="N101" i="17"/>
  <c r="W101" i="17" s="1"/>
  <c r="M101" i="17"/>
  <c r="V101" i="17" s="1"/>
  <c r="L101" i="17"/>
  <c r="U101" i="17" s="1"/>
  <c r="K101" i="17"/>
  <c r="T101" i="17" s="1"/>
  <c r="F101" i="17"/>
  <c r="AC100" i="17"/>
  <c r="AB100" i="17"/>
  <c r="R100" i="17"/>
  <c r="AA100" i="17" s="1"/>
  <c r="Q100" i="17"/>
  <c r="Z100" i="17" s="1"/>
  <c r="P100" i="17"/>
  <c r="Y100" i="17" s="1"/>
  <c r="O100" i="17"/>
  <c r="X100" i="17" s="1"/>
  <c r="N100" i="17"/>
  <c r="W100" i="17" s="1"/>
  <c r="M100" i="17"/>
  <c r="V100" i="17" s="1"/>
  <c r="L100" i="17"/>
  <c r="U100" i="17" s="1"/>
  <c r="K100" i="17"/>
  <c r="T100" i="17" s="1"/>
  <c r="F100" i="17"/>
  <c r="AC99" i="17"/>
  <c r="AB99" i="17"/>
  <c r="R99" i="17"/>
  <c r="AA99" i="17" s="1"/>
  <c r="Q99" i="17"/>
  <c r="Z99" i="17" s="1"/>
  <c r="P99" i="17"/>
  <c r="Y99" i="17" s="1"/>
  <c r="O99" i="17"/>
  <c r="X99" i="17" s="1"/>
  <c r="N99" i="17"/>
  <c r="W99" i="17" s="1"/>
  <c r="M99" i="17"/>
  <c r="V99" i="17" s="1"/>
  <c r="L99" i="17"/>
  <c r="U99" i="17" s="1"/>
  <c r="K99" i="17"/>
  <c r="T99" i="17" s="1"/>
  <c r="F99" i="17"/>
  <c r="AC98" i="17"/>
  <c r="AB98" i="17"/>
  <c r="R98" i="17"/>
  <c r="AA98" i="17" s="1"/>
  <c r="Q98" i="17"/>
  <c r="Z98" i="17" s="1"/>
  <c r="P98" i="17"/>
  <c r="Y98" i="17" s="1"/>
  <c r="O98" i="17"/>
  <c r="X98" i="17" s="1"/>
  <c r="N98" i="17"/>
  <c r="W98" i="17" s="1"/>
  <c r="M98" i="17"/>
  <c r="V98" i="17" s="1"/>
  <c r="L98" i="17"/>
  <c r="U98" i="17" s="1"/>
  <c r="K98" i="17"/>
  <c r="T98" i="17" s="1"/>
  <c r="F98" i="17"/>
  <c r="AC97" i="17"/>
  <c r="AB97" i="17"/>
  <c r="R97" i="17"/>
  <c r="AA97" i="17" s="1"/>
  <c r="Q97" i="17"/>
  <c r="Z97" i="17" s="1"/>
  <c r="P97" i="17"/>
  <c r="Y97" i="17" s="1"/>
  <c r="O97" i="17"/>
  <c r="X97" i="17" s="1"/>
  <c r="N97" i="17"/>
  <c r="W97" i="17" s="1"/>
  <c r="M97" i="17"/>
  <c r="V97" i="17" s="1"/>
  <c r="L97" i="17"/>
  <c r="U97" i="17" s="1"/>
  <c r="K97" i="17"/>
  <c r="T97" i="17" s="1"/>
  <c r="F97" i="17"/>
  <c r="S90" i="17"/>
  <c r="E20" i="18" s="1"/>
  <c r="S88" i="17"/>
  <c r="E18" i="18" s="1"/>
  <c r="S87" i="17"/>
  <c r="E17" i="18" s="1"/>
  <c r="AG83" i="17"/>
  <c r="S83" i="17"/>
  <c r="AI81" i="17"/>
  <c r="AH81" i="17"/>
  <c r="AF81" i="17"/>
  <c r="AC81" i="17"/>
  <c r="AB81" i="17"/>
  <c r="P81" i="17"/>
  <c r="Y81" i="17" s="1"/>
  <c r="O81" i="17"/>
  <c r="X81" i="17" s="1"/>
  <c r="N81" i="17"/>
  <c r="W81" i="17" s="1"/>
  <c r="M81" i="17"/>
  <c r="V81" i="17" s="1"/>
  <c r="L81" i="17"/>
  <c r="U81" i="17" s="1"/>
  <c r="K81" i="17"/>
  <c r="T81" i="17" s="1"/>
  <c r="J81" i="17"/>
  <c r="AI80" i="17"/>
  <c r="AH80" i="17"/>
  <c r="AF80" i="17"/>
  <c r="AC80" i="17"/>
  <c r="AB80" i="17"/>
  <c r="P80" i="17"/>
  <c r="Y80" i="17" s="1"/>
  <c r="O80" i="17"/>
  <c r="X80" i="17" s="1"/>
  <c r="N80" i="17"/>
  <c r="W80" i="17" s="1"/>
  <c r="M80" i="17"/>
  <c r="V80" i="17" s="1"/>
  <c r="L80" i="17"/>
  <c r="U80" i="17" s="1"/>
  <c r="K80" i="17"/>
  <c r="T80" i="17" s="1"/>
  <c r="J80" i="17"/>
  <c r="AI79" i="17"/>
  <c r="AH79" i="17"/>
  <c r="AF79" i="17"/>
  <c r="AC79" i="17"/>
  <c r="AB79" i="17"/>
  <c r="P79" i="17"/>
  <c r="Y79" i="17" s="1"/>
  <c r="O79" i="17"/>
  <c r="X79" i="17" s="1"/>
  <c r="N79" i="17"/>
  <c r="W79" i="17" s="1"/>
  <c r="M79" i="17"/>
  <c r="V79" i="17" s="1"/>
  <c r="L79" i="17"/>
  <c r="U79" i="17" s="1"/>
  <c r="K79" i="17"/>
  <c r="T79" i="17" s="1"/>
  <c r="J79" i="17"/>
  <c r="AI78" i="17"/>
  <c r="AH78" i="17"/>
  <c r="AF78" i="17"/>
  <c r="AC78" i="17"/>
  <c r="AB78" i="17"/>
  <c r="P78" i="17"/>
  <c r="Y78" i="17" s="1"/>
  <c r="O78" i="17"/>
  <c r="X78" i="17" s="1"/>
  <c r="N78" i="17"/>
  <c r="W78" i="17" s="1"/>
  <c r="M78" i="17"/>
  <c r="V78" i="17" s="1"/>
  <c r="L78" i="17"/>
  <c r="U78" i="17" s="1"/>
  <c r="K78" i="17"/>
  <c r="T78" i="17" s="1"/>
  <c r="J78" i="17"/>
  <c r="AI77" i="17"/>
  <c r="AH77" i="17"/>
  <c r="AF77" i="17"/>
  <c r="AC77" i="17"/>
  <c r="AB77" i="17"/>
  <c r="P77" i="17"/>
  <c r="Y77" i="17" s="1"/>
  <c r="O77" i="17"/>
  <c r="X77" i="17" s="1"/>
  <c r="N77" i="17"/>
  <c r="W77" i="17" s="1"/>
  <c r="M77" i="17"/>
  <c r="V77" i="17" s="1"/>
  <c r="L77" i="17"/>
  <c r="U77" i="17" s="1"/>
  <c r="K77" i="17"/>
  <c r="T77" i="17" s="1"/>
  <c r="J77" i="17"/>
  <c r="AI76" i="17"/>
  <c r="AH76" i="17"/>
  <c r="AF76" i="17"/>
  <c r="AC76" i="17"/>
  <c r="AB76" i="17"/>
  <c r="P76" i="17"/>
  <c r="Y76" i="17" s="1"/>
  <c r="O76" i="17"/>
  <c r="X76" i="17" s="1"/>
  <c r="N76" i="17"/>
  <c r="W76" i="17" s="1"/>
  <c r="M76" i="17"/>
  <c r="V76" i="17" s="1"/>
  <c r="L76" i="17"/>
  <c r="U76" i="17" s="1"/>
  <c r="K76" i="17"/>
  <c r="T76" i="17" s="1"/>
  <c r="J76" i="17"/>
  <c r="AI75" i="17"/>
  <c r="AH75" i="17"/>
  <c r="AF75" i="17"/>
  <c r="AC75" i="17"/>
  <c r="AB75" i="17"/>
  <c r="P75" i="17"/>
  <c r="Y75" i="17" s="1"/>
  <c r="O75" i="17"/>
  <c r="X75" i="17" s="1"/>
  <c r="N75" i="17"/>
  <c r="W75" i="17" s="1"/>
  <c r="M75" i="17"/>
  <c r="V75" i="17" s="1"/>
  <c r="L75" i="17"/>
  <c r="U75" i="17" s="1"/>
  <c r="K75" i="17"/>
  <c r="T75" i="17" s="1"/>
  <c r="J75" i="17"/>
  <c r="AI74" i="17"/>
  <c r="AH74" i="17"/>
  <c r="AF74" i="17"/>
  <c r="AC74" i="17"/>
  <c r="AB74" i="17"/>
  <c r="P74" i="17"/>
  <c r="Y74" i="17" s="1"/>
  <c r="O74" i="17"/>
  <c r="X74" i="17" s="1"/>
  <c r="N74" i="17"/>
  <c r="W74" i="17" s="1"/>
  <c r="M74" i="17"/>
  <c r="V74" i="17" s="1"/>
  <c r="L74" i="17"/>
  <c r="U74" i="17" s="1"/>
  <c r="K74" i="17"/>
  <c r="T74" i="17" s="1"/>
  <c r="J74" i="17"/>
  <c r="AI73" i="17"/>
  <c r="AH73" i="17"/>
  <c r="AF73" i="17"/>
  <c r="AC73" i="17"/>
  <c r="AB73" i="17"/>
  <c r="P73" i="17"/>
  <c r="Y73" i="17" s="1"/>
  <c r="O73" i="17"/>
  <c r="X73" i="17" s="1"/>
  <c r="N73" i="17"/>
  <c r="W73" i="17" s="1"/>
  <c r="M73" i="17"/>
  <c r="V73" i="17" s="1"/>
  <c r="L73" i="17"/>
  <c r="U73" i="17" s="1"/>
  <c r="K73" i="17"/>
  <c r="T73" i="17" s="1"/>
  <c r="J73" i="17"/>
  <c r="AI72" i="17"/>
  <c r="AH72" i="17"/>
  <c r="AF72" i="17"/>
  <c r="AC72" i="17"/>
  <c r="AB72" i="17"/>
  <c r="P72" i="17"/>
  <c r="Y72" i="17" s="1"/>
  <c r="O72" i="17"/>
  <c r="X72" i="17" s="1"/>
  <c r="N72" i="17"/>
  <c r="W72" i="17" s="1"/>
  <c r="M72" i="17"/>
  <c r="V72" i="17" s="1"/>
  <c r="L72" i="17"/>
  <c r="U72" i="17" s="1"/>
  <c r="K72" i="17"/>
  <c r="T72" i="17" s="1"/>
  <c r="J72" i="17"/>
  <c r="AI71" i="17"/>
  <c r="AH71" i="17"/>
  <c r="AF71" i="17"/>
  <c r="AC71" i="17"/>
  <c r="AB71" i="17"/>
  <c r="P71" i="17"/>
  <c r="Y71" i="17" s="1"/>
  <c r="O71" i="17"/>
  <c r="X71" i="17" s="1"/>
  <c r="N71" i="17"/>
  <c r="W71" i="17" s="1"/>
  <c r="M71" i="17"/>
  <c r="V71" i="17" s="1"/>
  <c r="L71" i="17"/>
  <c r="U71" i="17" s="1"/>
  <c r="K71" i="17"/>
  <c r="T71" i="17" s="1"/>
  <c r="J71" i="17"/>
  <c r="AI70" i="17"/>
  <c r="AH70" i="17"/>
  <c r="AF70" i="17"/>
  <c r="AC70" i="17"/>
  <c r="AB70" i="17"/>
  <c r="P70" i="17"/>
  <c r="Y70" i="17" s="1"/>
  <c r="O70" i="17"/>
  <c r="X70" i="17" s="1"/>
  <c r="N70" i="17"/>
  <c r="W70" i="17" s="1"/>
  <c r="M70" i="17"/>
  <c r="V70" i="17" s="1"/>
  <c r="L70" i="17"/>
  <c r="U70" i="17" s="1"/>
  <c r="K70" i="17"/>
  <c r="T70" i="17" s="1"/>
  <c r="J70" i="17"/>
  <c r="AI69" i="17"/>
  <c r="AH69" i="17"/>
  <c r="AF69" i="17"/>
  <c r="AC69" i="17"/>
  <c r="AB69" i="17"/>
  <c r="P69" i="17"/>
  <c r="Y69" i="17" s="1"/>
  <c r="O69" i="17"/>
  <c r="X69" i="17" s="1"/>
  <c r="N69" i="17"/>
  <c r="W69" i="17" s="1"/>
  <c r="M69" i="17"/>
  <c r="V69" i="17" s="1"/>
  <c r="L69" i="17"/>
  <c r="U69" i="17" s="1"/>
  <c r="K69" i="17"/>
  <c r="T69" i="17" s="1"/>
  <c r="J69" i="17"/>
  <c r="AI68" i="17"/>
  <c r="AH68" i="17"/>
  <c r="AF68" i="17"/>
  <c r="AC68" i="17"/>
  <c r="AB68" i="17"/>
  <c r="P68" i="17"/>
  <c r="Y68" i="17" s="1"/>
  <c r="O68" i="17"/>
  <c r="X68" i="17" s="1"/>
  <c r="N68" i="17"/>
  <c r="W68" i="17" s="1"/>
  <c r="M68" i="17"/>
  <c r="V68" i="17" s="1"/>
  <c r="L68" i="17"/>
  <c r="U68" i="17" s="1"/>
  <c r="K68" i="17"/>
  <c r="T68" i="17" s="1"/>
  <c r="J68" i="17"/>
  <c r="AI67" i="17"/>
  <c r="AH67" i="17"/>
  <c r="AF67" i="17"/>
  <c r="AC67" i="17"/>
  <c r="AB67" i="17"/>
  <c r="P67" i="17"/>
  <c r="Y67" i="17" s="1"/>
  <c r="O67" i="17"/>
  <c r="X67" i="17" s="1"/>
  <c r="N67" i="17"/>
  <c r="W67" i="17" s="1"/>
  <c r="M67" i="17"/>
  <c r="V67" i="17" s="1"/>
  <c r="L67" i="17"/>
  <c r="U67" i="17" s="1"/>
  <c r="K67" i="17"/>
  <c r="T67" i="17" s="1"/>
  <c r="J67" i="17"/>
  <c r="AI66" i="17"/>
  <c r="AH66" i="17"/>
  <c r="AF66" i="17"/>
  <c r="AC66" i="17"/>
  <c r="AB66" i="17"/>
  <c r="P66" i="17"/>
  <c r="Y66" i="17" s="1"/>
  <c r="O66" i="17"/>
  <c r="X66" i="17" s="1"/>
  <c r="N66" i="17"/>
  <c r="W66" i="17" s="1"/>
  <c r="M66" i="17"/>
  <c r="V66" i="17" s="1"/>
  <c r="L66" i="17"/>
  <c r="U66" i="17" s="1"/>
  <c r="K66" i="17"/>
  <c r="T66" i="17" s="1"/>
  <c r="J66" i="17"/>
  <c r="AI65" i="17"/>
  <c r="AH65" i="17"/>
  <c r="AF65" i="17"/>
  <c r="AC65" i="17"/>
  <c r="AB65" i="17"/>
  <c r="P65" i="17"/>
  <c r="Y65" i="17" s="1"/>
  <c r="O65" i="17"/>
  <c r="X65" i="17" s="1"/>
  <c r="N65" i="17"/>
  <c r="W65" i="17" s="1"/>
  <c r="M65" i="17"/>
  <c r="V65" i="17" s="1"/>
  <c r="L65" i="17"/>
  <c r="U65" i="17" s="1"/>
  <c r="K65" i="17"/>
  <c r="T65" i="17" s="1"/>
  <c r="J65" i="17"/>
  <c r="AI64" i="17"/>
  <c r="AH64" i="17"/>
  <c r="AF64" i="17"/>
  <c r="AC64" i="17"/>
  <c r="AB64" i="17"/>
  <c r="P64" i="17"/>
  <c r="Y64" i="17" s="1"/>
  <c r="O64" i="17"/>
  <c r="X64" i="17" s="1"/>
  <c r="N64" i="17"/>
  <c r="W64" i="17" s="1"/>
  <c r="M64" i="17"/>
  <c r="V64" i="17" s="1"/>
  <c r="L64" i="17"/>
  <c r="U64" i="17" s="1"/>
  <c r="K64" i="17"/>
  <c r="T64" i="17" s="1"/>
  <c r="J64" i="17"/>
  <c r="AI63" i="17"/>
  <c r="AH63" i="17"/>
  <c r="AF63" i="17"/>
  <c r="AC63" i="17"/>
  <c r="AB63" i="17"/>
  <c r="P63" i="17"/>
  <c r="Y63" i="17" s="1"/>
  <c r="O63" i="17"/>
  <c r="X63" i="17" s="1"/>
  <c r="N63" i="17"/>
  <c r="W63" i="17" s="1"/>
  <c r="M63" i="17"/>
  <c r="V63" i="17" s="1"/>
  <c r="L63" i="17"/>
  <c r="U63" i="17" s="1"/>
  <c r="K63" i="17"/>
  <c r="T63" i="17" s="1"/>
  <c r="J63" i="17"/>
  <c r="AI62" i="17"/>
  <c r="AH62" i="17"/>
  <c r="AF62" i="17"/>
  <c r="AC62" i="17"/>
  <c r="AB62" i="17"/>
  <c r="P62" i="17"/>
  <c r="Y62" i="17" s="1"/>
  <c r="O62" i="17"/>
  <c r="X62" i="17" s="1"/>
  <c r="N62" i="17"/>
  <c r="W62" i="17" s="1"/>
  <c r="M62" i="17"/>
  <c r="V62" i="17" s="1"/>
  <c r="L62" i="17"/>
  <c r="U62" i="17" s="1"/>
  <c r="K62" i="17"/>
  <c r="T62" i="17" s="1"/>
  <c r="J62" i="17"/>
  <c r="AI61" i="17"/>
  <c r="AH61" i="17"/>
  <c r="AF61" i="17"/>
  <c r="AC61" i="17"/>
  <c r="AB61" i="17"/>
  <c r="P61" i="17"/>
  <c r="Y61" i="17" s="1"/>
  <c r="O61" i="17"/>
  <c r="X61" i="17" s="1"/>
  <c r="N61" i="17"/>
  <c r="W61" i="17" s="1"/>
  <c r="M61" i="17"/>
  <c r="V61" i="17" s="1"/>
  <c r="L61" i="17"/>
  <c r="U61" i="17" s="1"/>
  <c r="K61" i="17"/>
  <c r="T61" i="17" s="1"/>
  <c r="J61" i="17"/>
  <c r="AI60" i="17"/>
  <c r="AH60" i="17"/>
  <c r="AF60" i="17"/>
  <c r="AC60" i="17"/>
  <c r="AB60" i="17"/>
  <c r="P60" i="17"/>
  <c r="Y60" i="17" s="1"/>
  <c r="O60" i="17"/>
  <c r="X60" i="17" s="1"/>
  <c r="N60" i="17"/>
  <c r="W60" i="17" s="1"/>
  <c r="M60" i="17"/>
  <c r="V60" i="17" s="1"/>
  <c r="L60" i="17"/>
  <c r="U60" i="17" s="1"/>
  <c r="K60" i="17"/>
  <c r="T60" i="17" s="1"/>
  <c r="J60" i="17"/>
  <c r="AI59" i="17"/>
  <c r="AH59" i="17"/>
  <c r="AF59" i="17"/>
  <c r="AC59" i="17"/>
  <c r="AB59" i="17"/>
  <c r="P59" i="17"/>
  <c r="Y59" i="17" s="1"/>
  <c r="O59" i="17"/>
  <c r="X59" i="17" s="1"/>
  <c r="N59" i="17"/>
  <c r="W59" i="17" s="1"/>
  <c r="M59" i="17"/>
  <c r="V59" i="17" s="1"/>
  <c r="L59" i="17"/>
  <c r="U59" i="17" s="1"/>
  <c r="K59" i="17"/>
  <c r="T59" i="17" s="1"/>
  <c r="J59" i="17"/>
  <c r="AI58" i="17"/>
  <c r="AH58" i="17"/>
  <c r="AF58" i="17"/>
  <c r="AC58" i="17"/>
  <c r="AB58" i="17"/>
  <c r="P58" i="17"/>
  <c r="Y58" i="17" s="1"/>
  <c r="O58" i="17"/>
  <c r="X58" i="17" s="1"/>
  <c r="N58" i="17"/>
  <c r="W58" i="17" s="1"/>
  <c r="M58" i="17"/>
  <c r="V58" i="17" s="1"/>
  <c r="L58" i="17"/>
  <c r="U58" i="17" s="1"/>
  <c r="K58" i="17"/>
  <c r="T58" i="17" s="1"/>
  <c r="J58" i="17"/>
  <c r="AI57" i="17"/>
  <c r="AH57" i="17"/>
  <c r="AF57" i="17"/>
  <c r="AC57" i="17"/>
  <c r="AB57" i="17"/>
  <c r="P57" i="17"/>
  <c r="Y57" i="17" s="1"/>
  <c r="O57" i="17"/>
  <c r="X57" i="17" s="1"/>
  <c r="N57" i="17"/>
  <c r="W57" i="17" s="1"/>
  <c r="M57" i="17"/>
  <c r="V57" i="17" s="1"/>
  <c r="L57" i="17"/>
  <c r="U57" i="17" s="1"/>
  <c r="K57" i="17"/>
  <c r="T57" i="17" s="1"/>
  <c r="J57" i="17"/>
  <c r="AI56" i="17"/>
  <c r="AH56" i="17"/>
  <c r="AF56" i="17"/>
  <c r="AC56" i="17"/>
  <c r="AB56" i="17"/>
  <c r="P56" i="17"/>
  <c r="Y56" i="17" s="1"/>
  <c r="O56" i="17"/>
  <c r="X56" i="17" s="1"/>
  <c r="N56" i="17"/>
  <c r="W56" i="17" s="1"/>
  <c r="M56" i="17"/>
  <c r="V56" i="17" s="1"/>
  <c r="L56" i="17"/>
  <c r="U56" i="17" s="1"/>
  <c r="K56" i="17"/>
  <c r="T56" i="17" s="1"/>
  <c r="J56" i="17"/>
  <c r="AI55" i="17"/>
  <c r="AH55" i="17"/>
  <c r="AF55" i="17"/>
  <c r="AC55" i="17"/>
  <c r="AB55" i="17"/>
  <c r="P55" i="17"/>
  <c r="Y55" i="17" s="1"/>
  <c r="O55" i="17"/>
  <c r="X55" i="17" s="1"/>
  <c r="N55" i="17"/>
  <c r="W55" i="17" s="1"/>
  <c r="M55" i="17"/>
  <c r="V55" i="17" s="1"/>
  <c r="L55" i="17"/>
  <c r="U55" i="17" s="1"/>
  <c r="K55" i="17"/>
  <c r="T55" i="17" s="1"/>
  <c r="J55" i="17"/>
  <c r="AI54" i="17"/>
  <c r="AH54" i="17"/>
  <c r="AF54" i="17"/>
  <c r="AC54" i="17"/>
  <c r="AB54" i="17"/>
  <c r="P54" i="17"/>
  <c r="Y54" i="17" s="1"/>
  <c r="O54" i="17"/>
  <c r="X54" i="17" s="1"/>
  <c r="N54" i="17"/>
  <c r="W54" i="17" s="1"/>
  <c r="M54" i="17"/>
  <c r="V54" i="17" s="1"/>
  <c r="L54" i="17"/>
  <c r="U54" i="17" s="1"/>
  <c r="K54" i="17"/>
  <c r="T54" i="17" s="1"/>
  <c r="J54" i="17"/>
  <c r="AI53" i="17"/>
  <c r="AH53" i="17"/>
  <c r="AF53" i="17"/>
  <c r="AC53" i="17"/>
  <c r="AB53" i="17"/>
  <c r="P53" i="17"/>
  <c r="Y53" i="17" s="1"/>
  <c r="O53" i="17"/>
  <c r="X53" i="17" s="1"/>
  <c r="N53" i="17"/>
  <c r="W53" i="17" s="1"/>
  <c r="M53" i="17"/>
  <c r="V53" i="17" s="1"/>
  <c r="L53" i="17"/>
  <c r="U53" i="17" s="1"/>
  <c r="K53" i="17"/>
  <c r="T53" i="17" s="1"/>
  <c r="J53" i="17"/>
  <c r="AI52" i="17"/>
  <c r="AH52" i="17"/>
  <c r="AF52" i="17"/>
  <c r="AC52" i="17"/>
  <c r="AB52" i="17"/>
  <c r="P52" i="17"/>
  <c r="Y52" i="17" s="1"/>
  <c r="O52" i="17"/>
  <c r="X52" i="17" s="1"/>
  <c r="N52" i="17"/>
  <c r="W52" i="17" s="1"/>
  <c r="M52" i="17"/>
  <c r="V52" i="17" s="1"/>
  <c r="L52" i="17"/>
  <c r="U52" i="17" s="1"/>
  <c r="K52" i="17"/>
  <c r="T52" i="17" s="1"/>
  <c r="J52" i="17"/>
  <c r="AI51" i="17"/>
  <c r="AH51" i="17"/>
  <c r="AF51" i="17"/>
  <c r="AC51" i="17"/>
  <c r="AB51" i="17"/>
  <c r="P51" i="17"/>
  <c r="Y51" i="17" s="1"/>
  <c r="O51" i="17"/>
  <c r="X51" i="17" s="1"/>
  <c r="N51" i="17"/>
  <c r="W51" i="17" s="1"/>
  <c r="M51" i="17"/>
  <c r="V51" i="17" s="1"/>
  <c r="L51" i="17"/>
  <c r="U51" i="17" s="1"/>
  <c r="K51" i="17"/>
  <c r="T51" i="17" s="1"/>
  <c r="J51" i="17"/>
  <c r="AI50" i="17"/>
  <c r="AH50" i="17"/>
  <c r="AF50" i="17"/>
  <c r="AC50" i="17"/>
  <c r="AB50" i="17"/>
  <c r="P50" i="17"/>
  <c r="Y50" i="17" s="1"/>
  <c r="O50" i="17"/>
  <c r="X50" i="17" s="1"/>
  <c r="N50" i="17"/>
  <c r="W50" i="17" s="1"/>
  <c r="M50" i="17"/>
  <c r="V50" i="17" s="1"/>
  <c r="L50" i="17"/>
  <c r="U50" i="17" s="1"/>
  <c r="K50" i="17"/>
  <c r="T50" i="17" s="1"/>
  <c r="J50" i="17"/>
  <c r="AI49" i="17"/>
  <c r="AH49" i="17"/>
  <c r="AF49" i="17"/>
  <c r="AC49" i="17"/>
  <c r="AB49" i="17"/>
  <c r="P49" i="17"/>
  <c r="Y49" i="17" s="1"/>
  <c r="O49" i="17"/>
  <c r="X49" i="17" s="1"/>
  <c r="N49" i="17"/>
  <c r="W49" i="17" s="1"/>
  <c r="M49" i="17"/>
  <c r="V49" i="17" s="1"/>
  <c r="L49" i="17"/>
  <c r="U49" i="17" s="1"/>
  <c r="K49" i="17"/>
  <c r="T49" i="17" s="1"/>
  <c r="J49" i="17"/>
  <c r="AI48" i="17"/>
  <c r="AH48" i="17"/>
  <c r="AF48" i="17"/>
  <c r="AC48" i="17"/>
  <c r="AB48" i="17"/>
  <c r="P48" i="17"/>
  <c r="Y48" i="17" s="1"/>
  <c r="O48" i="17"/>
  <c r="X48" i="17" s="1"/>
  <c r="N48" i="17"/>
  <c r="W48" i="17" s="1"/>
  <c r="M48" i="17"/>
  <c r="V48" i="17" s="1"/>
  <c r="L48" i="17"/>
  <c r="U48" i="17" s="1"/>
  <c r="K48" i="17"/>
  <c r="T48" i="17" s="1"/>
  <c r="J48" i="17"/>
  <c r="AI47" i="17"/>
  <c r="AH47" i="17"/>
  <c r="AF47" i="17"/>
  <c r="AC47" i="17"/>
  <c r="AB47" i="17"/>
  <c r="P47" i="17"/>
  <c r="Y47" i="17" s="1"/>
  <c r="O47" i="17"/>
  <c r="X47" i="17" s="1"/>
  <c r="N47" i="17"/>
  <c r="W47" i="17" s="1"/>
  <c r="M47" i="17"/>
  <c r="V47" i="17" s="1"/>
  <c r="L47" i="17"/>
  <c r="U47" i="17" s="1"/>
  <c r="K47" i="17"/>
  <c r="T47" i="17" s="1"/>
  <c r="J47" i="17"/>
  <c r="AI46" i="17"/>
  <c r="AH46" i="17"/>
  <c r="AF46" i="17"/>
  <c r="AC46" i="17"/>
  <c r="AB46" i="17"/>
  <c r="P46" i="17"/>
  <c r="Y46" i="17" s="1"/>
  <c r="O46" i="17"/>
  <c r="X46" i="17" s="1"/>
  <c r="N46" i="17"/>
  <c r="W46" i="17" s="1"/>
  <c r="M46" i="17"/>
  <c r="V46" i="17" s="1"/>
  <c r="L46" i="17"/>
  <c r="U46" i="17" s="1"/>
  <c r="K46" i="17"/>
  <c r="T46" i="17" s="1"/>
  <c r="J46" i="17"/>
  <c r="AI45" i="17"/>
  <c r="AH45" i="17"/>
  <c r="AF45" i="17"/>
  <c r="AC45" i="17"/>
  <c r="AB45" i="17"/>
  <c r="P45" i="17"/>
  <c r="Y45" i="17" s="1"/>
  <c r="O45" i="17"/>
  <c r="X45" i="17" s="1"/>
  <c r="N45" i="17"/>
  <c r="W45" i="17" s="1"/>
  <c r="M45" i="17"/>
  <c r="V45" i="17" s="1"/>
  <c r="L45" i="17"/>
  <c r="U45" i="17" s="1"/>
  <c r="K45" i="17"/>
  <c r="T45" i="17" s="1"/>
  <c r="J45" i="17"/>
  <c r="AI44" i="17"/>
  <c r="AH44" i="17"/>
  <c r="AF44" i="17"/>
  <c r="AC44" i="17"/>
  <c r="AB44" i="17"/>
  <c r="P44" i="17"/>
  <c r="Y44" i="17" s="1"/>
  <c r="O44" i="17"/>
  <c r="X44" i="17" s="1"/>
  <c r="N44" i="17"/>
  <c r="W44" i="17" s="1"/>
  <c r="M44" i="17"/>
  <c r="V44" i="17" s="1"/>
  <c r="L44" i="17"/>
  <c r="U44" i="17" s="1"/>
  <c r="K44" i="17"/>
  <c r="T44" i="17" s="1"/>
  <c r="J44" i="17"/>
  <c r="AI43" i="17"/>
  <c r="AH43" i="17"/>
  <c r="AF43" i="17"/>
  <c r="AC43" i="17"/>
  <c r="AB43" i="17"/>
  <c r="P43" i="17"/>
  <c r="Y43" i="17" s="1"/>
  <c r="O43" i="17"/>
  <c r="X43" i="17" s="1"/>
  <c r="N43" i="17"/>
  <c r="W43" i="17" s="1"/>
  <c r="M43" i="17"/>
  <c r="V43" i="17" s="1"/>
  <c r="L43" i="17"/>
  <c r="U43" i="17" s="1"/>
  <c r="K43" i="17"/>
  <c r="T43" i="17" s="1"/>
  <c r="J43" i="17"/>
  <c r="AI42" i="17"/>
  <c r="AH42" i="17"/>
  <c r="AF42" i="17"/>
  <c r="AC42" i="17"/>
  <c r="AB42" i="17"/>
  <c r="P42" i="17"/>
  <c r="Y42" i="17" s="1"/>
  <c r="O42" i="17"/>
  <c r="X42" i="17" s="1"/>
  <c r="N42" i="17"/>
  <c r="W42" i="17" s="1"/>
  <c r="M42" i="17"/>
  <c r="V42" i="17" s="1"/>
  <c r="L42" i="17"/>
  <c r="U42" i="17" s="1"/>
  <c r="K42" i="17"/>
  <c r="T42" i="17" s="1"/>
  <c r="J42" i="17"/>
  <c r="AI41" i="17"/>
  <c r="AH41" i="17"/>
  <c r="AF41" i="17"/>
  <c r="AC41" i="17"/>
  <c r="AB41" i="17"/>
  <c r="P41" i="17"/>
  <c r="Y41" i="17" s="1"/>
  <c r="O41" i="17"/>
  <c r="X41" i="17" s="1"/>
  <c r="X88" i="17" s="1"/>
  <c r="R18" i="18" s="1"/>
  <c r="T18" i="18" s="1"/>
  <c r="N41" i="17"/>
  <c r="W41" i="17" s="1"/>
  <c r="W88" i="17" s="1"/>
  <c r="M18" i="18" s="1"/>
  <c r="O18" i="18" s="1"/>
  <c r="M41" i="17"/>
  <c r="V41" i="17" s="1"/>
  <c r="L41" i="17"/>
  <c r="U41" i="17" s="1"/>
  <c r="K41" i="17"/>
  <c r="T41" i="17" s="1"/>
  <c r="T88" i="17" s="1"/>
  <c r="F18" i="18" s="1"/>
  <c r="H18" i="18" s="1"/>
  <c r="J41" i="17"/>
  <c r="AI40" i="17"/>
  <c r="AH40" i="17"/>
  <c r="AF40" i="17"/>
  <c r="AC40" i="17"/>
  <c r="AB40" i="17"/>
  <c r="P40" i="17"/>
  <c r="Y40" i="17" s="1"/>
  <c r="O40" i="17"/>
  <c r="X40" i="17" s="1"/>
  <c r="N40" i="17"/>
  <c r="W40" i="17" s="1"/>
  <c r="M40" i="17"/>
  <c r="V40" i="17" s="1"/>
  <c r="L40" i="17"/>
  <c r="U40" i="17" s="1"/>
  <c r="K40" i="17"/>
  <c r="T40" i="17" s="1"/>
  <c r="J40" i="17"/>
  <c r="AI39" i="17"/>
  <c r="AH39" i="17"/>
  <c r="AF39" i="17"/>
  <c r="AC39" i="17"/>
  <c r="AB39" i="17"/>
  <c r="P39" i="17"/>
  <c r="Y39" i="17" s="1"/>
  <c r="O39" i="17"/>
  <c r="X39" i="17" s="1"/>
  <c r="N39" i="17"/>
  <c r="W39" i="17" s="1"/>
  <c r="M39" i="17"/>
  <c r="V39" i="17" s="1"/>
  <c r="L39" i="17"/>
  <c r="U39" i="17" s="1"/>
  <c r="K39" i="17"/>
  <c r="T39" i="17" s="1"/>
  <c r="J39" i="17"/>
  <c r="AI38" i="17"/>
  <c r="AH38" i="17"/>
  <c r="AF38" i="17"/>
  <c r="AC38" i="17"/>
  <c r="AB38" i="17"/>
  <c r="P38" i="17"/>
  <c r="Y38" i="17" s="1"/>
  <c r="O38" i="17"/>
  <c r="X38" i="17" s="1"/>
  <c r="N38" i="17"/>
  <c r="W38" i="17" s="1"/>
  <c r="M38" i="17"/>
  <c r="V38" i="17" s="1"/>
  <c r="L38" i="17"/>
  <c r="U38" i="17" s="1"/>
  <c r="K38" i="17"/>
  <c r="T38" i="17" s="1"/>
  <c r="J38" i="17"/>
  <c r="AI37" i="17"/>
  <c r="AH37" i="17"/>
  <c r="AF37" i="17"/>
  <c r="AC37" i="17"/>
  <c r="AB37" i="17"/>
  <c r="P37" i="17"/>
  <c r="Y37" i="17" s="1"/>
  <c r="O37" i="17"/>
  <c r="X37" i="17" s="1"/>
  <c r="N37" i="17"/>
  <c r="W37" i="17" s="1"/>
  <c r="M37" i="17"/>
  <c r="V37" i="17" s="1"/>
  <c r="L37" i="17"/>
  <c r="U37" i="17" s="1"/>
  <c r="K37" i="17"/>
  <c r="T37" i="17" s="1"/>
  <c r="J37" i="17"/>
  <c r="AI36" i="17"/>
  <c r="AH36" i="17"/>
  <c r="AF36" i="17"/>
  <c r="AC36" i="17"/>
  <c r="AB36" i="17"/>
  <c r="P36" i="17"/>
  <c r="Y36" i="17" s="1"/>
  <c r="O36" i="17"/>
  <c r="X36" i="17" s="1"/>
  <c r="N36" i="17"/>
  <c r="W36" i="17" s="1"/>
  <c r="M36" i="17"/>
  <c r="V36" i="17" s="1"/>
  <c r="L36" i="17"/>
  <c r="U36" i="17" s="1"/>
  <c r="K36" i="17"/>
  <c r="T36" i="17" s="1"/>
  <c r="J36" i="17"/>
  <c r="AI35" i="17"/>
  <c r="AH35" i="17"/>
  <c r="AF35" i="17"/>
  <c r="AC35" i="17"/>
  <c r="AB35" i="17"/>
  <c r="P35" i="17"/>
  <c r="Y35" i="17" s="1"/>
  <c r="O35" i="17"/>
  <c r="X35" i="17" s="1"/>
  <c r="N35" i="17"/>
  <c r="W35" i="17" s="1"/>
  <c r="M35" i="17"/>
  <c r="V35" i="17" s="1"/>
  <c r="L35" i="17"/>
  <c r="U35" i="17" s="1"/>
  <c r="K35" i="17"/>
  <c r="T35" i="17" s="1"/>
  <c r="J35" i="17"/>
  <c r="AI34" i="17"/>
  <c r="AH34" i="17"/>
  <c r="AF34" i="17"/>
  <c r="AC34" i="17"/>
  <c r="AB34" i="17"/>
  <c r="P34" i="17"/>
  <c r="Y34" i="17" s="1"/>
  <c r="Y90" i="17" s="1"/>
  <c r="S20" i="18" s="1"/>
  <c r="W20" i="18" s="1"/>
  <c r="W21" i="18" s="1"/>
  <c r="O34" i="17"/>
  <c r="X34" i="17" s="1"/>
  <c r="X90" i="17" s="1"/>
  <c r="R20" i="18" s="1"/>
  <c r="V20" i="18" s="1"/>
  <c r="V21" i="18" s="1"/>
  <c r="N34" i="17"/>
  <c r="W34" i="17" s="1"/>
  <c r="M34" i="17"/>
  <c r="V34" i="17" s="1"/>
  <c r="L34" i="17"/>
  <c r="U34" i="17" s="1"/>
  <c r="U90" i="17" s="1"/>
  <c r="G20" i="18" s="1"/>
  <c r="K20" i="18" s="1"/>
  <c r="K21" i="18" s="1"/>
  <c r="K34" i="17"/>
  <c r="T34" i="17" s="1"/>
  <c r="T90" i="17" s="1"/>
  <c r="F20" i="18" s="1"/>
  <c r="J20" i="18" s="1"/>
  <c r="J21" i="18" s="1"/>
  <c r="J34" i="17"/>
  <c r="AI33" i="17"/>
  <c r="AH33" i="17"/>
  <c r="AF33" i="17"/>
  <c r="AC33" i="17"/>
  <c r="AB33" i="17"/>
  <c r="P33" i="17"/>
  <c r="Y33" i="17" s="1"/>
  <c r="O33" i="17"/>
  <c r="X33" i="17" s="1"/>
  <c r="N33" i="17"/>
  <c r="W33" i="17" s="1"/>
  <c r="M33" i="17"/>
  <c r="V33" i="17" s="1"/>
  <c r="L33" i="17"/>
  <c r="U33" i="17" s="1"/>
  <c r="K33" i="17"/>
  <c r="T33" i="17" s="1"/>
  <c r="J33" i="17"/>
  <c r="AI32" i="17"/>
  <c r="AH32" i="17"/>
  <c r="AF32" i="17"/>
  <c r="AC32" i="17"/>
  <c r="AB32" i="17"/>
  <c r="P32" i="17"/>
  <c r="Y32" i="17" s="1"/>
  <c r="O32" i="17"/>
  <c r="X32" i="17" s="1"/>
  <c r="N32" i="17"/>
  <c r="W32" i="17" s="1"/>
  <c r="M32" i="17"/>
  <c r="V32" i="17" s="1"/>
  <c r="L32" i="17"/>
  <c r="U32" i="17" s="1"/>
  <c r="K32" i="17"/>
  <c r="T32" i="17" s="1"/>
  <c r="J32" i="17"/>
  <c r="AI31" i="17"/>
  <c r="AH31" i="17"/>
  <c r="AF31" i="17"/>
  <c r="AC31" i="17"/>
  <c r="AB31" i="17"/>
  <c r="P31" i="17"/>
  <c r="Y31" i="17" s="1"/>
  <c r="O31" i="17"/>
  <c r="X31" i="17" s="1"/>
  <c r="N31" i="17"/>
  <c r="W31" i="17" s="1"/>
  <c r="M31" i="17"/>
  <c r="V31" i="17" s="1"/>
  <c r="L31" i="17"/>
  <c r="U31" i="17" s="1"/>
  <c r="K31" i="17"/>
  <c r="T31" i="17" s="1"/>
  <c r="J31" i="17"/>
  <c r="AI30" i="17"/>
  <c r="AH30" i="17"/>
  <c r="AF30" i="17"/>
  <c r="AC30" i="17"/>
  <c r="AB30" i="17"/>
  <c r="P30" i="17"/>
  <c r="Y30" i="17" s="1"/>
  <c r="O30" i="17"/>
  <c r="X30" i="17" s="1"/>
  <c r="N30" i="17"/>
  <c r="W30" i="17" s="1"/>
  <c r="M30" i="17"/>
  <c r="V30" i="17" s="1"/>
  <c r="L30" i="17"/>
  <c r="U30" i="17" s="1"/>
  <c r="K30" i="17"/>
  <c r="T30" i="17" s="1"/>
  <c r="J30" i="17"/>
  <c r="AI29" i="17"/>
  <c r="AH29" i="17"/>
  <c r="AF29" i="17"/>
  <c r="AC29" i="17"/>
  <c r="AB29" i="17"/>
  <c r="P29" i="17"/>
  <c r="Y29" i="17" s="1"/>
  <c r="O29" i="17"/>
  <c r="X29" i="17" s="1"/>
  <c r="N29" i="17"/>
  <c r="W29" i="17" s="1"/>
  <c r="M29" i="17"/>
  <c r="V29" i="17" s="1"/>
  <c r="L29" i="17"/>
  <c r="U29" i="17" s="1"/>
  <c r="K29" i="17"/>
  <c r="T29" i="17" s="1"/>
  <c r="J29" i="17"/>
  <c r="AI28" i="17"/>
  <c r="AH28" i="17"/>
  <c r="AF28" i="17"/>
  <c r="AC28" i="17"/>
  <c r="AB28" i="17"/>
  <c r="P28" i="17"/>
  <c r="Y28" i="17" s="1"/>
  <c r="O28" i="17"/>
  <c r="X28" i="17" s="1"/>
  <c r="N28" i="17"/>
  <c r="W28" i="17" s="1"/>
  <c r="M28" i="17"/>
  <c r="V28" i="17" s="1"/>
  <c r="L28" i="17"/>
  <c r="U28" i="17" s="1"/>
  <c r="K28" i="17"/>
  <c r="T28" i="17" s="1"/>
  <c r="J28" i="17"/>
  <c r="AI27" i="17"/>
  <c r="AH27" i="17"/>
  <c r="AF27" i="17"/>
  <c r="AC27" i="17"/>
  <c r="AB27" i="17"/>
  <c r="P27" i="17"/>
  <c r="Y27" i="17" s="1"/>
  <c r="O27" i="17"/>
  <c r="X27" i="17" s="1"/>
  <c r="N27" i="17"/>
  <c r="W27" i="17" s="1"/>
  <c r="M27" i="17"/>
  <c r="V27" i="17" s="1"/>
  <c r="L27" i="17"/>
  <c r="U27" i="17" s="1"/>
  <c r="K27" i="17"/>
  <c r="T27" i="17" s="1"/>
  <c r="J27" i="17"/>
  <c r="AI26" i="17"/>
  <c r="AH26" i="17"/>
  <c r="AF26" i="17"/>
  <c r="AC26" i="17"/>
  <c r="AB26" i="17"/>
  <c r="P26" i="17"/>
  <c r="Y26" i="17" s="1"/>
  <c r="O26" i="17"/>
  <c r="X26" i="17" s="1"/>
  <c r="N26" i="17"/>
  <c r="W26" i="17" s="1"/>
  <c r="M26" i="17"/>
  <c r="V26" i="17" s="1"/>
  <c r="L26" i="17"/>
  <c r="U26" i="17" s="1"/>
  <c r="K26" i="17"/>
  <c r="T26" i="17" s="1"/>
  <c r="J26" i="17"/>
  <c r="AI25" i="17"/>
  <c r="AH25" i="17"/>
  <c r="AF25" i="17"/>
  <c r="AC25" i="17"/>
  <c r="AB25" i="17"/>
  <c r="P25" i="17"/>
  <c r="Y25" i="17" s="1"/>
  <c r="O25" i="17"/>
  <c r="X25" i="17" s="1"/>
  <c r="N25" i="17"/>
  <c r="W25" i="17" s="1"/>
  <c r="M25" i="17"/>
  <c r="V25" i="17" s="1"/>
  <c r="L25" i="17"/>
  <c r="U25" i="17" s="1"/>
  <c r="K25" i="17"/>
  <c r="T25" i="17" s="1"/>
  <c r="J25" i="17"/>
  <c r="AI24" i="17"/>
  <c r="AH24" i="17"/>
  <c r="AF24" i="17"/>
  <c r="AC24" i="17"/>
  <c r="AB24" i="17"/>
  <c r="P24" i="17"/>
  <c r="Y24" i="17" s="1"/>
  <c r="O24" i="17"/>
  <c r="X24" i="17" s="1"/>
  <c r="N24" i="17"/>
  <c r="W24" i="17" s="1"/>
  <c r="M24" i="17"/>
  <c r="V24" i="17" s="1"/>
  <c r="L24" i="17"/>
  <c r="U24" i="17" s="1"/>
  <c r="K24" i="17"/>
  <c r="T24" i="17" s="1"/>
  <c r="J24" i="17"/>
  <c r="AI23" i="17"/>
  <c r="AH23" i="17"/>
  <c r="AF23" i="17"/>
  <c r="AC23" i="17"/>
  <c r="AB23" i="17"/>
  <c r="P23" i="17"/>
  <c r="Y23" i="17" s="1"/>
  <c r="O23" i="17"/>
  <c r="X23" i="17" s="1"/>
  <c r="N23" i="17"/>
  <c r="W23" i="17" s="1"/>
  <c r="M23" i="17"/>
  <c r="V23" i="17" s="1"/>
  <c r="L23" i="17"/>
  <c r="U23" i="17" s="1"/>
  <c r="K23" i="17"/>
  <c r="T23" i="17" s="1"/>
  <c r="J23" i="17"/>
  <c r="AI22" i="17"/>
  <c r="AH22" i="17"/>
  <c r="AF22" i="17"/>
  <c r="AC22" i="17"/>
  <c r="AB22" i="17"/>
  <c r="P22" i="17"/>
  <c r="Y22" i="17" s="1"/>
  <c r="O22" i="17"/>
  <c r="X22" i="17" s="1"/>
  <c r="N22" i="17"/>
  <c r="W22" i="17" s="1"/>
  <c r="M22" i="17"/>
  <c r="V22" i="17" s="1"/>
  <c r="L22" i="17"/>
  <c r="U22" i="17" s="1"/>
  <c r="K22" i="17"/>
  <c r="T22" i="17" s="1"/>
  <c r="J22" i="17"/>
  <c r="AI21" i="17"/>
  <c r="AH21" i="17"/>
  <c r="AF21" i="17"/>
  <c r="AC21" i="17"/>
  <c r="AB21" i="17"/>
  <c r="P21" i="17"/>
  <c r="Y21" i="17" s="1"/>
  <c r="O21" i="17"/>
  <c r="X21" i="17" s="1"/>
  <c r="N21" i="17"/>
  <c r="W21" i="17" s="1"/>
  <c r="M21" i="17"/>
  <c r="V21" i="17" s="1"/>
  <c r="L21" i="17"/>
  <c r="U21" i="17" s="1"/>
  <c r="K21" i="17"/>
  <c r="T21" i="17" s="1"/>
  <c r="J21" i="17"/>
  <c r="AI20" i="17"/>
  <c r="AH20" i="17"/>
  <c r="AF20" i="17"/>
  <c r="AC20" i="17"/>
  <c r="AB20" i="17"/>
  <c r="P20" i="17"/>
  <c r="Y20" i="17" s="1"/>
  <c r="O20" i="17"/>
  <c r="X20" i="17" s="1"/>
  <c r="N20" i="17"/>
  <c r="W20" i="17" s="1"/>
  <c r="M20" i="17"/>
  <c r="V20" i="17" s="1"/>
  <c r="L20" i="17"/>
  <c r="U20" i="17" s="1"/>
  <c r="K20" i="17"/>
  <c r="T20" i="17" s="1"/>
  <c r="J20" i="17"/>
  <c r="AI19" i="17"/>
  <c r="AH19" i="17"/>
  <c r="AF19" i="17"/>
  <c r="AC19" i="17"/>
  <c r="AB19" i="17"/>
  <c r="P19" i="17"/>
  <c r="Y19" i="17" s="1"/>
  <c r="O19" i="17"/>
  <c r="X19" i="17" s="1"/>
  <c r="N19" i="17"/>
  <c r="W19" i="17" s="1"/>
  <c r="M19" i="17"/>
  <c r="V19" i="17" s="1"/>
  <c r="L19" i="17"/>
  <c r="U19" i="17" s="1"/>
  <c r="K19" i="17"/>
  <c r="T19" i="17" s="1"/>
  <c r="J19" i="17"/>
  <c r="AI18" i="17"/>
  <c r="AH18" i="17"/>
  <c r="AF18" i="17"/>
  <c r="AC18" i="17"/>
  <c r="AB18" i="17"/>
  <c r="P18" i="17"/>
  <c r="Y18" i="17" s="1"/>
  <c r="O18" i="17"/>
  <c r="X18" i="17" s="1"/>
  <c r="N18" i="17"/>
  <c r="W18" i="17" s="1"/>
  <c r="M18" i="17"/>
  <c r="V18" i="17" s="1"/>
  <c r="L18" i="17"/>
  <c r="U18" i="17" s="1"/>
  <c r="K18" i="17"/>
  <c r="T18" i="17" s="1"/>
  <c r="J18" i="17"/>
  <c r="AI17" i="17"/>
  <c r="AH17" i="17"/>
  <c r="AF17" i="17"/>
  <c r="AC17" i="17"/>
  <c r="AB17" i="17"/>
  <c r="P17" i="17"/>
  <c r="Y17" i="17" s="1"/>
  <c r="O17" i="17"/>
  <c r="X17" i="17" s="1"/>
  <c r="N17" i="17"/>
  <c r="W17" i="17" s="1"/>
  <c r="M17" i="17"/>
  <c r="V17" i="17" s="1"/>
  <c r="L17" i="17"/>
  <c r="U17" i="17" s="1"/>
  <c r="K17" i="17"/>
  <c r="T17" i="17" s="1"/>
  <c r="J17" i="17"/>
  <c r="AI16" i="17"/>
  <c r="AH16" i="17"/>
  <c r="AF16" i="17"/>
  <c r="AC16" i="17"/>
  <c r="AB16" i="17"/>
  <c r="P16" i="17"/>
  <c r="Y16" i="17" s="1"/>
  <c r="O16" i="17"/>
  <c r="X16" i="17" s="1"/>
  <c r="N16" i="17"/>
  <c r="W16" i="17" s="1"/>
  <c r="M16" i="17"/>
  <c r="V16" i="17" s="1"/>
  <c r="L16" i="17"/>
  <c r="U16" i="17" s="1"/>
  <c r="K16" i="17"/>
  <c r="T16" i="17" s="1"/>
  <c r="J16" i="17"/>
  <c r="AI15" i="17"/>
  <c r="AH15" i="17"/>
  <c r="AF15" i="17"/>
  <c r="AC15" i="17"/>
  <c r="AB15" i="17"/>
  <c r="P15" i="17"/>
  <c r="Y15" i="17" s="1"/>
  <c r="O15" i="17"/>
  <c r="X15" i="17" s="1"/>
  <c r="N15" i="17"/>
  <c r="W15" i="17" s="1"/>
  <c r="M15" i="17"/>
  <c r="V15" i="17" s="1"/>
  <c r="L15" i="17"/>
  <c r="U15" i="17" s="1"/>
  <c r="K15" i="17"/>
  <c r="T15" i="17" s="1"/>
  <c r="J15" i="17"/>
  <c r="AI14" i="17"/>
  <c r="AH14" i="17"/>
  <c r="AF14" i="17"/>
  <c r="AC14" i="17"/>
  <c r="AB14" i="17"/>
  <c r="P14" i="17"/>
  <c r="Y14" i="17" s="1"/>
  <c r="O14" i="17"/>
  <c r="X14" i="17" s="1"/>
  <c r="N14" i="17"/>
  <c r="W14" i="17" s="1"/>
  <c r="M14" i="17"/>
  <c r="V14" i="17" s="1"/>
  <c r="L14" i="17"/>
  <c r="U14" i="17" s="1"/>
  <c r="K14" i="17"/>
  <c r="T14" i="17" s="1"/>
  <c r="J14" i="17"/>
  <c r="AI13" i="17"/>
  <c r="AH13" i="17"/>
  <c r="AF13" i="17"/>
  <c r="AC13" i="17"/>
  <c r="AB13" i="17"/>
  <c r="P13" i="17"/>
  <c r="Y13" i="17" s="1"/>
  <c r="O13" i="17"/>
  <c r="X13" i="17" s="1"/>
  <c r="N13" i="17"/>
  <c r="W13" i="17" s="1"/>
  <c r="M13" i="17"/>
  <c r="V13" i="17" s="1"/>
  <c r="L13" i="17"/>
  <c r="U13" i="17" s="1"/>
  <c r="K13" i="17"/>
  <c r="T13" i="17" s="1"/>
  <c r="J13" i="17"/>
  <c r="AI12" i="17"/>
  <c r="AH12" i="17"/>
  <c r="AF12" i="17"/>
  <c r="AC12" i="17"/>
  <c r="AB12" i="17"/>
  <c r="P12" i="17"/>
  <c r="Y12" i="17" s="1"/>
  <c r="O12" i="17"/>
  <c r="X12" i="17" s="1"/>
  <c r="N12" i="17"/>
  <c r="W12" i="17" s="1"/>
  <c r="M12" i="17"/>
  <c r="V12" i="17" s="1"/>
  <c r="L12" i="17"/>
  <c r="U12" i="17" s="1"/>
  <c r="K12" i="17"/>
  <c r="T12" i="17" s="1"/>
  <c r="J12" i="17"/>
  <c r="J130" i="10"/>
  <c r="J129" i="10"/>
  <c r="J12" i="10"/>
  <c r="AC123" i="10"/>
  <c r="AB123" i="10"/>
  <c r="R123" i="10"/>
  <c r="Q123" i="10"/>
  <c r="P123" i="10"/>
  <c r="O123" i="10"/>
  <c r="N123" i="10"/>
  <c r="M123" i="10"/>
  <c r="L123" i="10"/>
  <c r="K123" i="10"/>
  <c r="AC122" i="10"/>
  <c r="AB122" i="10"/>
  <c r="R122" i="10"/>
  <c r="Q122" i="10"/>
  <c r="P122" i="10"/>
  <c r="O122" i="10"/>
  <c r="N122" i="10"/>
  <c r="M122" i="10"/>
  <c r="L122" i="10"/>
  <c r="K122" i="10"/>
  <c r="AC121" i="10"/>
  <c r="AB121" i="10"/>
  <c r="R121" i="10"/>
  <c r="Q121" i="10"/>
  <c r="P121" i="10"/>
  <c r="O121" i="10"/>
  <c r="N121" i="10"/>
  <c r="M121" i="10"/>
  <c r="L121" i="10"/>
  <c r="K121" i="10"/>
  <c r="AC120" i="10"/>
  <c r="AB120" i="10"/>
  <c r="R120" i="10"/>
  <c r="Q120" i="10"/>
  <c r="P120" i="10"/>
  <c r="O120" i="10"/>
  <c r="N120" i="10"/>
  <c r="M120" i="10"/>
  <c r="L120" i="10"/>
  <c r="K120" i="10"/>
  <c r="AC119" i="10"/>
  <c r="AB119" i="10"/>
  <c r="R119" i="10"/>
  <c r="Q119" i="10"/>
  <c r="P119" i="10"/>
  <c r="O119" i="10"/>
  <c r="N119" i="10"/>
  <c r="M119" i="10"/>
  <c r="L119" i="10"/>
  <c r="K119" i="10"/>
  <c r="AC118" i="10"/>
  <c r="AB118" i="10"/>
  <c r="R118" i="10"/>
  <c r="Q118" i="10"/>
  <c r="P118" i="10"/>
  <c r="O118" i="10"/>
  <c r="N118" i="10"/>
  <c r="M118" i="10"/>
  <c r="L118" i="10"/>
  <c r="K118" i="10"/>
  <c r="AC117" i="10"/>
  <c r="AB117" i="10"/>
  <c r="R117" i="10"/>
  <c r="Q117" i="10"/>
  <c r="P117" i="10"/>
  <c r="O117" i="10"/>
  <c r="N117" i="10"/>
  <c r="M117" i="10"/>
  <c r="L117" i="10"/>
  <c r="K117" i="10"/>
  <c r="AC116" i="10"/>
  <c r="AB116" i="10"/>
  <c r="R116" i="10"/>
  <c r="Q116" i="10"/>
  <c r="P116" i="10"/>
  <c r="O116" i="10"/>
  <c r="N116" i="10"/>
  <c r="M116" i="10"/>
  <c r="L116" i="10"/>
  <c r="K116" i="10"/>
  <c r="AC115" i="10"/>
  <c r="AB115" i="10"/>
  <c r="R115" i="10"/>
  <c r="Q115" i="10"/>
  <c r="P115" i="10"/>
  <c r="O115" i="10"/>
  <c r="N115" i="10"/>
  <c r="M115" i="10"/>
  <c r="L115" i="10"/>
  <c r="K115" i="10"/>
  <c r="AC114" i="10"/>
  <c r="AB114" i="10"/>
  <c r="R114" i="10"/>
  <c r="Q114" i="10"/>
  <c r="P114" i="10"/>
  <c r="O114" i="10"/>
  <c r="N114" i="10"/>
  <c r="M114" i="10"/>
  <c r="L114" i="10"/>
  <c r="K114" i="10"/>
  <c r="AC113" i="10"/>
  <c r="AB113" i="10"/>
  <c r="R113" i="10"/>
  <c r="Q113" i="10"/>
  <c r="P113" i="10"/>
  <c r="O113" i="10"/>
  <c r="N113" i="10"/>
  <c r="M113" i="10"/>
  <c r="L113" i="10"/>
  <c r="K113" i="10"/>
  <c r="AC112" i="10"/>
  <c r="AB112" i="10"/>
  <c r="R112" i="10"/>
  <c r="Q112" i="10"/>
  <c r="P112" i="10"/>
  <c r="O112" i="10"/>
  <c r="N112" i="10"/>
  <c r="M112" i="10"/>
  <c r="L112" i="10"/>
  <c r="K112" i="10"/>
  <c r="AC111" i="10"/>
  <c r="AB111" i="10"/>
  <c r="R111" i="10"/>
  <c r="Q111" i="10"/>
  <c r="P111" i="10"/>
  <c r="O111" i="10"/>
  <c r="N111" i="10"/>
  <c r="M111" i="10"/>
  <c r="L111" i="10"/>
  <c r="K111" i="10"/>
  <c r="AC110" i="10"/>
  <c r="AB110" i="10"/>
  <c r="R110" i="10"/>
  <c r="Q110" i="10"/>
  <c r="P110" i="10"/>
  <c r="O110" i="10"/>
  <c r="N110" i="10"/>
  <c r="M110" i="10"/>
  <c r="L110" i="10"/>
  <c r="K110" i="10"/>
  <c r="AC109" i="10"/>
  <c r="AB109" i="10"/>
  <c r="R109" i="10"/>
  <c r="Q109" i="10"/>
  <c r="P109" i="10"/>
  <c r="O109" i="10"/>
  <c r="N109" i="10"/>
  <c r="M109" i="10"/>
  <c r="L109" i="10"/>
  <c r="K109" i="10"/>
  <c r="AC108" i="10"/>
  <c r="AB108" i="10"/>
  <c r="R108" i="10"/>
  <c r="Q108" i="10"/>
  <c r="P108" i="10"/>
  <c r="O108" i="10"/>
  <c r="N108" i="10"/>
  <c r="M108" i="10"/>
  <c r="L108" i="10"/>
  <c r="K108" i="10"/>
  <c r="AC107" i="10"/>
  <c r="AB107" i="10"/>
  <c r="R107" i="10"/>
  <c r="Q107" i="10"/>
  <c r="P107" i="10"/>
  <c r="O107" i="10"/>
  <c r="N107" i="10"/>
  <c r="M107" i="10"/>
  <c r="L107" i="10"/>
  <c r="K107" i="10"/>
  <c r="AC106" i="10"/>
  <c r="AB106" i="10"/>
  <c r="R106" i="10"/>
  <c r="Q106" i="10"/>
  <c r="P106" i="10"/>
  <c r="O106" i="10"/>
  <c r="N106" i="10"/>
  <c r="M106" i="10"/>
  <c r="L106" i="10"/>
  <c r="K106" i="10"/>
  <c r="AC105" i="10"/>
  <c r="AB105" i="10"/>
  <c r="R105" i="10"/>
  <c r="Q105" i="10"/>
  <c r="P105" i="10"/>
  <c r="O105" i="10"/>
  <c r="N105" i="10"/>
  <c r="M105" i="10"/>
  <c r="L105" i="10"/>
  <c r="K105" i="10"/>
  <c r="AC104" i="10"/>
  <c r="AB104" i="10"/>
  <c r="R104" i="10"/>
  <c r="Q104" i="10"/>
  <c r="P104" i="10"/>
  <c r="O104" i="10"/>
  <c r="N104" i="10"/>
  <c r="M104" i="10"/>
  <c r="L104" i="10"/>
  <c r="K104" i="10"/>
  <c r="AC103" i="10"/>
  <c r="AB103" i="10"/>
  <c r="R103" i="10"/>
  <c r="Q103" i="10"/>
  <c r="P103" i="10"/>
  <c r="O103" i="10"/>
  <c r="N103" i="10"/>
  <c r="M103" i="10"/>
  <c r="L103" i="10"/>
  <c r="K103" i="10"/>
  <c r="AC102" i="10"/>
  <c r="AB102" i="10"/>
  <c r="R102" i="10"/>
  <c r="Q102" i="10"/>
  <c r="P102" i="10"/>
  <c r="O102" i="10"/>
  <c r="N102" i="10"/>
  <c r="M102" i="10"/>
  <c r="L102" i="10"/>
  <c r="K102" i="10"/>
  <c r="AC101" i="10"/>
  <c r="AB101" i="10"/>
  <c r="R101" i="10"/>
  <c r="Q101" i="10"/>
  <c r="P101" i="10"/>
  <c r="O101" i="10"/>
  <c r="N101" i="10"/>
  <c r="M101" i="10"/>
  <c r="L101" i="10"/>
  <c r="K101" i="10"/>
  <c r="AC100" i="10"/>
  <c r="AB100" i="10"/>
  <c r="R100" i="10"/>
  <c r="Q100" i="10"/>
  <c r="P100" i="10"/>
  <c r="O100" i="10"/>
  <c r="N100" i="10"/>
  <c r="M100" i="10"/>
  <c r="L100" i="10"/>
  <c r="K100" i="10"/>
  <c r="AC99" i="10"/>
  <c r="AB99" i="10"/>
  <c r="R99" i="10"/>
  <c r="Q99" i="10"/>
  <c r="P99" i="10"/>
  <c r="O99" i="10"/>
  <c r="N99" i="10"/>
  <c r="M99" i="10"/>
  <c r="L99" i="10"/>
  <c r="K99" i="10"/>
  <c r="AC98" i="10"/>
  <c r="AB98" i="10"/>
  <c r="R98" i="10"/>
  <c r="Q98" i="10"/>
  <c r="P98" i="10"/>
  <c r="O98" i="10"/>
  <c r="N98" i="10"/>
  <c r="M98" i="10"/>
  <c r="L98" i="10"/>
  <c r="K98" i="10"/>
  <c r="AC97" i="10"/>
  <c r="AB97" i="10"/>
  <c r="R97" i="10"/>
  <c r="Q97" i="10"/>
  <c r="P97" i="10"/>
  <c r="O97" i="10"/>
  <c r="N97" i="10"/>
  <c r="M97" i="10"/>
  <c r="L97" i="10"/>
  <c r="K97" i="10"/>
  <c r="AC81" i="10"/>
  <c r="AB81" i="10"/>
  <c r="P81" i="10"/>
  <c r="O81" i="10"/>
  <c r="N81" i="10"/>
  <c r="M81" i="10"/>
  <c r="L81" i="10"/>
  <c r="K81" i="10"/>
  <c r="J81" i="10"/>
  <c r="AC80" i="10"/>
  <c r="AB80" i="10"/>
  <c r="P80" i="10"/>
  <c r="O80" i="10"/>
  <c r="N80" i="10"/>
  <c r="M80" i="10"/>
  <c r="L80" i="10"/>
  <c r="K80" i="10"/>
  <c r="J80" i="10"/>
  <c r="AC79" i="10"/>
  <c r="AB79" i="10"/>
  <c r="P79" i="10"/>
  <c r="O79" i="10"/>
  <c r="N79" i="10"/>
  <c r="M79" i="10"/>
  <c r="L79" i="10"/>
  <c r="K79" i="10"/>
  <c r="J79" i="10"/>
  <c r="AC78" i="10"/>
  <c r="AB78" i="10"/>
  <c r="P78" i="10"/>
  <c r="O78" i="10"/>
  <c r="N78" i="10"/>
  <c r="M78" i="10"/>
  <c r="L78" i="10"/>
  <c r="K78" i="10"/>
  <c r="J78" i="10"/>
  <c r="AC77" i="10"/>
  <c r="AB77" i="10"/>
  <c r="P77" i="10"/>
  <c r="O77" i="10"/>
  <c r="N77" i="10"/>
  <c r="M77" i="10"/>
  <c r="L77" i="10"/>
  <c r="K77" i="10"/>
  <c r="J77" i="10"/>
  <c r="AC76" i="10"/>
  <c r="AB76" i="10"/>
  <c r="P76" i="10"/>
  <c r="O76" i="10"/>
  <c r="N76" i="10"/>
  <c r="M76" i="10"/>
  <c r="L76" i="10"/>
  <c r="K76" i="10"/>
  <c r="J76" i="10"/>
  <c r="AC75" i="10"/>
  <c r="AB75" i="10"/>
  <c r="P75" i="10"/>
  <c r="O75" i="10"/>
  <c r="N75" i="10"/>
  <c r="M75" i="10"/>
  <c r="L75" i="10"/>
  <c r="K75" i="10"/>
  <c r="J75" i="10"/>
  <c r="AC74" i="10"/>
  <c r="AB74" i="10"/>
  <c r="P74" i="10"/>
  <c r="O74" i="10"/>
  <c r="N74" i="10"/>
  <c r="M74" i="10"/>
  <c r="L74" i="10"/>
  <c r="K74" i="10"/>
  <c r="J74" i="10"/>
  <c r="AC73" i="10"/>
  <c r="AB73" i="10"/>
  <c r="P73" i="10"/>
  <c r="O73" i="10"/>
  <c r="N73" i="10"/>
  <c r="M73" i="10"/>
  <c r="L73" i="10"/>
  <c r="K73" i="10"/>
  <c r="J73" i="10"/>
  <c r="AC72" i="10"/>
  <c r="AB72" i="10"/>
  <c r="P72" i="10"/>
  <c r="O72" i="10"/>
  <c r="N72" i="10"/>
  <c r="M72" i="10"/>
  <c r="L72" i="10"/>
  <c r="K72" i="10"/>
  <c r="J72" i="10"/>
  <c r="AC71" i="10"/>
  <c r="AB71" i="10"/>
  <c r="P71" i="10"/>
  <c r="O71" i="10"/>
  <c r="N71" i="10"/>
  <c r="M71" i="10"/>
  <c r="L71" i="10"/>
  <c r="K71" i="10"/>
  <c r="J71" i="10"/>
  <c r="AC70" i="10"/>
  <c r="AB70" i="10"/>
  <c r="P70" i="10"/>
  <c r="O70" i="10"/>
  <c r="N70" i="10"/>
  <c r="M70" i="10"/>
  <c r="L70" i="10"/>
  <c r="K70" i="10"/>
  <c r="J70" i="10"/>
  <c r="AC69" i="10"/>
  <c r="AB69" i="10"/>
  <c r="P69" i="10"/>
  <c r="O69" i="10"/>
  <c r="N69" i="10"/>
  <c r="M69" i="10"/>
  <c r="L69" i="10"/>
  <c r="K69" i="10"/>
  <c r="J69" i="10"/>
  <c r="AC68" i="10"/>
  <c r="AB68" i="10"/>
  <c r="P68" i="10"/>
  <c r="O68" i="10"/>
  <c r="N68" i="10"/>
  <c r="M68" i="10"/>
  <c r="L68" i="10"/>
  <c r="K68" i="10"/>
  <c r="J68" i="10"/>
  <c r="AC67" i="10"/>
  <c r="AB67" i="10"/>
  <c r="P67" i="10"/>
  <c r="O67" i="10"/>
  <c r="N67" i="10"/>
  <c r="M67" i="10"/>
  <c r="L67" i="10"/>
  <c r="K67" i="10"/>
  <c r="J67" i="10"/>
  <c r="AC66" i="10"/>
  <c r="AB66" i="10"/>
  <c r="P66" i="10"/>
  <c r="O66" i="10"/>
  <c r="N66" i="10"/>
  <c r="M66" i="10"/>
  <c r="L66" i="10"/>
  <c r="K66" i="10"/>
  <c r="J66" i="10"/>
  <c r="AC65" i="10"/>
  <c r="AB65" i="10"/>
  <c r="P65" i="10"/>
  <c r="O65" i="10"/>
  <c r="N65" i="10"/>
  <c r="M65" i="10"/>
  <c r="L65" i="10"/>
  <c r="K65" i="10"/>
  <c r="J65" i="10"/>
  <c r="AC64" i="10"/>
  <c r="AB64" i="10"/>
  <c r="P64" i="10"/>
  <c r="O64" i="10"/>
  <c r="N64" i="10"/>
  <c r="M64" i="10"/>
  <c r="L64" i="10"/>
  <c r="K64" i="10"/>
  <c r="J64" i="10"/>
  <c r="AC63" i="10"/>
  <c r="AB63" i="10"/>
  <c r="P63" i="10"/>
  <c r="O63" i="10"/>
  <c r="N63" i="10"/>
  <c r="M63" i="10"/>
  <c r="L63" i="10"/>
  <c r="K63" i="10"/>
  <c r="J63" i="10"/>
  <c r="AC62" i="10"/>
  <c r="AB62" i="10"/>
  <c r="P62" i="10"/>
  <c r="O62" i="10"/>
  <c r="N62" i="10"/>
  <c r="M62" i="10"/>
  <c r="L62" i="10"/>
  <c r="K62" i="10"/>
  <c r="J62" i="10"/>
  <c r="AC61" i="10"/>
  <c r="AB61" i="10"/>
  <c r="P61" i="10"/>
  <c r="O61" i="10"/>
  <c r="N61" i="10"/>
  <c r="M61" i="10"/>
  <c r="L61" i="10"/>
  <c r="K61" i="10"/>
  <c r="J61" i="10"/>
  <c r="AC60" i="10"/>
  <c r="AB60" i="10"/>
  <c r="P60" i="10"/>
  <c r="O60" i="10"/>
  <c r="N60" i="10"/>
  <c r="M60" i="10"/>
  <c r="L60" i="10"/>
  <c r="K60" i="10"/>
  <c r="J60" i="10"/>
  <c r="AC59" i="10"/>
  <c r="AB59" i="10"/>
  <c r="P59" i="10"/>
  <c r="O59" i="10"/>
  <c r="N59" i="10"/>
  <c r="M59" i="10"/>
  <c r="L59" i="10"/>
  <c r="K59" i="10"/>
  <c r="J59" i="10"/>
  <c r="AC58" i="10"/>
  <c r="AB58" i="10"/>
  <c r="P58" i="10"/>
  <c r="O58" i="10"/>
  <c r="N58" i="10"/>
  <c r="M58" i="10"/>
  <c r="L58" i="10"/>
  <c r="K58" i="10"/>
  <c r="J58" i="10"/>
  <c r="AC57" i="10"/>
  <c r="AB57" i="10"/>
  <c r="P57" i="10"/>
  <c r="O57" i="10"/>
  <c r="N57" i="10"/>
  <c r="M57" i="10"/>
  <c r="L57" i="10"/>
  <c r="K57" i="10"/>
  <c r="J57" i="10"/>
  <c r="AC56" i="10"/>
  <c r="AB56" i="10"/>
  <c r="P56" i="10"/>
  <c r="O56" i="10"/>
  <c r="N56" i="10"/>
  <c r="M56" i="10"/>
  <c r="L56" i="10"/>
  <c r="K56" i="10"/>
  <c r="J56" i="10"/>
  <c r="AC55" i="10"/>
  <c r="AB55" i="10"/>
  <c r="P55" i="10"/>
  <c r="O55" i="10"/>
  <c r="N55" i="10"/>
  <c r="M55" i="10"/>
  <c r="L55" i="10"/>
  <c r="K55" i="10"/>
  <c r="J55" i="10"/>
  <c r="AC54" i="10"/>
  <c r="AB54" i="10"/>
  <c r="P54" i="10"/>
  <c r="O54" i="10"/>
  <c r="N54" i="10"/>
  <c r="M54" i="10"/>
  <c r="L54" i="10"/>
  <c r="K54" i="10"/>
  <c r="J54" i="10"/>
  <c r="AC53" i="10"/>
  <c r="AB53" i="10"/>
  <c r="P53" i="10"/>
  <c r="O53" i="10"/>
  <c r="N53" i="10"/>
  <c r="M53" i="10"/>
  <c r="L53" i="10"/>
  <c r="K53" i="10"/>
  <c r="J53" i="10"/>
  <c r="AC52" i="10"/>
  <c r="AB52" i="10"/>
  <c r="P52" i="10"/>
  <c r="O52" i="10"/>
  <c r="N52" i="10"/>
  <c r="M52" i="10"/>
  <c r="L52" i="10"/>
  <c r="K52" i="10"/>
  <c r="J52" i="10"/>
  <c r="AC51" i="10"/>
  <c r="AB51" i="10"/>
  <c r="P51" i="10"/>
  <c r="O51" i="10"/>
  <c r="N51" i="10"/>
  <c r="M51" i="10"/>
  <c r="L51" i="10"/>
  <c r="K51" i="10"/>
  <c r="J51" i="10"/>
  <c r="AC50" i="10"/>
  <c r="AB50" i="10"/>
  <c r="P50" i="10"/>
  <c r="O50" i="10"/>
  <c r="N50" i="10"/>
  <c r="M50" i="10"/>
  <c r="L50" i="10"/>
  <c r="K50" i="10"/>
  <c r="J50" i="10"/>
  <c r="AC49" i="10"/>
  <c r="AB49" i="10"/>
  <c r="P49" i="10"/>
  <c r="O49" i="10"/>
  <c r="N49" i="10"/>
  <c r="M49" i="10"/>
  <c r="L49" i="10"/>
  <c r="K49" i="10"/>
  <c r="J49" i="10"/>
  <c r="AC48" i="10"/>
  <c r="AB48" i="10"/>
  <c r="P48" i="10"/>
  <c r="O48" i="10"/>
  <c r="N48" i="10"/>
  <c r="M48" i="10"/>
  <c r="L48" i="10"/>
  <c r="K48" i="10"/>
  <c r="J48" i="10"/>
  <c r="AC47" i="10"/>
  <c r="AB47" i="10"/>
  <c r="P47" i="10"/>
  <c r="O47" i="10"/>
  <c r="N47" i="10"/>
  <c r="M47" i="10"/>
  <c r="L47" i="10"/>
  <c r="K47" i="10"/>
  <c r="J47" i="10"/>
  <c r="AC46" i="10"/>
  <c r="AB46" i="10"/>
  <c r="P46" i="10"/>
  <c r="O46" i="10"/>
  <c r="N46" i="10"/>
  <c r="M46" i="10"/>
  <c r="L46" i="10"/>
  <c r="K46" i="10"/>
  <c r="J46" i="10"/>
  <c r="AC45" i="10"/>
  <c r="AB45" i="10"/>
  <c r="P45" i="10"/>
  <c r="O45" i="10"/>
  <c r="N45" i="10"/>
  <c r="M45" i="10"/>
  <c r="L45" i="10"/>
  <c r="K45" i="10"/>
  <c r="J45" i="10"/>
  <c r="AC44" i="10"/>
  <c r="AB44" i="10"/>
  <c r="P44" i="10"/>
  <c r="O44" i="10"/>
  <c r="N44" i="10"/>
  <c r="M44" i="10"/>
  <c r="L44" i="10"/>
  <c r="K44" i="10"/>
  <c r="J44" i="10"/>
  <c r="AC43" i="10"/>
  <c r="AB43" i="10"/>
  <c r="P43" i="10"/>
  <c r="O43" i="10"/>
  <c r="N43" i="10"/>
  <c r="M43" i="10"/>
  <c r="L43" i="10"/>
  <c r="K43" i="10"/>
  <c r="J43" i="10"/>
  <c r="AC42" i="10"/>
  <c r="AB42" i="10"/>
  <c r="P42" i="10"/>
  <c r="O42" i="10"/>
  <c r="N42" i="10"/>
  <c r="M42" i="10"/>
  <c r="L42" i="10"/>
  <c r="K42" i="10"/>
  <c r="J42" i="10"/>
  <c r="AC41" i="10"/>
  <c r="AB41" i="10"/>
  <c r="P41" i="10"/>
  <c r="O41" i="10"/>
  <c r="N41" i="10"/>
  <c r="M41" i="10"/>
  <c r="L41" i="10"/>
  <c r="K41" i="10"/>
  <c r="J41" i="10"/>
  <c r="AC40" i="10"/>
  <c r="AB40" i="10"/>
  <c r="P40" i="10"/>
  <c r="O40" i="10"/>
  <c r="N40" i="10"/>
  <c r="M40" i="10"/>
  <c r="L40" i="10"/>
  <c r="K40" i="10"/>
  <c r="J40" i="10"/>
  <c r="AC39" i="10"/>
  <c r="AB39" i="10"/>
  <c r="P39" i="10"/>
  <c r="O39" i="10"/>
  <c r="N39" i="10"/>
  <c r="M39" i="10"/>
  <c r="L39" i="10"/>
  <c r="K39" i="10"/>
  <c r="J39" i="10"/>
  <c r="AC38" i="10"/>
  <c r="AB38" i="10"/>
  <c r="P38" i="10"/>
  <c r="O38" i="10"/>
  <c r="N38" i="10"/>
  <c r="M38" i="10"/>
  <c r="L38" i="10"/>
  <c r="K38" i="10"/>
  <c r="J38" i="10"/>
  <c r="AC37" i="10"/>
  <c r="AB37" i="10"/>
  <c r="P37" i="10"/>
  <c r="O37" i="10"/>
  <c r="N37" i="10"/>
  <c r="M37" i="10"/>
  <c r="L37" i="10"/>
  <c r="K37" i="10"/>
  <c r="J37" i="10"/>
  <c r="AC36" i="10"/>
  <c r="AB36" i="10"/>
  <c r="P36" i="10"/>
  <c r="O36" i="10"/>
  <c r="N36" i="10"/>
  <c r="M36" i="10"/>
  <c r="L36" i="10"/>
  <c r="K36" i="10"/>
  <c r="J36" i="10"/>
  <c r="AC35" i="10"/>
  <c r="AB35" i="10"/>
  <c r="P35" i="10"/>
  <c r="O35" i="10"/>
  <c r="N35" i="10"/>
  <c r="M35" i="10"/>
  <c r="L35" i="10"/>
  <c r="K35" i="10"/>
  <c r="J35" i="10"/>
  <c r="AC34" i="10"/>
  <c r="AB34" i="10"/>
  <c r="P34" i="10"/>
  <c r="O34" i="10"/>
  <c r="N34" i="10"/>
  <c r="M34" i="10"/>
  <c r="L34" i="10"/>
  <c r="K34" i="10"/>
  <c r="J34" i="10"/>
  <c r="AC33" i="10"/>
  <c r="AB33" i="10"/>
  <c r="P33" i="10"/>
  <c r="O33" i="10"/>
  <c r="N33" i="10"/>
  <c r="M33" i="10"/>
  <c r="L33" i="10"/>
  <c r="K33" i="10"/>
  <c r="J33" i="10"/>
  <c r="AC32" i="10"/>
  <c r="AB32" i="10"/>
  <c r="P32" i="10"/>
  <c r="O32" i="10"/>
  <c r="N32" i="10"/>
  <c r="M32" i="10"/>
  <c r="L32" i="10"/>
  <c r="K32" i="10"/>
  <c r="J32" i="10"/>
  <c r="AC31" i="10"/>
  <c r="AB31" i="10"/>
  <c r="P31" i="10"/>
  <c r="O31" i="10"/>
  <c r="N31" i="10"/>
  <c r="M31" i="10"/>
  <c r="L31" i="10"/>
  <c r="K31" i="10"/>
  <c r="J31" i="10"/>
  <c r="AC30" i="10"/>
  <c r="AB30" i="10"/>
  <c r="P30" i="10"/>
  <c r="O30" i="10"/>
  <c r="N30" i="10"/>
  <c r="M30" i="10"/>
  <c r="L30" i="10"/>
  <c r="K30" i="10"/>
  <c r="J30" i="10"/>
  <c r="AC29" i="10"/>
  <c r="AB29" i="10"/>
  <c r="P29" i="10"/>
  <c r="O29" i="10"/>
  <c r="N29" i="10"/>
  <c r="M29" i="10"/>
  <c r="L29" i="10"/>
  <c r="K29" i="10"/>
  <c r="J29" i="10"/>
  <c r="AC28" i="10"/>
  <c r="AB28" i="10"/>
  <c r="P28" i="10"/>
  <c r="O28" i="10"/>
  <c r="N28" i="10"/>
  <c r="M28" i="10"/>
  <c r="L28" i="10"/>
  <c r="K28" i="10"/>
  <c r="J28" i="10"/>
  <c r="AC27" i="10"/>
  <c r="AB27" i="10"/>
  <c r="P27" i="10"/>
  <c r="O27" i="10"/>
  <c r="N27" i="10"/>
  <c r="M27" i="10"/>
  <c r="L27" i="10"/>
  <c r="K27" i="10"/>
  <c r="J27" i="10"/>
  <c r="AC26" i="10"/>
  <c r="AB26" i="10"/>
  <c r="P26" i="10"/>
  <c r="O26" i="10"/>
  <c r="N26" i="10"/>
  <c r="M26" i="10"/>
  <c r="L26" i="10"/>
  <c r="K26" i="10"/>
  <c r="J26" i="10"/>
  <c r="AC25" i="10"/>
  <c r="AB25" i="10"/>
  <c r="P25" i="10"/>
  <c r="O25" i="10"/>
  <c r="N25" i="10"/>
  <c r="M25" i="10"/>
  <c r="L25" i="10"/>
  <c r="K25" i="10"/>
  <c r="J25" i="10"/>
  <c r="AC24" i="10"/>
  <c r="AB24" i="10"/>
  <c r="P24" i="10"/>
  <c r="O24" i="10"/>
  <c r="N24" i="10"/>
  <c r="M24" i="10"/>
  <c r="L24" i="10"/>
  <c r="K24" i="10"/>
  <c r="J24" i="10"/>
  <c r="AC23" i="10"/>
  <c r="AB23" i="10"/>
  <c r="P23" i="10"/>
  <c r="O23" i="10"/>
  <c r="N23" i="10"/>
  <c r="M23" i="10"/>
  <c r="L23" i="10"/>
  <c r="K23" i="10"/>
  <c r="J23" i="10"/>
  <c r="AC22" i="10"/>
  <c r="AB22" i="10"/>
  <c r="P22" i="10"/>
  <c r="O22" i="10"/>
  <c r="N22" i="10"/>
  <c r="M22" i="10"/>
  <c r="L22" i="10"/>
  <c r="K22" i="10"/>
  <c r="J22" i="10"/>
  <c r="AC21" i="10"/>
  <c r="AB21" i="10"/>
  <c r="P21" i="10"/>
  <c r="O21" i="10"/>
  <c r="N21" i="10"/>
  <c r="M21" i="10"/>
  <c r="L21" i="10"/>
  <c r="K21" i="10"/>
  <c r="J21" i="10"/>
  <c r="AC20" i="10"/>
  <c r="AB20" i="10"/>
  <c r="P20" i="10"/>
  <c r="O20" i="10"/>
  <c r="N20" i="10"/>
  <c r="M20" i="10"/>
  <c r="L20" i="10"/>
  <c r="K20" i="10"/>
  <c r="J20" i="10"/>
  <c r="AC19" i="10"/>
  <c r="AB19" i="10"/>
  <c r="P19" i="10"/>
  <c r="O19" i="10"/>
  <c r="N19" i="10"/>
  <c r="M19" i="10"/>
  <c r="L19" i="10"/>
  <c r="K19" i="10"/>
  <c r="J19" i="10"/>
  <c r="AC18" i="10"/>
  <c r="AB18" i="10"/>
  <c r="P18" i="10"/>
  <c r="O18" i="10"/>
  <c r="N18" i="10"/>
  <c r="M18" i="10"/>
  <c r="L18" i="10"/>
  <c r="K18" i="10"/>
  <c r="J18" i="10"/>
  <c r="AC17" i="10"/>
  <c r="AB17" i="10"/>
  <c r="P17" i="10"/>
  <c r="O17" i="10"/>
  <c r="N17" i="10"/>
  <c r="M17" i="10"/>
  <c r="L17" i="10"/>
  <c r="K17" i="10"/>
  <c r="J17" i="10"/>
  <c r="AC16" i="10"/>
  <c r="AB16" i="10"/>
  <c r="P16" i="10"/>
  <c r="O16" i="10"/>
  <c r="N16" i="10"/>
  <c r="M16" i="10"/>
  <c r="L16" i="10"/>
  <c r="K16" i="10"/>
  <c r="J16" i="10"/>
  <c r="AC15" i="10"/>
  <c r="AB15" i="10"/>
  <c r="P15" i="10"/>
  <c r="O15" i="10"/>
  <c r="N15" i="10"/>
  <c r="M15" i="10"/>
  <c r="L15" i="10"/>
  <c r="K15" i="10"/>
  <c r="J15" i="10"/>
  <c r="AC14" i="10"/>
  <c r="AB14" i="10"/>
  <c r="P14" i="10"/>
  <c r="O14" i="10"/>
  <c r="N14" i="10"/>
  <c r="M14" i="10"/>
  <c r="L14" i="10"/>
  <c r="K14" i="10"/>
  <c r="J14" i="10"/>
  <c r="AC13" i="10"/>
  <c r="AB13" i="10"/>
  <c r="P13" i="10"/>
  <c r="O13" i="10"/>
  <c r="N13" i="10"/>
  <c r="M13" i="10"/>
  <c r="L13" i="10"/>
  <c r="K13" i="10"/>
  <c r="J13" i="10"/>
  <c r="AC12" i="10"/>
  <c r="AB12" i="10"/>
  <c r="P12" i="10"/>
  <c r="O12" i="10"/>
  <c r="N12" i="10"/>
  <c r="M12" i="10"/>
  <c r="L12" i="10"/>
  <c r="K12" i="10"/>
  <c r="AI81" i="10"/>
  <c r="AH81" i="10"/>
  <c r="AF81" i="10"/>
  <c r="AI80" i="10"/>
  <c r="AH80" i="10"/>
  <c r="AF80" i="10"/>
  <c r="AI79" i="10"/>
  <c r="AH79" i="10"/>
  <c r="AF79" i="10"/>
  <c r="AI78" i="10"/>
  <c r="AH78" i="10"/>
  <c r="AF78" i="10"/>
  <c r="AI77" i="10"/>
  <c r="AH77" i="10"/>
  <c r="AF77" i="10"/>
  <c r="AI76" i="10"/>
  <c r="AH76" i="10"/>
  <c r="AF76" i="10"/>
  <c r="AI75" i="10"/>
  <c r="AH75" i="10"/>
  <c r="AF75" i="10"/>
  <c r="AI74" i="10"/>
  <c r="AH74" i="10"/>
  <c r="AF74" i="10"/>
  <c r="AI73" i="10"/>
  <c r="AH73" i="10"/>
  <c r="AF73" i="10"/>
  <c r="AI72" i="10"/>
  <c r="AH72" i="10"/>
  <c r="AF72" i="10"/>
  <c r="AI71" i="10"/>
  <c r="AH71" i="10"/>
  <c r="AF71" i="10"/>
  <c r="AI70" i="10"/>
  <c r="AH70" i="10"/>
  <c r="AF70" i="10"/>
  <c r="AI69" i="10"/>
  <c r="AH69" i="10"/>
  <c r="AF69" i="10"/>
  <c r="AI68" i="10"/>
  <c r="AH68" i="10"/>
  <c r="AF68" i="10"/>
  <c r="AI67" i="10"/>
  <c r="AH67" i="10"/>
  <c r="AF67" i="10"/>
  <c r="AI66" i="10"/>
  <c r="AH66" i="10"/>
  <c r="AF66" i="10"/>
  <c r="AI65" i="10"/>
  <c r="AH65" i="10"/>
  <c r="AF65" i="10"/>
  <c r="AI64" i="10"/>
  <c r="AH64" i="10"/>
  <c r="AF64" i="10"/>
  <c r="AI63" i="10"/>
  <c r="AH63" i="10"/>
  <c r="AF63" i="10"/>
  <c r="AI62" i="10"/>
  <c r="AH62" i="10"/>
  <c r="AF62" i="10"/>
  <c r="AI61" i="10"/>
  <c r="AH61" i="10"/>
  <c r="AF61" i="10"/>
  <c r="AI60" i="10"/>
  <c r="AH60" i="10"/>
  <c r="AF60" i="10"/>
  <c r="AI59" i="10"/>
  <c r="AH59" i="10"/>
  <c r="AF59" i="10"/>
  <c r="AI58" i="10"/>
  <c r="AH58" i="10"/>
  <c r="AF58" i="10"/>
  <c r="AI57" i="10"/>
  <c r="AH57" i="10"/>
  <c r="AF57" i="10"/>
  <c r="AI56" i="10"/>
  <c r="AH56" i="10"/>
  <c r="AF56" i="10"/>
  <c r="AI55" i="10"/>
  <c r="AH55" i="10"/>
  <c r="AF55" i="10"/>
  <c r="AI54" i="10"/>
  <c r="AH54" i="10"/>
  <c r="AF54" i="10"/>
  <c r="AI53" i="10"/>
  <c r="AH53" i="10"/>
  <c r="AF53" i="10"/>
  <c r="AI52" i="10"/>
  <c r="AH52" i="10"/>
  <c r="AF52" i="10"/>
  <c r="AI51" i="10"/>
  <c r="AH51" i="10"/>
  <c r="AF51" i="10"/>
  <c r="AI50" i="10"/>
  <c r="AH50" i="10"/>
  <c r="AF50" i="10"/>
  <c r="AI49" i="10"/>
  <c r="AH49" i="10"/>
  <c r="AF49" i="10"/>
  <c r="AI48" i="10"/>
  <c r="AH48" i="10"/>
  <c r="AF48" i="10"/>
  <c r="AI47" i="10"/>
  <c r="AH47" i="10"/>
  <c r="AF47" i="10"/>
  <c r="AI46" i="10"/>
  <c r="AH46" i="10"/>
  <c r="AF46" i="10"/>
  <c r="AI45" i="10"/>
  <c r="AH45" i="10"/>
  <c r="AF45" i="10"/>
  <c r="AI44" i="10"/>
  <c r="AH44" i="10"/>
  <c r="AF44" i="10"/>
  <c r="AI43" i="10"/>
  <c r="AH43" i="10"/>
  <c r="AF43" i="10"/>
  <c r="AI42" i="10"/>
  <c r="AH42" i="10"/>
  <c r="AF42" i="10"/>
  <c r="AI41" i="10"/>
  <c r="AH41" i="10"/>
  <c r="AF41" i="10"/>
  <c r="AI40" i="10"/>
  <c r="AH40" i="10"/>
  <c r="AF40" i="10"/>
  <c r="AI39" i="10"/>
  <c r="AH39" i="10"/>
  <c r="AF39" i="10"/>
  <c r="AI38" i="10"/>
  <c r="AH38" i="10"/>
  <c r="AF38" i="10"/>
  <c r="AI37" i="10"/>
  <c r="AH37" i="10"/>
  <c r="AF37" i="10"/>
  <c r="AI36" i="10"/>
  <c r="AH36" i="10"/>
  <c r="AF36" i="10"/>
  <c r="AI35" i="10"/>
  <c r="AH35" i="10"/>
  <c r="AF35" i="10"/>
  <c r="AI34" i="10"/>
  <c r="AH34" i="10"/>
  <c r="AF34" i="10"/>
  <c r="AI33" i="10"/>
  <c r="AH33" i="10"/>
  <c r="AF33" i="10"/>
  <c r="AI32" i="10"/>
  <c r="AH32" i="10"/>
  <c r="AF32" i="10"/>
  <c r="AI31" i="10"/>
  <c r="AH31" i="10"/>
  <c r="AF31" i="10"/>
  <c r="AI30" i="10"/>
  <c r="AH30" i="10"/>
  <c r="AF30" i="10"/>
  <c r="AI29" i="10"/>
  <c r="AH29" i="10"/>
  <c r="AF29" i="10"/>
  <c r="AI28" i="10"/>
  <c r="AH28" i="10"/>
  <c r="AF28" i="10"/>
  <c r="AI27" i="10"/>
  <c r="AH27" i="10"/>
  <c r="AF27" i="10"/>
  <c r="AI26" i="10"/>
  <c r="AH26" i="10"/>
  <c r="AF26" i="10"/>
  <c r="AI25" i="10"/>
  <c r="AH25" i="10"/>
  <c r="AF25" i="10"/>
  <c r="AI24" i="10"/>
  <c r="AH24" i="10"/>
  <c r="AF24" i="10"/>
  <c r="AI23" i="10"/>
  <c r="AH23" i="10"/>
  <c r="AF23" i="10"/>
  <c r="AI22" i="10"/>
  <c r="AH22" i="10"/>
  <c r="AF22" i="10"/>
  <c r="AI21" i="10"/>
  <c r="AH21" i="10"/>
  <c r="AF21" i="10"/>
  <c r="AI20" i="10"/>
  <c r="AH20" i="10"/>
  <c r="AF20" i="10"/>
  <c r="AI19" i="10"/>
  <c r="AH19" i="10"/>
  <c r="AF19" i="10"/>
  <c r="AI18" i="10"/>
  <c r="AH18" i="10"/>
  <c r="AF18" i="10"/>
  <c r="AI17" i="10"/>
  <c r="AH17" i="10"/>
  <c r="AF17" i="10"/>
  <c r="AI16" i="10"/>
  <c r="AH16" i="10"/>
  <c r="AF16" i="10"/>
  <c r="AI15" i="10"/>
  <c r="AH15" i="10"/>
  <c r="AF15" i="10"/>
  <c r="AI14" i="10"/>
  <c r="AH14" i="10"/>
  <c r="AF14" i="10"/>
  <c r="AI13" i="10"/>
  <c r="AH13" i="10"/>
  <c r="AF13" i="10"/>
  <c r="AH12" i="10"/>
  <c r="AI12" i="10"/>
  <c r="AF12" i="10"/>
  <c r="AG83" i="10"/>
  <c r="J1370" i="6"/>
  <c r="M1370" i="6"/>
  <c r="P1370" i="6"/>
  <c r="J1371" i="6"/>
  <c r="M1371" i="6"/>
  <c r="J1372" i="6"/>
  <c r="M1372" i="6"/>
  <c r="J1373" i="6"/>
  <c r="M1373" i="6"/>
  <c r="J1374" i="6"/>
  <c r="M1374" i="6"/>
  <c r="J1375" i="6"/>
  <c r="M1375" i="6"/>
  <c r="J1376" i="6"/>
  <c r="M1376" i="6"/>
  <c r="J1377" i="6"/>
  <c r="M1377" i="6"/>
  <c r="J1378" i="6"/>
  <c r="M1378" i="6"/>
  <c r="Z1396" i="6"/>
  <c r="X1396" i="6"/>
  <c r="AA1396" i="6" s="1"/>
  <c r="U1396" i="6"/>
  <c r="S1396" i="6"/>
  <c r="V1396" i="6" s="1"/>
  <c r="AA1395" i="6"/>
  <c r="Z1395" i="6"/>
  <c r="X1395" i="6"/>
  <c r="U1395" i="6"/>
  <c r="S1395" i="6"/>
  <c r="V1395" i="6" s="1"/>
  <c r="Z1394" i="6"/>
  <c r="X1394" i="6"/>
  <c r="AA1394" i="6" s="1"/>
  <c r="U1394" i="6"/>
  <c r="S1394" i="6"/>
  <c r="V1394" i="6" s="1"/>
  <c r="Z1393" i="6"/>
  <c r="X1393" i="6"/>
  <c r="AA1393" i="6" s="1"/>
  <c r="U1393" i="6"/>
  <c r="S1393" i="6"/>
  <c r="V1393" i="6" s="1"/>
  <c r="Z1392" i="6"/>
  <c r="X1392" i="6"/>
  <c r="AA1392" i="6" s="1"/>
  <c r="U1392" i="6"/>
  <c r="S1392" i="6"/>
  <c r="V1392" i="6" s="1"/>
  <c r="Z1391" i="6"/>
  <c r="X1391" i="6"/>
  <c r="AA1391" i="6" s="1"/>
  <c r="U1391" i="6"/>
  <c r="S1391" i="6"/>
  <c r="V1391" i="6" s="1"/>
  <c r="Z1390" i="6"/>
  <c r="X1390" i="6"/>
  <c r="AA1390" i="6" s="1"/>
  <c r="V1390" i="6"/>
  <c r="U1390" i="6"/>
  <c r="S1390" i="6"/>
  <c r="Z1389" i="6"/>
  <c r="X1389" i="6"/>
  <c r="AA1389" i="6" s="1"/>
  <c r="U1389" i="6"/>
  <c r="S1389" i="6"/>
  <c r="V1389" i="6" s="1"/>
  <c r="Z1388" i="6"/>
  <c r="X1388" i="6"/>
  <c r="AA1388" i="6" s="1"/>
  <c r="U1388" i="6"/>
  <c r="S1388" i="6"/>
  <c r="V1388" i="6" s="1"/>
  <c r="Z1387" i="6"/>
  <c r="X1387" i="6"/>
  <c r="AA1387" i="6" s="1"/>
  <c r="U1387" i="6"/>
  <c r="S1387" i="6"/>
  <c r="V1387" i="6" s="1"/>
  <c r="Z1386" i="6"/>
  <c r="X1386" i="6"/>
  <c r="AA1386" i="6" s="1"/>
  <c r="U1386" i="6"/>
  <c r="S1386" i="6"/>
  <c r="V1386" i="6" s="1"/>
  <c r="Z1385" i="6"/>
  <c r="X1385" i="6"/>
  <c r="AA1385" i="6" s="1"/>
  <c r="U1385" i="6"/>
  <c r="S1385" i="6"/>
  <c r="V1385" i="6" s="1"/>
  <c r="AA1384" i="6"/>
  <c r="Z1384" i="6"/>
  <c r="X1384" i="6"/>
  <c r="U1384" i="6"/>
  <c r="S1384" i="6"/>
  <c r="V1384" i="6" s="1"/>
  <c r="Z1383" i="6"/>
  <c r="X1383" i="6"/>
  <c r="AA1383" i="6" s="1"/>
  <c r="U1383" i="6"/>
  <c r="S1383" i="6"/>
  <c r="V1383" i="6" s="1"/>
  <c r="Z1382" i="6"/>
  <c r="X1382" i="6"/>
  <c r="AA1382" i="6" s="1"/>
  <c r="U1382" i="6"/>
  <c r="S1382" i="6"/>
  <c r="V1382" i="6" s="1"/>
  <c r="Z1381" i="6"/>
  <c r="X1381" i="6"/>
  <c r="AA1381" i="6" s="1"/>
  <c r="U1381" i="6"/>
  <c r="S1381" i="6"/>
  <c r="V1381" i="6" s="1"/>
  <c r="Z1380" i="6"/>
  <c r="X1380" i="6"/>
  <c r="AA1380" i="6" s="1"/>
  <c r="U1380" i="6"/>
  <c r="S1380" i="6"/>
  <c r="V1380" i="6" s="1"/>
  <c r="Z1379" i="6"/>
  <c r="X1379" i="6"/>
  <c r="AA1379" i="6" s="1"/>
  <c r="U1379" i="6"/>
  <c r="S1379" i="6"/>
  <c r="V1379" i="6" s="1"/>
  <c r="Z1378" i="6"/>
  <c r="X1378" i="6"/>
  <c r="AA1378" i="6" s="1"/>
  <c r="U1378" i="6"/>
  <c r="S1378" i="6"/>
  <c r="V1378" i="6" s="1"/>
  <c r="Z1377" i="6"/>
  <c r="X1377" i="6"/>
  <c r="AA1377" i="6" s="1"/>
  <c r="V1377" i="6"/>
  <c r="U1377" i="6"/>
  <c r="S1377" i="6"/>
  <c r="AA1376" i="6"/>
  <c r="Z1376" i="6"/>
  <c r="X1376" i="6"/>
  <c r="U1376" i="6"/>
  <c r="S1376" i="6"/>
  <c r="V1376" i="6" s="1"/>
  <c r="Z1375" i="6"/>
  <c r="X1375" i="6"/>
  <c r="AA1375" i="6" s="1"/>
  <c r="U1375" i="6"/>
  <c r="S1375" i="6"/>
  <c r="V1375" i="6" s="1"/>
  <c r="Z1374" i="6"/>
  <c r="X1374" i="6"/>
  <c r="AA1374" i="6" s="1"/>
  <c r="U1374" i="6"/>
  <c r="S1374" i="6"/>
  <c r="V1374" i="6" s="1"/>
  <c r="Z1373" i="6"/>
  <c r="X1373" i="6"/>
  <c r="AA1373" i="6" s="1"/>
  <c r="U1373" i="6"/>
  <c r="S1373" i="6"/>
  <c r="V1373" i="6" s="1"/>
  <c r="Z1372" i="6"/>
  <c r="X1372" i="6"/>
  <c r="AA1372" i="6" s="1"/>
  <c r="U1372" i="6"/>
  <c r="S1372" i="6"/>
  <c r="V1372" i="6" s="1"/>
  <c r="Z1371" i="6"/>
  <c r="X1371" i="6"/>
  <c r="AA1371" i="6" s="1"/>
  <c r="U1371" i="6"/>
  <c r="S1371" i="6"/>
  <c r="V1371" i="6" s="1"/>
  <c r="Z1370" i="6"/>
  <c r="X1370" i="6"/>
  <c r="AA1370" i="6" s="1"/>
  <c r="U1370" i="6"/>
  <c r="S1370" i="6"/>
  <c r="V1370" i="6" s="1"/>
  <c r="Z1369" i="6"/>
  <c r="X1369" i="6"/>
  <c r="AA1369" i="6" s="1"/>
  <c r="U1369" i="6"/>
  <c r="S1369" i="6"/>
  <c r="V1369" i="6" s="1"/>
  <c r="Z1368" i="6"/>
  <c r="X1368" i="6"/>
  <c r="AA1368" i="6" s="1"/>
  <c r="U1368" i="6"/>
  <c r="S1368" i="6"/>
  <c r="V1368" i="6" s="1"/>
  <c r="Z1367" i="6"/>
  <c r="X1367" i="6"/>
  <c r="AA1367" i="6" s="1"/>
  <c r="U1367" i="6"/>
  <c r="S1367" i="6"/>
  <c r="V1367" i="6" s="1"/>
  <c r="Z1366" i="6"/>
  <c r="X1366" i="6"/>
  <c r="AA1366" i="6" s="1"/>
  <c r="U1366" i="6"/>
  <c r="S1366" i="6"/>
  <c r="V1366" i="6" s="1"/>
  <c r="Z1365" i="6"/>
  <c r="X1365" i="6"/>
  <c r="AA1365" i="6" s="1"/>
  <c r="U1365" i="6"/>
  <c r="S1365" i="6"/>
  <c r="V1365" i="6" s="1"/>
  <c r="Z1364" i="6"/>
  <c r="X1364" i="6"/>
  <c r="AA1364" i="6" s="1"/>
  <c r="U1364" i="6"/>
  <c r="S1364" i="6"/>
  <c r="V1364" i="6" s="1"/>
  <c r="Z1363" i="6"/>
  <c r="X1363" i="6"/>
  <c r="AA1363" i="6" s="1"/>
  <c r="U1363" i="6"/>
  <c r="S1363" i="6"/>
  <c r="V1363" i="6" s="1"/>
  <c r="Z1362" i="6"/>
  <c r="X1362" i="6"/>
  <c r="AA1362" i="6" s="1"/>
  <c r="U1362" i="6"/>
  <c r="S1362" i="6"/>
  <c r="V1362" i="6" s="1"/>
  <c r="Z1361" i="6"/>
  <c r="X1361" i="6"/>
  <c r="AA1361" i="6" s="1"/>
  <c r="U1361" i="6"/>
  <c r="S1361" i="6"/>
  <c r="V1361" i="6" s="1"/>
  <c r="AA1360" i="6"/>
  <c r="Z1360" i="6"/>
  <c r="X1360" i="6"/>
  <c r="U1360" i="6"/>
  <c r="S1360" i="6"/>
  <c r="V1360" i="6" s="1"/>
  <c r="Z1359" i="6"/>
  <c r="X1359" i="6"/>
  <c r="AA1359" i="6" s="1"/>
  <c r="U1359" i="6"/>
  <c r="S1359" i="6"/>
  <c r="V1359" i="6" s="1"/>
  <c r="Z1358" i="6"/>
  <c r="X1358" i="6"/>
  <c r="AA1358" i="6" s="1"/>
  <c r="U1358" i="6"/>
  <c r="S1358" i="6"/>
  <c r="V1358" i="6" s="1"/>
  <c r="Z1357" i="6"/>
  <c r="X1357" i="6"/>
  <c r="AA1357" i="6" s="1"/>
  <c r="U1357" i="6"/>
  <c r="S1357" i="6"/>
  <c r="V1357" i="6" s="1"/>
  <c r="AA1356" i="6"/>
  <c r="Z1356" i="6"/>
  <c r="X1356" i="6"/>
  <c r="U1356" i="6"/>
  <c r="S1356" i="6"/>
  <c r="V1356" i="6" s="1"/>
  <c r="Z1355" i="6"/>
  <c r="X1355" i="6"/>
  <c r="AA1355" i="6" s="1"/>
  <c r="U1355" i="6"/>
  <c r="S1355" i="6"/>
  <c r="V1355" i="6" s="1"/>
  <c r="Z1354" i="6"/>
  <c r="X1354" i="6"/>
  <c r="AA1354" i="6" s="1"/>
  <c r="U1354" i="6"/>
  <c r="S1354" i="6"/>
  <c r="V1354" i="6" s="1"/>
  <c r="Z1353" i="6"/>
  <c r="X1353" i="6"/>
  <c r="AA1353" i="6" s="1"/>
  <c r="U1353" i="6"/>
  <c r="S1353" i="6"/>
  <c r="V1353" i="6" s="1"/>
  <c r="Z1352" i="6"/>
  <c r="X1352" i="6"/>
  <c r="AA1352" i="6" s="1"/>
  <c r="U1352" i="6"/>
  <c r="S1352" i="6"/>
  <c r="V1352" i="6" s="1"/>
  <c r="Z1351" i="6"/>
  <c r="X1351" i="6"/>
  <c r="AA1351" i="6" s="1"/>
  <c r="U1351" i="6"/>
  <c r="S1351" i="6"/>
  <c r="V1351" i="6" s="1"/>
  <c r="Z1350" i="6"/>
  <c r="X1350" i="6"/>
  <c r="AA1350" i="6" s="1"/>
  <c r="U1350" i="6"/>
  <c r="S1350" i="6"/>
  <c r="V1350" i="6" s="1"/>
  <c r="Z1349" i="6"/>
  <c r="X1349" i="6"/>
  <c r="AA1349" i="6" s="1"/>
  <c r="U1349" i="6"/>
  <c r="S1349" i="6"/>
  <c r="V1349" i="6" s="1"/>
  <c r="Z1348" i="6"/>
  <c r="X1348" i="6"/>
  <c r="AA1348" i="6" s="1"/>
  <c r="U1348" i="6"/>
  <c r="S1348" i="6"/>
  <c r="V1348" i="6" s="1"/>
  <c r="Z1347" i="6"/>
  <c r="X1347" i="6"/>
  <c r="AA1347" i="6" s="1"/>
  <c r="U1347" i="6"/>
  <c r="S1347" i="6"/>
  <c r="V1347" i="6" s="1"/>
  <c r="Z1346" i="6"/>
  <c r="X1346" i="6"/>
  <c r="AA1346" i="6" s="1"/>
  <c r="U1346" i="6"/>
  <c r="S1346" i="6"/>
  <c r="V1346" i="6" s="1"/>
  <c r="Z1345" i="6"/>
  <c r="X1345" i="6"/>
  <c r="AA1345" i="6" s="1"/>
  <c r="U1345" i="6"/>
  <c r="S1345" i="6"/>
  <c r="V1345" i="6" s="1"/>
  <c r="AA1344" i="6"/>
  <c r="Z1344" i="6"/>
  <c r="X1344" i="6"/>
  <c r="U1344" i="6"/>
  <c r="S1344" i="6"/>
  <c r="V1344" i="6" s="1"/>
  <c r="Z1343" i="6"/>
  <c r="X1343" i="6"/>
  <c r="AA1343" i="6" s="1"/>
  <c r="U1343" i="6"/>
  <c r="S1343" i="6"/>
  <c r="V1343" i="6" s="1"/>
  <c r="Z1342" i="6"/>
  <c r="X1342" i="6"/>
  <c r="AA1342" i="6" s="1"/>
  <c r="U1342" i="6"/>
  <c r="S1342" i="6"/>
  <c r="V1342" i="6" s="1"/>
  <c r="Z1341" i="6"/>
  <c r="X1341" i="6"/>
  <c r="AA1341" i="6" s="1"/>
  <c r="U1341" i="6"/>
  <c r="S1341" i="6"/>
  <c r="V1341" i="6" s="1"/>
  <c r="AA1340" i="6"/>
  <c r="Z1340" i="6"/>
  <c r="X1340" i="6"/>
  <c r="U1340" i="6"/>
  <c r="S1340" i="6"/>
  <c r="V1340" i="6" s="1"/>
  <c r="Z1339" i="6"/>
  <c r="X1339" i="6"/>
  <c r="AA1339" i="6" s="1"/>
  <c r="U1339" i="6"/>
  <c r="S1339" i="6"/>
  <c r="V1339" i="6" s="1"/>
  <c r="Z1338" i="6"/>
  <c r="X1338" i="6"/>
  <c r="AA1338" i="6" s="1"/>
  <c r="U1338" i="6"/>
  <c r="S1338" i="6"/>
  <c r="V1338" i="6" s="1"/>
  <c r="Z1337" i="6"/>
  <c r="X1337" i="6"/>
  <c r="AA1337" i="6" s="1"/>
  <c r="U1337" i="6"/>
  <c r="S1337" i="6"/>
  <c r="V1337" i="6" s="1"/>
  <c r="Z1336" i="6"/>
  <c r="X1336" i="6"/>
  <c r="AA1336" i="6" s="1"/>
  <c r="U1336" i="6"/>
  <c r="S1336" i="6"/>
  <c r="V1336" i="6" s="1"/>
  <c r="Z1335" i="6"/>
  <c r="X1335" i="6"/>
  <c r="AA1335" i="6" s="1"/>
  <c r="U1335" i="6"/>
  <c r="S1335" i="6"/>
  <c r="V1335" i="6" s="1"/>
  <c r="Z1334" i="6"/>
  <c r="X1334" i="6"/>
  <c r="AA1334" i="6" s="1"/>
  <c r="U1334" i="6"/>
  <c r="S1334" i="6"/>
  <c r="V1334" i="6" s="1"/>
  <c r="Z1333" i="6"/>
  <c r="X1333" i="6"/>
  <c r="AA1333" i="6" s="1"/>
  <c r="U1333" i="6"/>
  <c r="S1333" i="6"/>
  <c r="V1333" i="6" s="1"/>
  <c r="Z1332" i="6"/>
  <c r="X1332" i="6"/>
  <c r="AA1332" i="6" s="1"/>
  <c r="U1332" i="6"/>
  <c r="S1332" i="6"/>
  <c r="V1332" i="6" s="1"/>
  <c r="Z1331" i="6"/>
  <c r="X1331" i="6"/>
  <c r="AA1331" i="6" s="1"/>
  <c r="U1331" i="6"/>
  <c r="S1331" i="6"/>
  <c r="V1331" i="6" s="1"/>
  <c r="Z1330" i="6"/>
  <c r="X1330" i="6"/>
  <c r="AA1330" i="6" s="1"/>
  <c r="U1330" i="6"/>
  <c r="S1330" i="6"/>
  <c r="V1330" i="6" s="1"/>
  <c r="Z1329" i="6"/>
  <c r="X1329" i="6"/>
  <c r="AA1329" i="6" s="1"/>
  <c r="U1329" i="6"/>
  <c r="S1329" i="6"/>
  <c r="V1329" i="6" s="1"/>
  <c r="AA1328" i="6"/>
  <c r="Z1328" i="6"/>
  <c r="X1328" i="6"/>
  <c r="U1328" i="6"/>
  <c r="S1328" i="6"/>
  <c r="V1328" i="6" s="1"/>
  <c r="Z1327" i="6"/>
  <c r="X1327" i="6"/>
  <c r="AA1327" i="6" s="1"/>
  <c r="U1327" i="6"/>
  <c r="S1327" i="6"/>
  <c r="V1327" i="6" s="1"/>
  <c r="Z1326" i="6"/>
  <c r="X1326" i="6"/>
  <c r="AA1326" i="6" s="1"/>
  <c r="U1326" i="6"/>
  <c r="S1326" i="6"/>
  <c r="V1326" i="6" s="1"/>
  <c r="Z1325" i="6"/>
  <c r="X1325" i="6"/>
  <c r="AA1325" i="6" s="1"/>
  <c r="U1325" i="6"/>
  <c r="S1325" i="6"/>
  <c r="V1325" i="6" s="1"/>
  <c r="Z1324" i="6"/>
  <c r="X1324" i="6"/>
  <c r="AA1324" i="6" s="1"/>
  <c r="U1324" i="6"/>
  <c r="S1324" i="6"/>
  <c r="V1324" i="6" s="1"/>
  <c r="Z1323" i="6"/>
  <c r="X1323" i="6"/>
  <c r="AA1323" i="6" s="1"/>
  <c r="V1323" i="6"/>
  <c r="U1323" i="6"/>
  <c r="S1323" i="6"/>
  <c r="Z1322" i="6"/>
  <c r="X1322" i="6"/>
  <c r="AA1322" i="6" s="1"/>
  <c r="U1322" i="6"/>
  <c r="S1322" i="6"/>
  <c r="V1322" i="6" s="1"/>
  <c r="Z1321" i="6"/>
  <c r="X1321" i="6"/>
  <c r="AA1321" i="6" s="1"/>
  <c r="U1321" i="6"/>
  <c r="S1321" i="6"/>
  <c r="V1321" i="6" s="1"/>
  <c r="Z1320" i="6"/>
  <c r="X1320" i="6"/>
  <c r="AA1320" i="6" s="1"/>
  <c r="U1320" i="6"/>
  <c r="S1320" i="6"/>
  <c r="V1320" i="6" s="1"/>
  <c r="Z1319" i="6"/>
  <c r="X1319" i="6"/>
  <c r="AA1319" i="6" s="1"/>
  <c r="U1319" i="6"/>
  <c r="S1319" i="6"/>
  <c r="V1319" i="6" s="1"/>
  <c r="Z1318" i="6"/>
  <c r="X1318" i="6"/>
  <c r="AA1318" i="6" s="1"/>
  <c r="U1318" i="6"/>
  <c r="S1318" i="6"/>
  <c r="V1318" i="6" s="1"/>
  <c r="Z1317" i="6"/>
  <c r="X1317" i="6"/>
  <c r="AA1317" i="6" s="1"/>
  <c r="U1317" i="6"/>
  <c r="S1317" i="6"/>
  <c r="V1317" i="6" s="1"/>
  <c r="Z1316" i="6"/>
  <c r="X1316" i="6"/>
  <c r="AA1316" i="6" s="1"/>
  <c r="U1316" i="6"/>
  <c r="S1316" i="6"/>
  <c r="V1316" i="6" s="1"/>
  <c r="Z1315" i="6"/>
  <c r="X1315" i="6"/>
  <c r="AA1315" i="6" s="1"/>
  <c r="U1315" i="6"/>
  <c r="S1315" i="6"/>
  <c r="V1315" i="6" s="1"/>
  <c r="Z1314" i="6"/>
  <c r="X1314" i="6"/>
  <c r="AA1314" i="6" s="1"/>
  <c r="U1314" i="6"/>
  <c r="S1314" i="6"/>
  <c r="V1314" i="6" s="1"/>
  <c r="Z1313" i="6"/>
  <c r="X1313" i="6"/>
  <c r="AA1313" i="6" s="1"/>
  <c r="U1313" i="6"/>
  <c r="S1313" i="6"/>
  <c r="V1313" i="6" s="1"/>
  <c r="Z1312" i="6"/>
  <c r="X1312" i="6"/>
  <c r="AA1312" i="6" s="1"/>
  <c r="U1312" i="6"/>
  <c r="S1312" i="6"/>
  <c r="V1312" i="6" s="1"/>
  <c r="Z1311" i="6"/>
  <c r="X1311" i="6"/>
  <c r="AA1311" i="6" s="1"/>
  <c r="U1311" i="6"/>
  <c r="S1311" i="6"/>
  <c r="V1311" i="6" s="1"/>
  <c r="Z1310" i="6"/>
  <c r="X1310" i="6"/>
  <c r="AA1310" i="6" s="1"/>
  <c r="U1310" i="6"/>
  <c r="S1310" i="6"/>
  <c r="V1310" i="6" s="1"/>
  <c r="Z1309" i="6"/>
  <c r="X1309" i="6"/>
  <c r="AA1309" i="6" s="1"/>
  <c r="V1309" i="6"/>
  <c r="U1309" i="6"/>
  <c r="S1309" i="6"/>
  <c r="AA1308" i="6"/>
  <c r="Z1308" i="6"/>
  <c r="X1308" i="6"/>
  <c r="U1308" i="6"/>
  <c r="S1308" i="6"/>
  <c r="V1308" i="6" s="1"/>
  <c r="Z1307" i="6"/>
  <c r="X1307" i="6"/>
  <c r="AA1307" i="6" s="1"/>
  <c r="U1307" i="6"/>
  <c r="S1307" i="6"/>
  <c r="V1307" i="6" s="1"/>
  <c r="Z1306" i="6"/>
  <c r="X1306" i="6"/>
  <c r="AA1306" i="6" s="1"/>
  <c r="U1306" i="6"/>
  <c r="S1306" i="6"/>
  <c r="V1306" i="6" s="1"/>
  <c r="Z1305" i="6"/>
  <c r="X1305" i="6"/>
  <c r="AA1305" i="6" s="1"/>
  <c r="U1305" i="6"/>
  <c r="S1305" i="6"/>
  <c r="V1305" i="6" s="1"/>
  <c r="Z1304" i="6"/>
  <c r="X1304" i="6"/>
  <c r="AA1304" i="6" s="1"/>
  <c r="U1304" i="6"/>
  <c r="S1304" i="6"/>
  <c r="V1304" i="6" s="1"/>
  <c r="Z1303" i="6"/>
  <c r="X1303" i="6"/>
  <c r="AA1303" i="6" s="1"/>
  <c r="U1303" i="6"/>
  <c r="S1303" i="6"/>
  <c r="V1303" i="6" s="1"/>
  <c r="Z1302" i="6"/>
  <c r="X1302" i="6"/>
  <c r="AA1302" i="6" s="1"/>
  <c r="U1302" i="6"/>
  <c r="S1302" i="6"/>
  <c r="V1302" i="6" s="1"/>
  <c r="Z1301" i="6"/>
  <c r="X1301" i="6"/>
  <c r="AA1301" i="6" s="1"/>
  <c r="U1301" i="6"/>
  <c r="S1301" i="6"/>
  <c r="V1301" i="6" s="1"/>
  <c r="Z1300" i="6"/>
  <c r="X1300" i="6"/>
  <c r="AA1300" i="6" s="1"/>
  <c r="U1300" i="6"/>
  <c r="S1300" i="6"/>
  <c r="V1300" i="6" s="1"/>
  <c r="Z1299" i="6"/>
  <c r="X1299" i="6"/>
  <c r="AA1299" i="6" s="1"/>
  <c r="U1299" i="6"/>
  <c r="S1299" i="6"/>
  <c r="V1299" i="6" s="1"/>
  <c r="Z1298" i="6"/>
  <c r="X1298" i="6"/>
  <c r="AA1298" i="6" s="1"/>
  <c r="U1298" i="6"/>
  <c r="S1298" i="6"/>
  <c r="V1298" i="6" s="1"/>
  <c r="Z1297" i="6"/>
  <c r="X1297" i="6"/>
  <c r="AA1297" i="6" s="1"/>
  <c r="U1297" i="6"/>
  <c r="S1297" i="6"/>
  <c r="V1297" i="6" s="1"/>
  <c r="Z1296" i="6"/>
  <c r="X1296" i="6"/>
  <c r="AA1296" i="6" s="1"/>
  <c r="U1296" i="6"/>
  <c r="S1296" i="6"/>
  <c r="V1296" i="6" s="1"/>
  <c r="Z1295" i="6"/>
  <c r="X1295" i="6"/>
  <c r="AA1295" i="6" s="1"/>
  <c r="U1295" i="6"/>
  <c r="S1295" i="6"/>
  <c r="V1295" i="6" s="1"/>
  <c r="Z1294" i="6"/>
  <c r="X1294" i="6"/>
  <c r="AA1294" i="6" s="1"/>
  <c r="U1294" i="6"/>
  <c r="S1294" i="6"/>
  <c r="V1294" i="6" s="1"/>
  <c r="Z1293" i="6"/>
  <c r="X1293" i="6"/>
  <c r="AA1293" i="6" s="1"/>
  <c r="U1293" i="6"/>
  <c r="S1293" i="6"/>
  <c r="V1293" i="6" s="1"/>
  <c r="AA1292" i="6"/>
  <c r="Z1292" i="6"/>
  <c r="X1292" i="6"/>
  <c r="U1292" i="6"/>
  <c r="S1292" i="6"/>
  <c r="V1292" i="6" s="1"/>
  <c r="Z1291" i="6"/>
  <c r="X1291" i="6"/>
  <c r="AA1291" i="6" s="1"/>
  <c r="U1291" i="6"/>
  <c r="S1291" i="6"/>
  <c r="V1291" i="6" s="1"/>
  <c r="Z1290" i="6"/>
  <c r="X1290" i="6"/>
  <c r="AA1290" i="6" s="1"/>
  <c r="U1290" i="6"/>
  <c r="S1290" i="6"/>
  <c r="V1290" i="6" s="1"/>
  <c r="Z1289" i="6"/>
  <c r="X1289" i="6"/>
  <c r="AA1289" i="6" s="1"/>
  <c r="U1289" i="6"/>
  <c r="S1289" i="6"/>
  <c r="V1289" i="6" s="1"/>
  <c r="Z1288" i="6"/>
  <c r="X1288" i="6"/>
  <c r="AA1288" i="6" s="1"/>
  <c r="U1288" i="6"/>
  <c r="S1288" i="6"/>
  <c r="V1288" i="6" s="1"/>
  <c r="Z1287" i="6"/>
  <c r="X1287" i="6"/>
  <c r="AA1287" i="6" s="1"/>
  <c r="U1287" i="6"/>
  <c r="S1287" i="6"/>
  <c r="V1287" i="6" s="1"/>
  <c r="Z1286" i="6"/>
  <c r="X1286" i="6"/>
  <c r="AA1286" i="6" s="1"/>
  <c r="U1286" i="6"/>
  <c r="S1286" i="6"/>
  <c r="V1286" i="6" s="1"/>
  <c r="Z1285" i="6"/>
  <c r="X1285" i="6"/>
  <c r="AA1285" i="6" s="1"/>
  <c r="U1285" i="6"/>
  <c r="S1285" i="6"/>
  <c r="V1285" i="6" s="1"/>
  <c r="Z1284" i="6"/>
  <c r="X1284" i="6"/>
  <c r="AA1284" i="6" s="1"/>
  <c r="U1284" i="6"/>
  <c r="S1284" i="6"/>
  <c r="V1284" i="6" s="1"/>
  <c r="Z1283" i="6"/>
  <c r="X1283" i="6"/>
  <c r="AA1283" i="6" s="1"/>
  <c r="U1283" i="6"/>
  <c r="S1283" i="6"/>
  <c r="V1283" i="6" s="1"/>
  <c r="Z1282" i="6"/>
  <c r="X1282" i="6"/>
  <c r="AA1282" i="6" s="1"/>
  <c r="U1282" i="6"/>
  <c r="S1282" i="6"/>
  <c r="V1282" i="6" s="1"/>
  <c r="Z1281" i="6"/>
  <c r="X1281" i="6"/>
  <c r="AA1281" i="6" s="1"/>
  <c r="V1281" i="6"/>
  <c r="U1281" i="6"/>
  <c r="S1281" i="6"/>
  <c r="Z1280" i="6"/>
  <c r="X1280" i="6"/>
  <c r="AA1280" i="6" s="1"/>
  <c r="U1280" i="6"/>
  <c r="S1280" i="6"/>
  <c r="V1280" i="6" s="1"/>
  <c r="Z1279" i="6"/>
  <c r="X1279" i="6"/>
  <c r="AA1279" i="6" s="1"/>
  <c r="U1279" i="6"/>
  <c r="S1279" i="6"/>
  <c r="V1279" i="6" s="1"/>
  <c r="Z1278" i="6"/>
  <c r="X1278" i="6"/>
  <c r="AA1278" i="6" s="1"/>
  <c r="U1278" i="6"/>
  <c r="S1278" i="6"/>
  <c r="V1278" i="6" s="1"/>
  <c r="Z1277" i="6"/>
  <c r="X1277" i="6"/>
  <c r="AA1277" i="6" s="1"/>
  <c r="U1277" i="6"/>
  <c r="S1277" i="6"/>
  <c r="V1277" i="6" s="1"/>
  <c r="AA1276" i="6"/>
  <c r="Z1276" i="6"/>
  <c r="X1276" i="6"/>
  <c r="U1276" i="6"/>
  <c r="S1276" i="6"/>
  <c r="V1276" i="6" s="1"/>
  <c r="Z1275" i="6"/>
  <c r="X1275" i="6"/>
  <c r="AA1275" i="6" s="1"/>
  <c r="U1275" i="6"/>
  <c r="S1275" i="6"/>
  <c r="V1275" i="6" s="1"/>
  <c r="Z1274" i="6"/>
  <c r="X1274" i="6"/>
  <c r="AA1274" i="6" s="1"/>
  <c r="U1274" i="6"/>
  <c r="S1274" i="6"/>
  <c r="V1274" i="6" s="1"/>
  <c r="Z1273" i="6"/>
  <c r="X1273" i="6"/>
  <c r="AA1273" i="6" s="1"/>
  <c r="U1273" i="6"/>
  <c r="S1273" i="6"/>
  <c r="V1273" i="6" s="1"/>
  <c r="Z1272" i="6"/>
  <c r="X1272" i="6"/>
  <c r="AA1272" i="6" s="1"/>
  <c r="U1272" i="6"/>
  <c r="S1272" i="6"/>
  <c r="V1272" i="6" s="1"/>
  <c r="Z1271" i="6"/>
  <c r="X1271" i="6"/>
  <c r="AA1271" i="6" s="1"/>
  <c r="U1271" i="6"/>
  <c r="S1271" i="6"/>
  <c r="V1271" i="6" s="1"/>
  <c r="Z1270" i="6"/>
  <c r="X1270" i="6"/>
  <c r="AA1270" i="6" s="1"/>
  <c r="U1270" i="6"/>
  <c r="S1270" i="6"/>
  <c r="V1270" i="6" s="1"/>
  <c r="Z1269" i="6"/>
  <c r="X1269" i="6"/>
  <c r="AA1269" i="6" s="1"/>
  <c r="U1269" i="6"/>
  <c r="S1269" i="6"/>
  <c r="V1269" i="6" s="1"/>
  <c r="Z1268" i="6"/>
  <c r="X1268" i="6"/>
  <c r="AA1268" i="6" s="1"/>
  <c r="U1268" i="6"/>
  <c r="S1268" i="6"/>
  <c r="V1268" i="6" s="1"/>
  <c r="Z1267" i="6"/>
  <c r="X1267" i="6"/>
  <c r="AA1267" i="6" s="1"/>
  <c r="V1267" i="6"/>
  <c r="U1267" i="6"/>
  <c r="S1267" i="6"/>
  <c r="Z1266" i="6"/>
  <c r="X1266" i="6"/>
  <c r="AA1266" i="6" s="1"/>
  <c r="U1266" i="6"/>
  <c r="S1266" i="6"/>
  <c r="V1266" i="6" s="1"/>
  <c r="Z1265" i="6"/>
  <c r="X1265" i="6"/>
  <c r="AA1265" i="6" s="1"/>
  <c r="U1265" i="6"/>
  <c r="S1265" i="6"/>
  <c r="V1265" i="6" s="1"/>
  <c r="Z1264" i="6"/>
  <c r="X1264" i="6"/>
  <c r="AA1264" i="6" s="1"/>
  <c r="U1264" i="6"/>
  <c r="S1264" i="6"/>
  <c r="V1264" i="6" s="1"/>
  <c r="Z1263" i="6"/>
  <c r="X1263" i="6"/>
  <c r="AA1263" i="6" s="1"/>
  <c r="U1263" i="6"/>
  <c r="S1263" i="6"/>
  <c r="V1263" i="6" s="1"/>
  <c r="Z1262" i="6"/>
  <c r="X1262" i="6"/>
  <c r="AA1262" i="6" s="1"/>
  <c r="U1262" i="6"/>
  <c r="S1262" i="6"/>
  <c r="V1262" i="6" s="1"/>
  <c r="Z1261" i="6"/>
  <c r="X1261" i="6"/>
  <c r="AA1261" i="6" s="1"/>
  <c r="U1261" i="6"/>
  <c r="S1261" i="6"/>
  <c r="V1261" i="6" s="1"/>
  <c r="Z1260" i="6"/>
  <c r="X1260" i="6"/>
  <c r="AA1260" i="6" s="1"/>
  <c r="U1260" i="6"/>
  <c r="S1260" i="6"/>
  <c r="V1260" i="6" s="1"/>
  <c r="Z1259" i="6"/>
  <c r="X1259" i="6"/>
  <c r="AA1259" i="6" s="1"/>
  <c r="U1259" i="6"/>
  <c r="S1259" i="6"/>
  <c r="V1259" i="6" s="1"/>
  <c r="Z1258" i="6"/>
  <c r="X1258" i="6"/>
  <c r="AA1258" i="6" s="1"/>
  <c r="U1258" i="6"/>
  <c r="S1258" i="6"/>
  <c r="V1258" i="6" s="1"/>
  <c r="Z1257" i="6"/>
  <c r="X1257" i="6"/>
  <c r="AA1257" i="6" s="1"/>
  <c r="V1257" i="6"/>
  <c r="U1257" i="6"/>
  <c r="S1257" i="6"/>
  <c r="Z1256" i="6"/>
  <c r="X1256" i="6"/>
  <c r="AA1256" i="6" s="1"/>
  <c r="U1256" i="6"/>
  <c r="S1256" i="6"/>
  <c r="V1256" i="6" s="1"/>
  <c r="Z1255" i="6"/>
  <c r="X1255" i="6"/>
  <c r="AA1255" i="6" s="1"/>
  <c r="U1255" i="6"/>
  <c r="S1255" i="6"/>
  <c r="V1255" i="6" s="1"/>
  <c r="Z1254" i="6"/>
  <c r="X1254" i="6"/>
  <c r="AA1254" i="6" s="1"/>
  <c r="U1254" i="6"/>
  <c r="S1254" i="6"/>
  <c r="V1254" i="6" s="1"/>
  <c r="Z1253" i="6"/>
  <c r="X1253" i="6"/>
  <c r="AA1253" i="6" s="1"/>
  <c r="U1253" i="6"/>
  <c r="S1253" i="6"/>
  <c r="V1253" i="6" s="1"/>
  <c r="Z1252" i="6"/>
  <c r="X1252" i="6"/>
  <c r="AA1252" i="6" s="1"/>
  <c r="U1252" i="6"/>
  <c r="S1252" i="6"/>
  <c r="V1252" i="6" s="1"/>
  <c r="Z1251" i="6"/>
  <c r="X1251" i="6"/>
  <c r="AA1251" i="6" s="1"/>
  <c r="U1251" i="6"/>
  <c r="S1251" i="6"/>
  <c r="V1251" i="6" s="1"/>
  <c r="Z1250" i="6"/>
  <c r="X1250" i="6"/>
  <c r="AA1250" i="6" s="1"/>
  <c r="U1250" i="6"/>
  <c r="S1250" i="6"/>
  <c r="V1250" i="6" s="1"/>
  <c r="Z1249" i="6"/>
  <c r="X1249" i="6"/>
  <c r="AA1249" i="6" s="1"/>
  <c r="U1249" i="6"/>
  <c r="S1249" i="6"/>
  <c r="V1249" i="6" s="1"/>
  <c r="Z1248" i="6"/>
  <c r="X1248" i="6"/>
  <c r="AA1248" i="6" s="1"/>
  <c r="U1248" i="6"/>
  <c r="S1248" i="6"/>
  <c r="V1248" i="6" s="1"/>
  <c r="Z1247" i="6"/>
  <c r="X1247" i="6"/>
  <c r="AA1247" i="6" s="1"/>
  <c r="U1247" i="6"/>
  <c r="S1247" i="6"/>
  <c r="V1247" i="6" s="1"/>
  <c r="Z1246" i="6"/>
  <c r="X1246" i="6"/>
  <c r="AA1246" i="6" s="1"/>
  <c r="U1246" i="6"/>
  <c r="S1246" i="6"/>
  <c r="V1246" i="6" s="1"/>
  <c r="Z1245" i="6"/>
  <c r="X1245" i="6"/>
  <c r="AA1245" i="6" s="1"/>
  <c r="U1245" i="6"/>
  <c r="S1245" i="6"/>
  <c r="V1245" i="6" s="1"/>
  <c r="Z1244" i="6"/>
  <c r="X1244" i="6"/>
  <c r="AA1244" i="6" s="1"/>
  <c r="U1244" i="6"/>
  <c r="S1244" i="6"/>
  <c r="V1244" i="6" s="1"/>
  <c r="Z1243" i="6"/>
  <c r="X1243" i="6"/>
  <c r="AA1243" i="6" s="1"/>
  <c r="U1243" i="6"/>
  <c r="S1243" i="6"/>
  <c r="V1243" i="6" s="1"/>
  <c r="Z1242" i="6"/>
  <c r="X1242" i="6"/>
  <c r="AA1242" i="6" s="1"/>
  <c r="U1242" i="6"/>
  <c r="S1242" i="6"/>
  <c r="V1242" i="6" s="1"/>
  <c r="Z1241" i="6"/>
  <c r="X1241" i="6"/>
  <c r="AA1241" i="6" s="1"/>
  <c r="V1241" i="6"/>
  <c r="U1241" i="6"/>
  <c r="S1241" i="6"/>
  <c r="Z1240" i="6"/>
  <c r="X1240" i="6"/>
  <c r="AA1240" i="6" s="1"/>
  <c r="U1240" i="6"/>
  <c r="S1240" i="6"/>
  <c r="V1240" i="6" s="1"/>
  <c r="Z1239" i="6"/>
  <c r="X1239" i="6"/>
  <c r="AA1239" i="6" s="1"/>
  <c r="U1239" i="6"/>
  <c r="S1239" i="6"/>
  <c r="V1239" i="6" s="1"/>
  <c r="Z1238" i="6"/>
  <c r="X1238" i="6"/>
  <c r="AA1238" i="6" s="1"/>
  <c r="U1238" i="6"/>
  <c r="S1238" i="6"/>
  <c r="V1238" i="6" s="1"/>
  <c r="Z1237" i="6"/>
  <c r="X1237" i="6"/>
  <c r="AA1237" i="6" s="1"/>
  <c r="U1237" i="6"/>
  <c r="S1237" i="6"/>
  <c r="V1237" i="6" s="1"/>
  <c r="Z1236" i="6"/>
  <c r="X1236" i="6"/>
  <c r="AA1236" i="6" s="1"/>
  <c r="U1236" i="6"/>
  <c r="S1236" i="6"/>
  <c r="V1236" i="6" s="1"/>
  <c r="Z1235" i="6"/>
  <c r="X1235" i="6"/>
  <c r="AA1235" i="6" s="1"/>
  <c r="U1235" i="6"/>
  <c r="S1235" i="6"/>
  <c r="V1235" i="6" s="1"/>
  <c r="Z1234" i="6"/>
  <c r="X1234" i="6"/>
  <c r="AA1234" i="6" s="1"/>
  <c r="U1234" i="6"/>
  <c r="S1234" i="6"/>
  <c r="V1234" i="6" s="1"/>
  <c r="Z1233" i="6"/>
  <c r="X1233" i="6"/>
  <c r="AA1233" i="6" s="1"/>
  <c r="V1233" i="6"/>
  <c r="U1233" i="6"/>
  <c r="S1233" i="6"/>
  <c r="Z1232" i="6"/>
  <c r="X1232" i="6"/>
  <c r="AA1232" i="6" s="1"/>
  <c r="U1232" i="6"/>
  <c r="S1232" i="6"/>
  <c r="V1232" i="6" s="1"/>
  <c r="Z1231" i="6"/>
  <c r="X1231" i="6"/>
  <c r="AA1231" i="6" s="1"/>
  <c r="U1231" i="6"/>
  <c r="S1231" i="6"/>
  <c r="V1231" i="6" s="1"/>
  <c r="Z1230" i="6"/>
  <c r="X1230" i="6"/>
  <c r="AA1230" i="6" s="1"/>
  <c r="U1230" i="6"/>
  <c r="S1230" i="6"/>
  <c r="V1230" i="6" s="1"/>
  <c r="Z1229" i="6"/>
  <c r="X1229" i="6"/>
  <c r="AA1229" i="6" s="1"/>
  <c r="U1229" i="6"/>
  <c r="S1229" i="6"/>
  <c r="V1229" i="6" s="1"/>
  <c r="Z1228" i="6"/>
  <c r="X1228" i="6"/>
  <c r="AA1228" i="6" s="1"/>
  <c r="U1228" i="6"/>
  <c r="S1228" i="6"/>
  <c r="V1228" i="6" s="1"/>
  <c r="Z1227" i="6"/>
  <c r="X1227" i="6"/>
  <c r="AA1227" i="6" s="1"/>
  <c r="U1227" i="6"/>
  <c r="S1227" i="6"/>
  <c r="V1227" i="6" s="1"/>
  <c r="Z1226" i="6"/>
  <c r="X1226" i="6"/>
  <c r="AA1226" i="6" s="1"/>
  <c r="U1226" i="6"/>
  <c r="S1226" i="6"/>
  <c r="V1226" i="6" s="1"/>
  <c r="Z1225" i="6"/>
  <c r="X1225" i="6"/>
  <c r="AA1225" i="6" s="1"/>
  <c r="U1225" i="6"/>
  <c r="S1225" i="6"/>
  <c r="V1225" i="6" s="1"/>
  <c r="Z1224" i="6"/>
  <c r="X1224" i="6"/>
  <c r="AA1224" i="6" s="1"/>
  <c r="U1224" i="6"/>
  <c r="S1224" i="6"/>
  <c r="V1224" i="6" s="1"/>
  <c r="Z1223" i="6"/>
  <c r="X1223" i="6"/>
  <c r="AA1223" i="6" s="1"/>
  <c r="U1223" i="6"/>
  <c r="S1223" i="6"/>
  <c r="V1223" i="6" s="1"/>
  <c r="Z1222" i="6"/>
  <c r="X1222" i="6"/>
  <c r="AA1222" i="6" s="1"/>
  <c r="U1222" i="6"/>
  <c r="S1222" i="6"/>
  <c r="V1222" i="6" s="1"/>
  <c r="Z1221" i="6"/>
  <c r="X1221" i="6"/>
  <c r="AA1221" i="6" s="1"/>
  <c r="U1221" i="6"/>
  <c r="S1221" i="6"/>
  <c r="V1221" i="6" s="1"/>
  <c r="Z1220" i="6"/>
  <c r="X1220" i="6"/>
  <c r="AA1220" i="6" s="1"/>
  <c r="U1220" i="6"/>
  <c r="S1220" i="6"/>
  <c r="V1220" i="6" s="1"/>
  <c r="Z1219" i="6"/>
  <c r="X1219" i="6"/>
  <c r="AA1219" i="6" s="1"/>
  <c r="U1219" i="6"/>
  <c r="S1219" i="6"/>
  <c r="V1219" i="6" s="1"/>
  <c r="Z1218" i="6"/>
  <c r="X1218" i="6"/>
  <c r="AA1218" i="6" s="1"/>
  <c r="U1218" i="6"/>
  <c r="S1218" i="6"/>
  <c r="V1218" i="6" s="1"/>
  <c r="Z1217" i="6"/>
  <c r="X1217" i="6"/>
  <c r="AA1217" i="6" s="1"/>
  <c r="U1217" i="6"/>
  <c r="S1217" i="6"/>
  <c r="V1217" i="6" s="1"/>
  <c r="Z1216" i="6"/>
  <c r="X1216" i="6"/>
  <c r="AA1216" i="6" s="1"/>
  <c r="U1216" i="6"/>
  <c r="S1216" i="6"/>
  <c r="V1216" i="6" s="1"/>
  <c r="Z1215" i="6"/>
  <c r="X1215" i="6"/>
  <c r="AA1215" i="6" s="1"/>
  <c r="U1215" i="6"/>
  <c r="S1215" i="6"/>
  <c r="V1215" i="6" s="1"/>
  <c r="Z1214" i="6"/>
  <c r="X1214" i="6"/>
  <c r="AA1214" i="6" s="1"/>
  <c r="U1214" i="6"/>
  <c r="S1214" i="6"/>
  <c r="V1214" i="6" s="1"/>
  <c r="Z1213" i="6"/>
  <c r="X1213" i="6"/>
  <c r="AA1213" i="6" s="1"/>
  <c r="U1213" i="6"/>
  <c r="S1213" i="6"/>
  <c r="V1213" i="6" s="1"/>
  <c r="Z1212" i="6"/>
  <c r="X1212" i="6"/>
  <c r="AA1212" i="6" s="1"/>
  <c r="U1212" i="6"/>
  <c r="S1212" i="6"/>
  <c r="V1212" i="6" s="1"/>
  <c r="Z1211" i="6"/>
  <c r="X1211" i="6"/>
  <c r="AA1211" i="6" s="1"/>
  <c r="V1211" i="6"/>
  <c r="U1211" i="6"/>
  <c r="S1211" i="6"/>
  <c r="Z1210" i="6"/>
  <c r="X1210" i="6"/>
  <c r="AA1210" i="6" s="1"/>
  <c r="U1210" i="6"/>
  <c r="S1210" i="6"/>
  <c r="V1210" i="6" s="1"/>
  <c r="Z1209" i="6"/>
  <c r="X1209" i="6"/>
  <c r="AA1209" i="6" s="1"/>
  <c r="U1209" i="6"/>
  <c r="S1209" i="6"/>
  <c r="V1209" i="6" s="1"/>
  <c r="Z1208" i="6"/>
  <c r="X1208" i="6"/>
  <c r="AA1208" i="6" s="1"/>
  <c r="U1208" i="6"/>
  <c r="S1208" i="6"/>
  <c r="V1208" i="6" s="1"/>
  <c r="Z1207" i="6"/>
  <c r="X1207" i="6"/>
  <c r="AA1207" i="6" s="1"/>
  <c r="U1207" i="6"/>
  <c r="S1207" i="6"/>
  <c r="V1207" i="6" s="1"/>
  <c r="Z1206" i="6"/>
  <c r="X1206" i="6"/>
  <c r="AA1206" i="6" s="1"/>
  <c r="U1206" i="6"/>
  <c r="S1206" i="6"/>
  <c r="V1206" i="6" s="1"/>
  <c r="Z1205" i="6"/>
  <c r="X1205" i="6"/>
  <c r="AA1205" i="6" s="1"/>
  <c r="U1205" i="6"/>
  <c r="S1205" i="6"/>
  <c r="V1205" i="6" s="1"/>
  <c r="Z1204" i="6"/>
  <c r="X1204" i="6"/>
  <c r="AA1204" i="6" s="1"/>
  <c r="U1204" i="6"/>
  <c r="S1204" i="6"/>
  <c r="V1204" i="6" s="1"/>
  <c r="Z1203" i="6"/>
  <c r="X1203" i="6"/>
  <c r="AA1203" i="6" s="1"/>
  <c r="V1203" i="6"/>
  <c r="U1203" i="6"/>
  <c r="S1203" i="6"/>
  <c r="Z1202" i="6"/>
  <c r="X1202" i="6"/>
  <c r="AA1202" i="6" s="1"/>
  <c r="U1202" i="6"/>
  <c r="S1202" i="6"/>
  <c r="V1202" i="6" s="1"/>
  <c r="Z1201" i="6"/>
  <c r="X1201" i="6"/>
  <c r="AA1201" i="6" s="1"/>
  <c r="U1201" i="6"/>
  <c r="S1201" i="6"/>
  <c r="V1201" i="6" s="1"/>
  <c r="Z1200" i="6"/>
  <c r="X1200" i="6"/>
  <c r="AA1200" i="6" s="1"/>
  <c r="U1200" i="6"/>
  <c r="S1200" i="6"/>
  <c r="V1200" i="6" s="1"/>
  <c r="Z1199" i="6"/>
  <c r="X1199" i="6"/>
  <c r="AA1199" i="6" s="1"/>
  <c r="U1199" i="6"/>
  <c r="S1199" i="6"/>
  <c r="V1199" i="6" s="1"/>
  <c r="Z1198" i="6"/>
  <c r="X1198" i="6"/>
  <c r="AA1198" i="6" s="1"/>
  <c r="U1198" i="6"/>
  <c r="S1198" i="6"/>
  <c r="V1198" i="6" s="1"/>
  <c r="Z1197" i="6"/>
  <c r="X1197" i="6"/>
  <c r="AA1197" i="6" s="1"/>
  <c r="U1197" i="6"/>
  <c r="S1197" i="6"/>
  <c r="V1197" i="6" s="1"/>
  <c r="Z1196" i="6"/>
  <c r="X1196" i="6"/>
  <c r="AA1196" i="6" s="1"/>
  <c r="U1196" i="6"/>
  <c r="S1196" i="6"/>
  <c r="V1196" i="6" s="1"/>
  <c r="Z1195" i="6"/>
  <c r="X1195" i="6"/>
  <c r="AA1195" i="6" s="1"/>
  <c r="U1195" i="6"/>
  <c r="S1195" i="6"/>
  <c r="V1195" i="6" s="1"/>
  <c r="Z1194" i="6"/>
  <c r="X1194" i="6"/>
  <c r="AA1194" i="6" s="1"/>
  <c r="U1194" i="6"/>
  <c r="S1194" i="6"/>
  <c r="V1194" i="6" s="1"/>
  <c r="Z1193" i="6"/>
  <c r="X1193" i="6"/>
  <c r="AA1193" i="6" s="1"/>
  <c r="V1193" i="6"/>
  <c r="U1193" i="6"/>
  <c r="S1193" i="6"/>
  <c r="Z1192" i="6"/>
  <c r="X1192" i="6"/>
  <c r="AA1192" i="6" s="1"/>
  <c r="U1192" i="6"/>
  <c r="S1192" i="6"/>
  <c r="V1192" i="6" s="1"/>
  <c r="Z1191" i="6"/>
  <c r="X1191" i="6"/>
  <c r="AA1191" i="6" s="1"/>
  <c r="U1191" i="6"/>
  <c r="S1191" i="6"/>
  <c r="V1191" i="6" s="1"/>
  <c r="Z1190" i="6"/>
  <c r="X1190" i="6"/>
  <c r="AA1190" i="6" s="1"/>
  <c r="U1190" i="6"/>
  <c r="S1190" i="6"/>
  <c r="V1190" i="6" s="1"/>
  <c r="Z1189" i="6"/>
  <c r="X1189" i="6"/>
  <c r="AA1189" i="6" s="1"/>
  <c r="U1189" i="6"/>
  <c r="S1189" i="6"/>
  <c r="V1189" i="6" s="1"/>
  <c r="Z1188" i="6"/>
  <c r="X1188" i="6"/>
  <c r="AA1188" i="6" s="1"/>
  <c r="U1188" i="6"/>
  <c r="S1188" i="6"/>
  <c r="V1188" i="6" s="1"/>
  <c r="Z1187" i="6"/>
  <c r="X1187" i="6"/>
  <c r="AA1187" i="6" s="1"/>
  <c r="V1187" i="6"/>
  <c r="U1187" i="6"/>
  <c r="S1187" i="6"/>
  <c r="Z1186" i="6"/>
  <c r="X1186" i="6"/>
  <c r="AA1186" i="6" s="1"/>
  <c r="U1186" i="6"/>
  <c r="S1186" i="6"/>
  <c r="V1186" i="6" s="1"/>
  <c r="Z1185" i="6"/>
  <c r="X1185" i="6"/>
  <c r="AA1185" i="6" s="1"/>
  <c r="U1185" i="6"/>
  <c r="S1185" i="6"/>
  <c r="V1185" i="6" s="1"/>
  <c r="Z1184" i="6"/>
  <c r="X1184" i="6"/>
  <c r="AA1184" i="6" s="1"/>
  <c r="U1184" i="6"/>
  <c r="S1184" i="6"/>
  <c r="V1184" i="6" s="1"/>
  <c r="Z1183" i="6"/>
  <c r="X1183" i="6"/>
  <c r="AA1183" i="6" s="1"/>
  <c r="U1183" i="6"/>
  <c r="S1183" i="6"/>
  <c r="V1183" i="6" s="1"/>
  <c r="Z1182" i="6"/>
  <c r="X1182" i="6"/>
  <c r="AA1182" i="6" s="1"/>
  <c r="U1182" i="6"/>
  <c r="S1182" i="6"/>
  <c r="V1182" i="6" s="1"/>
  <c r="Z1181" i="6"/>
  <c r="X1181" i="6"/>
  <c r="AA1181" i="6" s="1"/>
  <c r="U1181" i="6"/>
  <c r="S1181" i="6"/>
  <c r="V1181" i="6" s="1"/>
  <c r="Z1180" i="6"/>
  <c r="X1180" i="6"/>
  <c r="AA1180" i="6" s="1"/>
  <c r="U1180" i="6"/>
  <c r="S1180" i="6"/>
  <c r="V1180" i="6" s="1"/>
  <c r="Z1179" i="6"/>
  <c r="X1179" i="6"/>
  <c r="AA1179" i="6" s="1"/>
  <c r="U1179" i="6"/>
  <c r="S1179" i="6"/>
  <c r="V1179" i="6" s="1"/>
  <c r="Z1178" i="6"/>
  <c r="X1178" i="6"/>
  <c r="AA1178" i="6" s="1"/>
  <c r="U1178" i="6"/>
  <c r="S1178" i="6"/>
  <c r="V1178" i="6" s="1"/>
  <c r="Z1177" i="6"/>
  <c r="X1177" i="6"/>
  <c r="AA1177" i="6" s="1"/>
  <c r="V1177" i="6"/>
  <c r="U1177" i="6"/>
  <c r="S1177" i="6"/>
  <c r="Z1176" i="6"/>
  <c r="X1176" i="6"/>
  <c r="AA1176" i="6" s="1"/>
  <c r="U1176" i="6"/>
  <c r="S1176" i="6"/>
  <c r="V1176" i="6" s="1"/>
  <c r="Z1175" i="6"/>
  <c r="X1175" i="6"/>
  <c r="AA1175" i="6" s="1"/>
  <c r="U1175" i="6"/>
  <c r="S1175" i="6"/>
  <c r="V1175" i="6" s="1"/>
  <c r="Z1174" i="6"/>
  <c r="X1174" i="6"/>
  <c r="AA1174" i="6" s="1"/>
  <c r="U1174" i="6"/>
  <c r="S1174" i="6"/>
  <c r="V1174" i="6" s="1"/>
  <c r="Z1173" i="6"/>
  <c r="X1173" i="6"/>
  <c r="AA1173" i="6" s="1"/>
  <c r="U1173" i="6"/>
  <c r="S1173" i="6"/>
  <c r="V1173" i="6" s="1"/>
  <c r="Z1172" i="6"/>
  <c r="X1172" i="6"/>
  <c r="AA1172" i="6" s="1"/>
  <c r="U1172" i="6"/>
  <c r="S1172" i="6"/>
  <c r="V1172" i="6" s="1"/>
  <c r="Z1171" i="6"/>
  <c r="X1171" i="6"/>
  <c r="AA1171" i="6" s="1"/>
  <c r="V1171" i="6"/>
  <c r="U1171" i="6"/>
  <c r="S1171" i="6"/>
  <c r="Z1170" i="6"/>
  <c r="X1170" i="6"/>
  <c r="AA1170" i="6" s="1"/>
  <c r="U1170" i="6"/>
  <c r="S1170" i="6"/>
  <c r="V1170" i="6" s="1"/>
  <c r="Z1169" i="6"/>
  <c r="X1169" i="6"/>
  <c r="AA1169" i="6" s="1"/>
  <c r="U1169" i="6"/>
  <c r="S1169" i="6"/>
  <c r="V1169" i="6" s="1"/>
  <c r="Z1168" i="6"/>
  <c r="X1168" i="6"/>
  <c r="AA1168" i="6" s="1"/>
  <c r="U1168" i="6"/>
  <c r="S1168" i="6"/>
  <c r="V1168" i="6" s="1"/>
  <c r="Z1167" i="6"/>
  <c r="X1167" i="6"/>
  <c r="AA1167" i="6" s="1"/>
  <c r="U1167" i="6"/>
  <c r="S1167" i="6"/>
  <c r="V1167" i="6" s="1"/>
  <c r="Z1166" i="6"/>
  <c r="X1166" i="6"/>
  <c r="AA1166" i="6" s="1"/>
  <c r="U1166" i="6"/>
  <c r="S1166" i="6"/>
  <c r="V1166" i="6" s="1"/>
  <c r="Z1165" i="6"/>
  <c r="X1165" i="6"/>
  <c r="AA1165" i="6" s="1"/>
  <c r="U1165" i="6"/>
  <c r="S1165" i="6"/>
  <c r="V1165" i="6" s="1"/>
  <c r="Z1164" i="6"/>
  <c r="X1164" i="6"/>
  <c r="AA1164" i="6" s="1"/>
  <c r="U1164" i="6"/>
  <c r="S1164" i="6"/>
  <c r="V1164" i="6" s="1"/>
  <c r="Z1163" i="6"/>
  <c r="X1163" i="6"/>
  <c r="AA1163" i="6" s="1"/>
  <c r="U1163" i="6"/>
  <c r="S1163" i="6"/>
  <c r="V1163" i="6" s="1"/>
  <c r="Z1162" i="6"/>
  <c r="X1162" i="6"/>
  <c r="AA1162" i="6" s="1"/>
  <c r="U1162" i="6"/>
  <c r="S1162" i="6"/>
  <c r="V1162" i="6" s="1"/>
  <c r="Z1161" i="6"/>
  <c r="X1161" i="6"/>
  <c r="AA1161" i="6" s="1"/>
  <c r="V1161" i="6"/>
  <c r="U1161" i="6"/>
  <c r="S1161" i="6"/>
  <c r="Z1160" i="6"/>
  <c r="X1160" i="6"/>
  <c r="AA1160" i="6" s="1"/>
  <c r="U1160" i="6"/>
  <c r="S1160" i="6"/>
  <c r="V1160" i="6" s="1"/>
  <c r="Z1159" i="6"/>
  <c r="X1159" i="6"/>
  <c r="AA1159" i="6" s="1"/>
  <c r="U1159" i="6"/>
  <c r="S1159" i="6"/>
  <c r="V1159" i="6" s="1"/>
  <c r="Z1158" i="6"/>
  <c r="X1158" i="6"/>
  <c r="AA1158" i="6" s="1"/>
  <c r="U1158" i="6"/>
  <c r="S1158" i="6"/>
  <c r="V1158" i="6" s="1"/>
  <c r="Z1157" i="6"/>
  <c r="X1157" i="6"/>
  <c r="AA1157" i="6" s="1"/>
  <c r="U1157" i="6"/>
  <c r="S1157" i="6"/>
  <c r="V1157" i="6" s="1"/>
  <c r="Z1156" i="6"/>
  <c r="X1156" i="6"/>
  <c r="AA1156" i="6" s="1"/>
  <c r="U1156" i="6"/>
  <c r="S1156" i="6"/>
  <c r="V1156" i="6" s="1"/>
  <c r="Z1155" i="6"/>
  <c r="X1155" i="6"/>
  <c r="AA1155" i="6" s="1"/>
  <c r="U1155" i="6"/>
  <c r="S1155" i="6"/>
  <c r="V1155" i="6" s="1"/>
  <c r="Z1154" i="6"/>
  <c r="X1154" i="6"/>
  <c r="AA1154" i="6" s="1"/>
  <c r="U1154" i="6"/>
  <c r="S1154" i="6"/>
  <c r="V1154" i="6" s="1"/>
  <c r="Z1153" i="6"/>
  <c r="X1153" i="6"/>
  <c r="AA1153" i="6" s="1"/>
  <c r="U1153" i="6"/>
  <c r="S1153" i="6"/>
  <c r="V1153" i="6" s="1"/>
  <c r="Z1152" i="6"/>
  <c r="X1152" i="6"/>
  <c r="AA1152" i="6" s="1"/>
  <c r="U1152" i="6"/>
  <c r="S1152" i="6"/>
  <c r="V1152" i="6" s="1"/>
  <c r="Z1151" i="6"/>
  <c r="X1151" i="6"/>
  <c r="AA1151" i="6" s="1"/>
  <c r="U1151" i="6"/>
  <c r="S1151" i="6"/>
  <c r="V1151" i="6" s="1"/>
  <c r="Z1150" i="6"/>
  <c r="X1150" i="6"/>
  <c r="AA1150" i="6" s="1"/>
  <c r="U1150" i="6"/>
  <c r="S1150" i="6"/>
  <c r="V1150" i="6" s="1"/>
  <c r="Z1149" i="6"/>
  <c r="X1149" i="6"/>
  <c r="AA1149" i="6" s="1"/>
  <c r="U1149" i="6"/>
  <c r="S1149" i="6"/>
  <c r="V1149" i="6" s="1"/>
  <c r="Z1148" i="6"/>
  <c r="X1148" i="6"/>
  <c r="AA1148" i="6" s="1"/>
  <c r="U1148" i="6"/>
  <c r="S1148" i="6"/>
  <c r="V1148" i="6" s="1"/>
  <c r="Z1147" i="6"/>
  <c r="X1147" i="6"/>
  <c r="AA1147" i="6" s="1"/>
  <c r="U1147" i="6"/>
  <c r="S1147" i="6"/>
  <c r="V1147" i="6" s="1"/>
  <c r="Z1146" i="6"/>
  <c r="X1146" i="6"/>
  <c r="AA1146" i="6" s="1"/>
  <c r="U1146" i="6"/>
  <c r="S1146" i="6"/>
  <c r="V1146" i="6" s="1"/>
  <c r="Z1145" i="6"/>
  <c r="X1145" i="6"/>
  <c r="AA1145" i="6" s="1"/>
  <c r="V1145" i="6"/>
  <c r="U1145" i="6"/>
  <c r="S1145" i="6"/>
  <c r="Z1144" i="6"/>
  <c r="X1144" i="6"/>
  <c r="AA1144" i="6" s="1"/>
  <c r="U1144" i="6"/>
  <c r="S1144" i="6"/>
  <c r="V1144" i="6" s="1"/>
  <c r="Z1143" i="6"/>
  <c r="X1143" i="6"/>
  <c r="AA1143" i="6" s="1"/>
  <c r="U1143" i="6"/>
  <c r="S1143" i="6"/>
  <c r="V1143" i="6" s="1"/>
  <c r="Z1142" i="6"/>
  <c r="X1142" i="6"/>
  <c r="AA1142" i="6" s="1"/>
  <c r="U1142" i="6"/>
  <c r="S1142" i="6"/>
  <c r="V1142" i="6" s="1"/>
  <c r="Z1141" i="6"/>
  <c r="X1141" i="6"/>
  <c r="AA1141" i="6" s="1"/>
  <c r="U1141" i="6"/>
  <c r="S1141" i="6"/>
  <c r="V1141" i="6" s="1"/>
  <c r="Z1140" i="6"/>
  <c r="X1140" i="6"/>
  <c r="AA1140" i="6" s="1"/>
  <c r="U1140" i="6"/>
  <c r="S1140" i="6"/>
  <c r="V1140" i="6" s="1"/>
  <c r="Z1139" i="6"/>
  <c r="X1139" i="6"/>
  <c r="AA1139" i="6" s="1"/>
  <c r="U1139" i="6"/>
  <c r="S1139" i="6"/>
  <c r="V1139" i="6" s="1"/>
  <c r="Z1138" i="6"/>
  <c r="X1138" i="6"/>
  <c r="AA1138" i="6" s="1"/>
  <c r="U1138" i="6"/>
  <c r="S1138" i="6"/>
  <c r="V1138" i="6" s="1"/>
  <c r="Z1137" i="6"/>
  <c r="X1137" i="6"/>
  <c r="AA1137" i="6" s="1"/>
  <c r="U1137" i="6"/>
  <c r="S1137" i="6"/>
  <c r="V1137" i="6" s="1"/>
  <c r="Z1136" i="6"/>
  <c r="X1136" i="6"/>
  <c r="AA1136" i="6" s="1"/>
  <c r="U1136" i="6"/>
  <c r="S1136" i="6"/>
  <c r="V1136" i="6" s="1"/>
  <c r="Z1135" i="6"/>
  <c r="X1135" i="6"/>
  <c r="AA1135" i="6" s="1"/>
  <c r="U1135" i="6"/>
  <c r="S1135" i="6"/>
  <c r="V1135" i="6" s="1"/>
  <c r="Z1134" i="6"/>
  <c r="X1134" i="6"/>
  <c r="AA1134" i="6" s="1"/>
  <c r="U1134" i="6"/>
  <c r="S1134" i="6"/>
  <c r="V1134" i="6" s="1"/>
  <c r="Z1133" i="6"/>
  <c r="X1133" i="6"/>
  <c r="AA1133" i="6" s="1"/>
  <c r="U1133" i="6"/>
  <c r="S1133" i="6"/>
  <c r="V1133" i="6" s="1"/>
  <c r="Z1132" i="6"/>
  <c r="X1132" i="6"/>
  <c r="AA1132" i="6" s="1"/>
  <c r="U1132" i="6"/>
  <c r="S1132" i="6"/>
  <c r="V1132" i="6" s="1"/>
  <c r="AA1131" i="6"/>
  <c r="Z1131" i="6"/>
  <c r="X1131" i="6"/>
  <c r="U1131" i="6"/>
  <c r="S1131" i="6"/>
  <c r="V1131" i="6" s="1"/>
  <c r="Z1130" i="6"/>
  <c r="X1130" i="6"/>
  <c r="AA1130" i="6" s="1"/>
  <c r="U1130" i="6"/>
  <c r="S1130" i="6"/>
  <c r="V1130" i="6" s="1"/>
  <c r="Z1129" i="6"/>
  <c r="X1129" i="6"/>
  <c r="AA1129" i="6" s="1"/>
  <c r="U1129" i="6"/>
  <c r="S1129" i="6"/>
  <c r="V1129" i="6" s="1"/>
  <c r="Z1128" i="6"/>
  <c r="X1128" i="6"/>
  <c r="AA1128" i="6" s="1"/>
  <c r="V1128" i="6"/>
  <c r="U1128" i="6"/>
  <c r="S1128" i="6"/>
  <c r="Z1127" i="6"/>
  <c r="X1127" i="6"/>
  <c r="AA1127" i="6" s="1"/>
  <c r="U1127" i="6"/>
  <c r="S1127" i="6"/>
  <c r="V1127" i="6" s="1"/>
  <c r="Z1126" i="6"/>
  <c r="X1126" i="6"/>
  <c r="AA1126" i="6" s="1"/>
  <c r="U1126" i="6"/>
  <c r="S1126" i="6"/>
  <c r="V1126" i="6" s="1"/>
  <c r="Z1125" i="6"/>
  <c r="X1125" i="6"/>
  <c r="AA1125" i="6" s="1"/>
  <c r="U1125" i="6"/>
  <c r="S1125" i="6"/>
  <c r="V1125" i="6" s="1"/>
  <c r="Z1124" i="6"/>
  <c r="X1124" i="6"/>
  <c r="AA1124" i="6" s="1"/>
  <c r="U1124" i="6"/>
  <c r="S1124" i="6"/>
  <c r="V1124" i="6" s="1"/>
  <c r="AA1123" i="6"/>
  <c r="Z1123" i="6"/>
  <c r="X1123" i="6"/>
  <c r="U1123" i="6"/>
  <c r="S1123" i="6"/>
  <c r="V1123" i="6" s="1"/>
  <c r="Z1122" i="6"/>
  <c r="X1122" i="6"/>
  <c r="AA1122" i="6" s="1"/>
  <c r="U1122" i="6"/>
  <c r="S1122" i="6"/>
  <c r="V1122" i="6" s="1"/>
  <c r="Z1121" i="6"/>
  <c r="X1121" i="6"/>
  <c r="AA1121" i="6" s="1"/>
  <c r="U1121" i="6"/>
  <c r="S1121" i="6"/>
  <c r="V1121" i="6" s="1"/>
  <c r="Z1120" i="6"/>
  <c r="X1120" i="6"/>
  <c r="AA1120" i="6" s="1"/>
  <c r="V1120" i="6"/>
  <c r="U1120" i="6"/>
  <c r="S1120" i="6"/>
  <c r="Z1119" i="6"/>
  <c r="X1119" i="6"/>
  <c r="AA1119" i="6" s="1"/>
  <c r="U1119" i="6"/>
  <c r="S1119" i="6"/>
  <c r="V1119" i="6" s="1"/>
  <c r="Z1118" i="6"/>
  <c r="X1118" i="6"/>
  <c r="AA1118" i="6" s="1"/>
  <c r="U1118" i="6"/>
  <c r="S1118" i="6"/>
  <c r="V1118" i="6" s="1"/>
  <c r="Z1117" i="6"/>
  <c r="X1117" i="6"/>
  <c r="AA1117" i="6" s="1"/>
  <c r="U1117" i="6"/>
  <c r="S1117" i="6"/>
  <c r="V1117" i="6" s="1"/>
  <c r="Z1116" i="6"/>
  <c r="X1116" i="6"/>
  <c r="AA1116" i="6" s="1"/>
  <c r="U1116" i="6"/>
  <c r="S1116" i="6"/>
  <c r="V1116" i="6" s="1"/>
  <c r="AA1115" i="6"/>
  <c r="Z1115" i="6"/>
  <c r="X1115" i="6"/>
  <c r="U1115" i="6"/>
  <c r="S1115" i="6"/>
  <c r="V1115" i="6" s="1"/>
  <c r="Z1114" i="6"/>
  <c r="X1114" i="6"/>
  <c r="AA1114" i="6" s="1"/>
  <c r="U1114" i="6"/>
  <c r="S1114" i="6"/>
  <c r="V1114" i="6" s="1"/>
  <c r="Z1113" i="6"/>
  <c r="X1113" i="6"/>
  <c r="AA1113" i="6" s="1"/>
  <c r="U1113" i="6"/>
  <c r="S1113" i="6"/>
  <c r="V1113" i="6" s="1"/>
  <c r="Z1112" i="6"/>
  <c r="X1112" i="6"/>
  <c r="AA1112" i="6" s="1"/>
  <c r="V1112" i="6"/>
  <c r="U1112" i="6"/>
  <c r="S1112" i="6"/>
  <c r="Z1111" i="6"/>
  <c r="X1111" i="6"/>
  <c r="AA1111" i="6" s="1"/>
  <c r="U1111" i="6"/>
  <c r="S1111" i="6"/>
  <c r="V1111" i="6" s="1"/>
  <c r="Z1110" i="6"/>
  <c r="X1110" i="6"/>
  <c r="AA1110" i="6" s="1"/>
  <c r="U1110" i="6"/>
  <c r="S1110" i="6"/>
  <c r="V1110" i="6" s="1"/>
  <c r="Z1109" i="6"/>
  <c r="X1109" i="6"/>
  <c r="AA1109" i="6" s="1"/>
  <c r="U1109" i="6"/>
  <c r="S1109" i="6"/>
  <c r="V1109" i="6" s="1"/>
  <c r="Z1108" i="6"/>
  <c r="X1108" i="6"/>
  <c r="AA1108" i="6" s="1"/>
  <c r="U1108" i="6"/>
  <c r="S1108" i="6"/>
  <c r="V1108" i="6" s="1"/>
  <c r="AA1107" i="6"/>
  <c r="Z1107" i="6"/>
  <c r="X1107" i="6"/>
  <c r="U1107" i="6"/>
  <c r="S1107" i="6"/>
  <c r="V1107" i="6" s="1"/>
  <c r="Z1106" i="6"/>
  <c r="X1106" i="6"/>
  <c r="AA1106" i="6" s="1"/>
  <c r="U1106" i="6"/>
  <c r="S1106" i="6"/>
  <c r="V1106" i="6" s="1"/>
  <c r="Z1105" i="6"/>
  <c r="X1105" i="6"/>
  <c r="AA1105" i="6" s="1"/>
  <c r="U1105" i="6"/>
  <c r="S1105" i="6"/>
  <c r="V1105" i="6" s="1"/>
  <c r="Z1104" i="6"/>
  <c r="X1104" i="6"/>
  <c r="AA1104" i="6" s="1"/>
  <c r="U1104" i="6"/>
  <c r="S1104" i="6"/>
  <c r="V1104" i="6" s="1"/>
  <c r="AA1103" i="6"/>
  <c r="Z1103" i="6"/>
  <c r="X1103" i="6"/>
  <c r="U1103" i="6"/>
  <c r="S1103" i="6"/>
  <c r="V1103" i="6" s="1"/>
  <c r="Z1102" i="6"/>
  <c r="X1102" i="6"/>
  <c r="AA1102" i="6" s="1"/>
  <c r="U1102" i="6"/>
  <c r="S1102" i="6"/>
  <c r="V1102" i="6" s="1"/>
  <c r="Z1101" i="6"/>
  <c r="X1101" i="6"/>
  <c r="AA1101" i="6" s="1"/>
  <c r="U1101" i="6"/>
  <c r="S1101" i="6"/>
  <c r="V1101" i="6" s="1"/>
  <c r="Z1100" i="6"/>
  <c r="X1100" i="6"/>
  <c r="AA1100" i="6" s="1"/>
  <c r="V1100" i="6"/>
  <c r="U1100" i="6"/>
  <c r="S1100" i="6"/>
  <c r="Z1099" i="6"/>
  <c r="X1099" i="6"/>
  <c r="AA1099" i="6" s="1"/>
  <c r="U1099" i="6"/>
  <c r="S1099" i="6"/>
  <c r="V1099" i="6" s="1"/>
  <c r="Z1098" i="6"/>
  <c r="X1098" i="6"/>
  <c r="AA1098" i="6" s="1"/>
  <c r="U1098" i="6"/>
  <c r="S1098" i="6"/>
  <c r="V1098" i="6" s="1"/>
  <c r="Z1097" i="6"/>
  <c r="X1097" i="6"/>
  <c r="AA1097" i="6" s="1"/>
  <c r="U1097" i="6"/>
  <c r="S1097" i="6"/>
  <c r="V1097" i="6" s="1"/>
  <c r="Z1096" i="6"/>
  <c r="X1096" i="6"/>
  <c r="AA1096" i="6" s="1"/>
  <c r="U1096" i="6"/>
  <c r="S1096" i="6"/>
  <c r="V1096" i="6" s="1"/>
  <c r="AA1095" i="6"/>
  <c r="Z1095" i="6"/>
  <c r="X1095" i="6"/>
  <c r="U1095" i="6"/>
  <c r="S1095" i="6"/>
  <c r="V1095" i="6" s="1"/>
  <c r="Z1094" i="6"/>
  <c r="X1094" i="6"/>
  <c r="AA1094" i="6" s="1"/>
  <c r="U1094" i="6"/>
  <c r="S1094" i="6"/>
  <c r="V1094" i="6" s="1"/>
  <c r="Z1093" i="6"/>
  <c r="X1093" i="6"/>
  <c r="AA1093" i="6" s="1"/>
  <c r="U1093" i="6"/>
  <c r="S1093" i="6"/>
  <c r="V1093" i="6" s="1"/>
  <c r="Z1092" i="6"/>
  <c r="X1092" i="6"/>
  <c r="AA1092" i="6" s="1"/>
  <c r="U1092" i="6"/>
  <c r="S1092" i="6"/>
  <c r="V1092" i="6" s="1"/>
  <c r="Z1091" i="6"/>
  <c r="X1091" i="6"/>
  <c r="AA1091" i="6" s="1"/>
  <c r="U1091" i="6"/>
  <c r="S1091" i="6"/>
  <c r="V1091" i="6" s="1"/>
  <c r="Z1090" i="6"/>
  <c r="X1090" i="6"/>
  <c r="AA1090" i="6" s="1"/>
  <c r="U1090" i="6"/>
  <c r="S1090" i="6"/>
  <c r="V1090" i="6" s="1"/>
  <c r="Z1089" i="6"/>
  <c r="X1089" i="6"/>
  <c r="AA1089" i="6" s="1"/>
  <c r="U1089" i="6"/>
  <c r="S1089" i="6"/>
  <c r="V1089" i="6" s="1"/>
  <c r="Z1088" i="6"/>
  <c r="X1088" i="6"/>
  <c r="AA1088" i="6" s="1"/>
  <c r="U1088" i="6"/>
  <c r="S1088" i="6"/>
  <c r="V1088" i="6" s="1"/>
  <c r="Z1087" i="6"/>
  <c r="X1087" i="6"/>
  <c r="AA1087" i="6" s="1"/>
  <c r="U1087" i="6"/>
  <c r="S1087" i="6"/>
  <c r="V1087" i="6" s="1"/>
  <c r="Z1086" i="6"/>
  <c r="X1086" i="6"/>
  <c r="AA1086" i="6" s="1"/>
  <c r="U1086" i="6"/>
  <c r="S1086" i="6"/>
  <c r="V1086" i="6" s="1"/>
  <c r="Z1085" i="6"/>
  <c r="X1085" i="6"/>
  <c r="AA1085" i="6" s="1"/>
  <c r="U1085" i="6"/>
  <c r="S1085" i="6"/>
  <c r="V1085" i="6" s="1"/>
  <c r="Z1084" i="6"/>
  <c r="X1084" i="6"/>
  <c r="AA1084" i="6" s="1"/>
  <c r="U1084" i="6"/>
  <c r="S1084" i="6"/>
  <c r="V1084" i="6" s="1"/>
  <c r="AA1083" i="6"/>
  <c r="Z1083" i="6"/>
  <c r="X1083" i="6"/>
  <c r="U1083" i="6"/>
  <c r="S1083" i="6"/>
  <c r="V1083" i="6" s="1"/>
  <c r="Z1082" i="6"/>
  <c r="X1082" i="6"/>
  <c r="AA1082" i="6" s="1"/>
  <c r="U1082" i="6"/>
  <c r="S1082" i="6"/>
  <c r="V1082" i="6" s="1"/>
  <c r="Z1081" i="6"/>
  <c r="X1081" i="6"/>
  <c r="AA1081" i="6" s="1"/>
  <c r="U1081" i="6"/>
  <c r="S1081" i="6"/>
  <c r="V1081" i="6" s="1"/>
  <c r="Z1080" i="6"/>
  <c r="X1080" i="6"/>
  <c r="AA1080" i="6" s="1"/>
  <c r="U1080" i="6"/>
  <c r="S1080" i="6"/>
  <c r="V1080" i="6" s="1"/>
  <c r="Z1079" i="6"/>
  <c r="X1079" i="6"/>
  <c r="AA1079" i="6" s="1"/>
  <c r="U1079" i="6"/>
  <c r="S1079" i="6"/>
  <c r="V1079" i="6" s="1"/>
  <c r="Z1078" i="6"/>
  <c r="X1078" i="6"/>
  <c r="AA1078" i="6" s="1"/>
  <c r="U1078" i="6"/>
  <c r="S1078" i="6"/>
  <c r="V1078" i="6" s="1"/>
  <c r="Z1077" i="6"/>
  <c r="X1077" i="6"/>
  <c r="AA1077" i="6" s="1"/>
  <c r="U1077" i="6"/>
  <c r="S1077" i="6"/>
  <c r="V1077" i="6" s="1"/>
  <c r="Z1076" i="6"/>
  <c r="X1076" i="6"/>
  <c r="AA1076" i="6" s="1"/>
  <c r="U1076" i="6"/>
  <c r="S1076" i="6"/>
  <c r="V1076" i="6" s="1"/>
  <c r="Z1075" i="6"/>
  <c r="X1075" i="6"/>
  <c r="AA1075" i="6" s="1"/>
  <c r="U1075" i="6"/>
  <c r="S1075" i="6"/>
  <c r="V1075" i="6" s="1"/>
  <c r="Z1074" i="6"/>
  <c r="X1074" i="6"/>
  <c r="AA1074" i="6" s="1"/>
  <c r="U1074" i="6"/>
  <c r="S1074" i="6"/>
  <c r="V1074" i="6" s="1"/>
  <c r="Z1073" i="6"/>
  <c r="X1073" i="6"/>
  <c r="AA1073" i="6" s="1"/>
  <c r="U1073" i="6"/>
  <c r="S1073" i="6"/>
  <c r="V1073" i="6" s="1"/>
  <c r="Z1072" i="6"/>
  <c r="X1072" i="6"/>
  <c r="AA1072" i="6" s="1"/>
  <c r="U1072" i="6"/>
  <c r="S1072" i="6"/>
  <c r="V1072" i="6" s="1"/>
  <c r="AA1071" i="6"/>
  <c r="Z1071" i="6"/>
  <c r="X1071" i="6"/>
  <c r="U1071" i="6"/>
  <c r="S1071" i="6"/>
  <c r="V1071" i="6" s="1"/>
  <c r="Z1070" i="6"/>
  <c r="X1070" i="6"/>
  <c r="AA1070" i="6" s="1"/>
  <c r="U1070" i="6"/>
  <c r="S1070" i="6"/>
  <c r="V1070" i="6" s="1"/>
  <c r="Z1069" i="6"/>
  <c r="X1069" i="6"/>
  <c r="AA1069" i="6" s="1"/>
  <c r="U1069" i="6"/>
  <c r="S1069" i="6"/>
  <c r="V1069" i="6" s="1"/>
  <c r="Z1068" i="6"/>
  <c r="X1068" i="6"/>
  <c r="AA1068" i="6" s="1"/>
  <c r="V1068" i="6"/>
  <c r="U1068" i="6"/>
  <c r="S1068" i="6"/>
  <c r="Z1067" i="6"/>
  <c r="X1067" i="6"/>
  <c r="AA1067" i="6" s="1"/>
  <c r="U1067" i="6"/>
  <c r="S1067" i="6"/>
  <c r="V1067" i="6" s="1"/>
  <c r="Z1066" i="6"/>
  <c r="X1066" i="6"/>
  <c r="AA1066" i="6" s="1"/>
  <c r="U1066" i="6"/>
  <c r="S1066" i="6"/>
  <c r="V1066" i="6" s="1"/>
  <c r="Z1065" i="6"/>
  <c r="X1065" i="6"/>
  <c r="AA1065" i="6" s="1"/>
  <c r="U1065" i="6"/>
  <c r="S1065" i="6"/>
  <c r="V1065" i="6" s="1"/>
  <c r="Z1064" i="6"/>
  <c r="X1064" i="6"/>
  <c r="AA1064" i="6" s="1"/>
  <c r="U1064" i="6"/>
  <c r="S1064" i="6"/>
  <c r="V1064" i="6" s="1"/>
  <c r="AA1063" i="6"/>
  <c r="Z1063" i="6"/>
  <c r="X1063" i="6"/>
  <c r="U1063" i="6"/>
  <c r="S1063" i="6"/>
  <c r="V1063" i="6" s="1"/>
  <c r="Z1062" i="6"/>
  <c r="X1062" i="6"/>
  <c r="AA1062" i="6" s="1"/>
  <c r="U1062" i="6"/>
  <c r="S1062" i="6"/>
  <c r="V1062" i="6" s="1"/>
  <c r="Z1061" i="6"/>
  <c r="X1061" i="6"/>
  <c r="AA1061" i="6" s="1"/>
  <c r="U1061" i="6"/>
  <c r="S1061" i="6"/>
  <c r="V1061" i="6" s="1"/>
  <c r="Z1060" i="6"/>
  <c r="X1060" i="6"/>
  <c r="AA1060" i="6" s="1"/>
  <c r="U1060" i="6"/>
  <c r="S1060" i="6"/>
  <c r="V1060" i="6" s="1"/>
  <c r="AA1059" i="6"/>
  <c r="Z1059" i="6"/>
  <c r="X1059" i="6"/>
  <c r="U1059" i="6"/>
  <c r="S1059" i="6"/>
  <c r="V1059" i="6" s="1"/>
  <c r="Z1058" i="6"/>
  <c r="X1058" i="6"/>
  <c r="AA1058" i="6" s="1"/>
  <c r="U1058" i="6"/>
  <c r="S1058" i="6"/>
  <c r="V1058" i="6" s="1"/>
  <c r="Z1057" i="6"/>
  <c r="X1057" i="6"/>
  <c r="AA1057" i="6" s="1"/>
  <c r="U1057" i="6"/>
  <c r="S1057" i="6"/>
  <c r="V1057" i="6" s="1"/>
  <c r="Z1056" i="6"/>
  <c r="X1056" i="6"/>
  <c r="AA1056" i="6" s="1"/>
  <c r="U1056" i="6"/>
  <c r="S1056" i="6"/>
  <c r="V1056" i="6" s="1"/>
  <c r="Z1055" i="6"/>
  <c r="X1055" i="6"/>
  <c r="AA1055" i="6" s="1"/>
  <c r="U1055" i="6"/>
  <c r="S1055" i="6"/>
  <c r="V1055" i="6" s="1"/>
  <c r="Z1054" i="6"/>
  <c r="X1054" i="6"/>
  <c r="AA1054" i="6" s="1"/>
  <c r="V1054" i="6"/>
  <c r="U1054" i="6"/>
  <c r="S1054" i="6"/>
  <c r="Z1053" i="6"/>
  <c r="X1053" i="6"/>
  <c r="AA1053" i="6" s="1"/>
  <c r="U1053" i="6"/>
  <c r="S1053" i="6"/>
  <c r="V1053" i="6" s="1"/>
  <c r="Z1052" i="6"/>
  <c r="X1052" i="6"/>
  <c r="AA1052" i="6" s="1"/>
  <c r="U1052" i="6"/>
  <c r="S1052" i="6"/>
  <c r="V1052" i="6" s="1"/>
  <c r="AA1051" i="6"/>
  <c r="Z1051" i="6"/>
  <c r="X1051" i="6"/>
  <c r="U1051" i="6"/>
  <c r="S1051" i="6"/>
  <c r="V1051" i="6" s="1"/>
  <c r="Z1050" i="6"/>
  <c r="X1050" i="6"/>
  <c r="AA1050" i="6" s="1"/>
  <c r="V1050" i="6"/>
  <c r="U1050" i="6"/>
  <c r="S1050" i="6"/>
  <c r="Z1049" i="6"/>
  <c r="X1049" i="6"/>
  <c r="AA1049" i="6" s="1"/>
  <c r="U1049" i="6"/>
  <c r="S1049" i="6"/>
  <c r="V1049" i="6" s="1"/>
  <c r="Z1048" i="6"/>
  <c r="X1048" i="6"/>
  <c r="AA1048" i="6" s="1"/>
  <c r="U1048" i="6"/>
  <c r="S1048" i="6"/>
  <c r="V1048" i="6" s="1"/>
  <c r="Z1047" i="6"/>
  <c r="X1047" i="6"/>
  <c r="AA1047" i="6" s="1"/>
  <c r="U1047" i="6"/>
  <c r="S1047" i="6"/>
  <c r="V1047" i="6" s="1"/>
  <c r="Z1046" i="6"/>
  <c r="X1046" i="6"/>
  <c r="AA1046" i="6" s="1"/>
  <c r="U1046" i="6"/>
  <c r="S1046" i="6"/>
  <c r="V1046" i="6" s="1"/>
  <c r="Z1045" i="6"/>
  <c r="X1045" i="6"/>
  <c r="AA1045" i="6" s="1"/>
  <c r="U1045" i="6"/>
  <c r="S1045" i="6"/>
  <c r="V1045" i="6" s="1"/>
  <c r="Z1044" i="6"/>
  <c r="X1044" i="6"/>
  <c r="AA1044" i="6" s="1"/>
  <c r="U1044" i="6"/>
  <c r="S1044" i="6"/>
  <c r="V1044" i="6" s="1"/>
  <c r="AA1043" i="6"/>
  <c r="Z1043" i="6"/>
  <c r="X1043" i="6"/>
  <c r="U1043" i="6"/>
  <c r="S1043" i="6"/>
  <c r="V1043" i="6" s="1"/>
  <c r="Z1042" i="6"/>
  <c r="X1042" i="6"/>
  <c r="AA1042" i="6" s="1"/>
  <c r="U1042" i="6"/>
  <c r="S1042" i="6"/>
  <c r="V1042" i="6" s="1"/>
  <c r="Z1041" i="6"/>
  <c r="X1041" i="6"/>
  <c r="AA1041" i="6" s="1"/>
  <c r="U1041" i="6"/>
  <c r="S1041" i="6"/>
  <c r="V1041" i="6" s="1"/>
  <c r="Z1040" i="6"/>
  <c r="X1040" i="6"/>
  <c r="AA1040" i="6" s="1"/>
  <c r="U1040" i="6"/>
  <c r="S1040" i="6"/>
  <c r="V1040" i="6" s="1"/>
  <c r="AA1039" i="6"/>
  <c r="Z1039" i="6"/>
  <c r="X1039" i="6"/>
  <c r="U1039" i="6"/>
  <c r="S1039" i="6"/>
  <c r="V1039" i="6" s="1"/>
  <c r="Z1038" i="6"/>
  <c r="X1038" i="6"/>
  <c r="AA1038" i="6" s="1"/>
  <c r="U1038" i="6"/>
  <c r="S1038" i="6"/>
  <c r="V1038" i="6" s="1"/>
  <c r="Z1037" i="6"/>
  <c r="X1037" i="6"/>
  <c r="AA1037" i="6" s="1"/>
  <c r="U1037" i="6"/>
  <c r="S1037" i="6"/>
  <c r="V1037" i="6" s="1"/>
  <c r="Z1036" i="6"/>
  <c r="X1036" i="6"/>
  <c r="AA1036" i="6" s="1"/>
  <c r="U1036" i="6"/>
  <c r="S1036" i="6"/>
  <c r="V1036" i="6" s="1"/>
  <c r="Z1035" i="6"/>
  <c r="X1035" i="6"/>
  <c r="AA1035" i="6" s="1"/>
  <c r="U1035" i="6"/>
  <c r="S1035" i="6"/>
  <c r="V1035" i="6" s="1"/>
  <c r="Z1034" i="6"/>
  <c r="X1034" i="6"/>
  <c r="AA1034" i="6" s="1"/>
  <c r="V1034" i="6"/>
  <c r="U1034" i="6"/>
  <c r="S1034" i="6"/>
  <c r="Z1033" i="6"/>
  <c r="X1033" i="6"/>
  <c r="AA1033" i="6" s="1"/>
  <c r="U1033" i="6"/>
  <c r="S1033" i="6"/>
  <c r="V1033" i="6" s="1"/>
  <c r="Z1032" i="6"/>
  <c r="X1032" i="6"/>
  <c r="AA1032" i="6" s="1"/>
  <c r="U1032" i="6"/>
  <c r="S1032" i="6"/>
  <c r="V1032" i="6" s="1"/>
  <c r="AA1031" i="6"/>
  <c r="Z1031" i="6"/>
  <c r="X1031" i="6"/>
  <c r="U1031" i="6"/>
  <c r="S1031" i="6"/>
  <c r="V1031" i="6" s="1"/>
  <c r="Z1030" i="6"/>
  <c r="X1030" i="6"/>
  <c r="AA1030" i="6" s="1"/>
  <c r="U1030" i="6"/>
  <c r="S1030" i="6"/>
  <c r="V1030" i="6" s="1"/>
  <c r="Z1029" i="6"/>
  <c r="X1029" i="6"/>
  <c r="AA1029" i="6" s="1"/>
  <c r="U1029" i="6"/>
  <c r="S1029" i="6"/>
  <c r="V1029" i="6" s="1"/>
  <c r="Z1028" i="6"/>
  <c r="X1028" i="6"/>
  <c r="AA1028" i="6" s="1"/>
  <c r="U1028" i="6"/>
  <c r="S1028" i="6"/>
  <c r="V1028" i="6" s="1"/>
  <c r="Z1027" i="6"/>
  <c r="X1027" i="6"/>
  <c r="AA1027" i="6" s="1"/>
  <c r="U1027" i="6"/>
  <c r="S1027" i="6"/>
  <c r="V1027" i="6" s="1"/>
  <c r="Z1026" i="6"/>
  <c r="X1026" i="6"/>
  <c r="AA1026" i="6" s="1"/>
  <c r="V1026" i="6"/>
  <c r="U1026" i="6"/>
  <c r="S1026" i="6"/>
  <c r="Z1025" i="6"/>
  <c r="X1025" i="6"/>
  <c r="AA1025" i="6" s="1"/>
  <c r="U1025" i="6"/>
  <c r="S1025" i="6"/>
  <c r="V1025" i="6" s="1"/>
  <c r="Z1024" i="6"/>
  <c r="X1024" i="6"/>
  <c r="AA1024" i="6" s="1"/>
  <c r="U1024" i="6"/>
  <c r="S1024" i="6"/>
  <c r="V1024" i="6" s="1"/>
  <c r="AA1023" i="6"/>
  <c r="Z1023" i="6"/>
  <c r="X1023" i="6"/>
  <c r="U1023" i="6"/>
  <c r="S1023" i="6"/>
  <c r="V1023" i="6" s="1"/>
  <c r="Z1022" i="6"/>
  <c r="X1022" i="6"/>
  <c r="AA1022" i="6" s="1"/>
  <c r="U1022" i="6"/>
  <c r="S1022" i="6"/>
  <c r="V1022" i="6" s="1"/>
  <c r="AA1021" i="6"/>
  <c r="Z1021" i="6"/>
  <c r="X1021" i="6"/>
  <c r="U1021" i="6"/>
  <c r="S1021" i="6"/>
  <c r="V1021" i="6" s="1"/>
  <c r="Z1020" i="6"/>
  <c r="X1020" i="6"/>
  <c r="AA1020" i="6" s="1"/>
  <c r="U1020" i="6"/>
  <c r="S1020" i="6"/>
  <c r="V1020" i="6" s="1"/>
  <c r="Z1019" i="6"/>
  <c r="X1019" i="6"/>
  <c r="AA1019" i="6" s="1"/>
  <c r="U1019" i="6"/>
  <c r="S1019" i="6"/>
  <c r="V1019" i="6" s="1"/>
  <c r="Z1018" i="6"/>
  <c r="X1018" i="6"/>
  <c r="AA1018" i="6" s="1"/>
  <c r="U1018" i="6"/>
  <c r="S1018" i="6"/>
  <c r="V1018" i="6" s="1"/>
  <c r="Z1017" i="6"/>
  <c r="X1017" i="6"/>
  <c r="AA1017" i="6" s="1"/>
  <c r="U1017" i="6"/>
  <c r="S1017" i="6"/>
  <c r="V1017" i="6" s="1"/>
  <c r="Z1016" i="6"/>
  <c r="X1016" i="6"/>
  <c r="AA1016" i="6" s="1"/>
  <c r="U1016" i="6"/>
  <c r="S1016" i="6"/>
  <c r="V1016" i="6" s="1"/>
  <c r="Z1015" i="6"/>
  <c r="X1015" i="6"/>
  <c r="AA1015" i="6" s="1"/>
  <c r="U1015" i="6"/>
  <c r="S1015" i="6"/>
  <c r="V1015" i="6" s="1"/>
  <c r="Z1014" i="6"/>
  <c r="X1014" i="6"/>
  <c r="AA1014" i="6" s="1"/>
  <c r="U1014" i="6"/>
  <c r="S1014" i="6"/>
  <c r="V1014" i="6" s="1"/>
  <c r="Z1013" i="6"/>
  <c r="X1013" i="6"/>
  <c r="AA1013" i="6" s="1"/>
  <c r="U1013" i="6"/>
  <c r="S1013" i="6"/>
  <c r="V1013" i="6" s="1"/>
  <c r="Z1012" i="6"/>
  <c r="X1012" i="6"/>
  <c r="AA1012" i="6" s="1"/>
  <c r="U1012" i="6"/>
  <c r="S1012" i="6"/>
  <c r="V1012" i="6" s="1"/>
  <c r="Z1011" i="6"/>
  <c r="X1011" i="6"/>
  <c r="AA1011" i="6" s="1"/>
  <c r="U1011" i="6"/>
  <c r="S1011" i="6"/>
  <c r="V1011" i="6" s="1"/>
  <c r="Z1010" i="6"/>
  <c r="X1010" i="6"/>
  <c r="AA1010" i="6" s="1"/>
  <c r="U1010" i="6"/>
  <c r="S1010" i="6"/>
  <c r="V1010" i="6" s="1"/>
  <c r="Z1009" i="6"/>
  <c r="X1009" i="6"/>
  <c r="AA1009" i="6" s="1"/>
  <c r="V1009" i="6"/>
  <c r="U1009" i="6"/>
  <c r="S1009" i="6"/>
  <c r="AA1008" i="6"/>
  <c r="Z1008" i="6"/>
  <c r="X1008" i="6"/>
  <c r="U1008" i="6"/>
  <c r="S1008" i="6"/>
  <c r="V1008" i="6" s="1"/>
  <c r="Z1007" i="6"/>
  <c r="X1007" i="6"/>
  <c r="AA1007" i="6" s="1"/>
  <c r="U1007" i="6"/>
  <c r="S1007" i="6"/>
  <c r="V1007" i="6" s="1"/>
  <c r="Z1006" i="6"/>
  <c r="X1006" i="6"/>
  <c r="AA1006" i="6" s="1"/>
  <c r="U1006" i="6"/>
  <c r="S1006" i="6"/>
  <c r="V1006" i="6" s="1"/>
  <c r="Z1005" i="6"/>
  <c r="X1005" i="6"/>
  <c r="AA1005" i="6" s="1"/>
  <c r="U1005" i="6"/>
  <c r="S1005" i="6"/>
  <c r="V1005" i="6" s="1"/>
  <c r="Z1004" i="6"/>
  <c r="X1004" i="6"/>
  <c r="AA1004" i="6" s="1"/>
  <c r="U1004" i="6"/>
  <c r="S1004" i="6"/>
  <c r="V1004" i="6" s="1"/>
  <c r="Z1003" i="6"/>
  <c r="X1003" i="6"/>
  <c r="AA1003" i="6" s="1"/>
  <c r="U1003" i="6"/>
  <c r="S1003" i="6"/>
  <c r="V1003" i="6" s="1"/>
  <c r="Z1002" i="6"/>
  <c r="X1002" i="6"/>
  <c r="AA1002" i="6" s="1"/>
  <c r="U1002" i="6"/>
  <c r="S1002" i="6"/>
  <c r="V1002" i="6" s="1"/>
  <c r="Z1001" i="6"/>
  <c r="X1001" i="6"/>
  <c r="AA1001" i="6" s="1"/>
  <c r="V1001" i="6"/>
  <c r="U1001" i="6"/>
  <c r="S1001" i="6"/>
  <c r="AA1000" i="6"/>
  <c r="Z1000" i="6"/>
  <c r="X1000" i="6"/>
  <c r="U1000" i="6"/>
  <c r="S1000" i="6"/>
  <c r="V1000" i="6" s="1"/>
  <c r="Z999" i="6"/>
  <c r="X999" i="6"/>
  <c r="AA999" i="6" s="1"/>
  <c r="U999" i="6"/>
  <c r="S999" i="6"/>
  <c r="V999" i="6" s="1"/>
  <c r="Z998" i="6"/>
  <c r="X998" i="6"/>
  <c r="AA998" i="6" s="1"/>
  <c r="U998" i="6"/>
  <c r="S998" i="6"/>
  <c r="V998" i="6" s="1"/>
  <c r="Z997" i="6"/>
  <c r="X997" i="6"/>
  <c r="AA997" i="6" s="1"/>
  <c r="U997" i="6"/>
  <c r="S997" i="6"/>
  <c r="V997" i="6" s="1"/>
  <c r="Z996" i="6"/>
  <c r="X996" i="6"/>
  <c r="AA996" i="6" s="1"/>
  <c r="U996" i="6"/>
  <c r="S996" i="6"/>
  <c r="V996" i="6" s="1"/>
  <c r="Z995" i="6"/>
  <c r="X995" i="6"/>
  <c r="AA995" i="6" s="1"/>
  <c r="U995" i="6"/>
  <c r="S995" i="6"/>
  <c r="V995" i="6" s="1"/>
  <c r="Z994" i="6"/>
  <c r="X994" i="6"/>
  <c r="AA994" i="6" s="1"/>
  <c r="U994" i="6"/>
  <c r="S994" i="6"/>
  <c r="V994" i="6" s="1"/>
  <c r="Z993" i="6"/>
  <c r="X993" i="6"/>
  <c r="AA993" i="6" s="1"/>
  <c r="V993" i="6"/>
  <c r="U993" i="6"/>
  <c r="S993" i="6"/>
  <c r="AA992" i="6"/>
  <c r="Z992" i="6"/>
  <c r="X992" i="6"/>
  <c r="U992" i="6"/>
  <c r="S992" i="6"/>
  <c r="V992" i="6" s="1"/>
  <c r="Z991" i="6"/>
  <c r="X991" i="6"/>
  <c r="AA991" i="6" s="1"/>
  <c r="U991" i="6"/>
  <c r="S991" i="6"/>
  <c r="V991" i="6" s="1"/>
  <c r="Z990" i="6"/>
  <c r="X990" i="6"/>
  <c r="AA990" i="6" s="1"/>
  <c r="U990" i="6"/>
  <c r="S990" i="6"/>
  <c r="V990" i="6" s="1"/>
  <c r="Z989" i="6"/>
  <c r="X989" i="6"/>
  <c r="AA989" i="6" s="1"/>
  <c r="U989" i="6"/>
  <c r="S989" i="6"/>
  <c r="V989" i="6" s="1"/>
  <c r="Z988" i="6"/>
  <c r="X988" i="6"/>
  <c r="AA988" i="6" s="1"/>
  <c r="U988" i="6"/>
  <c r="S988" i="6"/>
  <c r="V988" i="6" s="1"/>
  <c r="Z987" i="6"/>
  <c r="X987" i="6"/>
  <c r="AA987" i="6" s="1"/>
  <c r="U987" i="6"/>
  <c r="S987" i="6"/>
  <c r="V987" i="6" s="1"/>
  <c r="Z986" i="6"/>
  <c r="X986" i="6"/>
  <c r="AA986" i="6" s="1"/>
  <c r="U986" i="6"/>
  <c r="S986" i="6"/>
  <c r="V986" i="6" s="1"/>
  <c r="Z985" i="6"/>
  <c r="X985" i="6"/>
  <c r="AA985" i="6" s="1"/>
  <c r="U985" i="6"/>
  <c r="S985" i="6"/>
  <c r="V985" i="6" s="1"/>
  <c r="Z984" i="6"/>
  <c r="X984" i="6"/>
  <c r="AA984" i="6" s="1"/>
  <c r="U984" i="6"/>
  <c r="S984" i="6"/>
  <c r="V984" i="6" s="1"/>
  <c r="Z983" i="6"/>
  <c r="X983" i="6"/>
  <c r="AA983" i="6" s="1"/>
  <c r="U983" i="6"/>
  <c r="S983" i="6"/>
  <c r="V983" i="6" s="1"/>
  <c r="Z982" i="6"/>
  <c r="X982" i="6"/>
  <c r="AA982" i="6" s="1"/>
  <c r="U982" i="6"/>
  <c r="S982" i="6"/>
  <c r="V982" i="6" s="1"/>
  <c r="Z981" i="6"/>
  <c r="X981" i="6"/>
  <c r="AA981" i="6" s="1"/>
  <c r="U981" i="6"/>
  <c r="S981" i="6"/>
  <c r="V981" i="6" s="1"/>
  <c r="AA980" i="6"/>
  <c r="Z980" i="6"/>
  <c r="X980" i="6"/>
  <c r="U980" i="6"/>
  <c r="S980" i="6"/>
  <c r="V980" i="6" s="1"/>
  <c r="Z979" i="6"/>
  <c r="X979" i="6"/>
  <c r="AA979" i="6" s="1"/>
  <c r="V979" i="6"/>
  <c r="U979" i="6"/>
  <c r="S979" i="6"/>
  <c r="Z978" i="6"/>
  <c r="X978" i="6"/>
  <c r="AA978" i="6" s="1"/>
  <c r="U978" i="6"/>
  <c r="S978" i="6"/>
  <c r="V978" i="6" s="1"/>
  <c r="Z977" i="6"/>
  <c r="X977" i="6"/>
  <c r="AA977" i="6" s="1"/>
  <c r="V977" i="6"/>
  <c r="U977" i="6"/>
  <c r="S977" i="6"/>
  <c r="AA976" i="6"/>
  <c r="Z976" i="6"/>
  <c r="X976" i="6"/>
  <c r="U976" i="6"/>
  <c r="S976" i="6"/>
  <c r="V976" i="6" s="1"/>
  <c r="Z975" i="6"/>
  <c r="X975" i="6"/>
  <c r="AA975" i="6" s="1"/>
  <c r="U975" i="6"/>
  <c r="S975" i="6"/>
  <c r="V975" i="6" s="1"/>
  <c r="Z974" i="6"/>
  <c r="X974" i="6"/>
  <c r="AA974" i="6" s="1"/>
  <c r="U974" i="6"/>
  <c r="S974" i="6"/>
  <c r="V974" i="6" s="1"/>
  <c r="Z973" i="6"/>
  <c r="X973" i="6"/>
  <c r="AA973" i="6" s="1"/>
  <c r="U973" i="6"/>
  <c r="S973" i="6"/>
  <c r="V973" i="6" s="1"/>
  <c r="Z972" i="6"/>
  <c r="X972" i="6"/>
  <c r="AA972" i="6" s="1"/>
  <c r="U972" i="6"/>
  <c r="S972" i="6"/>
  <c r="V972" i="6" s="1"/>
  <c r="Z971" i="6"/>
  <c r="X971" i="6"/>
  <c r="AA971" i="6" s="1"/>
  <c r="U971" i="6"/>
  <c r="S971" i="6"/>
  <c r="V971" i="6" s="1"/>
  <c r="Z970" i="6"/>
  <c r="X970" i="6"/>
  <c r="AA970" i="6" s="1"/>
  <c r="U970" i="6"/>
  <c r="S970" i="6"/>
  <c r="V970" i="6" s="1"/>
  <c r="Z969" i="6"/>
  <c r="X969" i="6"/>
  <c r="AA969" i="6" s="1"/>
  <c r="U969" i="6"/>
  <c r="S969" i="6"/>
  <c r="V969" i="6" s="1"/>
  <c r="Z968" i="6"/>
  <c r="X968" i="6"/>
  <c r="AA968" i="6" s="1"/>
  <c r="U968" i="6"/>
  <c r="S968" i="6"/>
  <c r="V968" i="6" s="1"/>
  <c r="Z967" i="6"/>
  <c r="X967" i="6"/>
  <c r="AA967" i="6" s="1"/>
  <c r="U967" i="6"/>
  <c r="S967" i="6"/>
  <c r="V967" i="6" s="1"/>
  <c r="Z966" i="6"/>
  <c r="X966" i="6"/>
  <c r="AA966" i="6" s="1"/>
  <c r="U966" i="6"/>
  <c r="S966" i="6"/>
  <c r="V966" i="6" s="1"/>
  <c r="Z965" i="6"/>
  <c r="X965" i="6"/>
  <c r="AA965" i="6" s="1"/>
  <c r="U965" i="6"/>
  <c r="S965" i="6"/>
  <c r="V965" i="6" s="1"/>
  <c r="AA964" i="6"/>
  <c r="Z964" i="6"/>
  <c r="X964" i="6"/>
  <c r="U964" i="6"/>
  <c r="S964" i="6"/>
  <c r="V964" i="6" s="1"/>
  <c r="Z963" i="6"/>
  <c r="X963" i="6"/>
  <c r="AA963" i="6" s="1"/>
  <c r="V963" i="6"/>
  <c r="U963" i="6"/>
  <c r="S963" i="6"/>
  <c r="Z962" i="6"/>
  <c r="X962" i="6"/>
  <c r="AA962" i="6" s="1"/>
  <c r="U962" i="6"/>
  <c r="S962" i="6"/>
  <c r="V962" i="6" s="1"/>
  <c r="Z961" i="6"/>
  <c r="X961" i="6"/>
  <c r="AA961" i="6" s="1"/>
  <c r="V961" i="6"/>
  <c r="U961" i="6"/>
  <c r="S961" i="6"/>
  <c r="AA960" i="6"/>
  <c r="Z960" i="6"/>
  <c r="X960" i="6"/>
  <c r="U960" i="6"/>
  <c r="S960" i="6"/>
  <c r="V960" i="6" s="1"/>
  <c r="Z959" i="6"/>
  <c r="X959" i="6"/>
  <c r="AA959" i="6" s="1"/>
  <c r="U959" i="6"/>
  <c r="S959" i="6"/>
  <c r="V959" i="6" s="1"/>
  <c r="Z958" i="6"/>
  <c r="X958" i="6"/>
  <c r="AA958" i="6" s="1"/>
  <c r="U958" i="6"/>
  <c r="S958" i="6"/>
  <c r="V958" i="6" s="1"/>
  <c r="Z957" i="6"/>
  <c r="X957" i="6"/>
  <c r="AA957" i="6" s="1"/>
  <c r="U957" i="6"/>
  <c r="S957" i="6"/>
  <c r="V957" i="6" s="1"/>
  <c r="Z956" i="6"/>
  <c r="X956" i="6"/>
  <c r="AA956" i="6" s="1"/>
  <c r="U956" i="6"/>
  <c r="S956" i="6"/>
  <c r="V956" i="6" s="1"/>
  <c r="Z955" i="6"/>
  <c r="X955" i="6"/>
  <c r="AA955" i="6" s="1"/>
  <c r="U955" i="6"/>
  <c r="S955" i="6"/>
  <c r="V955" i="6" s="1"/>
  <c r="Z954" i="6"/>
  <c r="X954" i="6"/>
  <c r="AA954" i="6" s="1"/>
  <c r="U954" i="6"/>
  <c r="S954" i="6"/>
  <c r="V954" i="6" s="1"/>
  <c r="Z953" i="6"/>
  <c r="X953" i="6"/>
  <c r="AA953" i="6" s="1"/>
  <c r="U953" i="6"/>
  <c r="S953" i="6"/>
  <c r="V953" i="6" s="1"/>
  <c r="Z952" i="6"/>
  <c r="X952" i="6"/>
  <c r="AA952" i="6" s="1"/>
  <c r="U952" i="6"/>
  <c r="S952" i="6"/>
  <c r="V952" i="6" s="1"/>
  <c r="Z951" i="6"/>
  <c r="X951" i="6"/>
  <c r="AA951" i="6" s="1"/>
  <c r="U951" i="6"/>
  <c r="S951" i="6"/>
  <c r="V951" i="6" s="1"/>
  <c r="Z950" i="6"/>
  <c r="X950" i="6"/>
  <c r="AA950" i="6" s="1"/>
  <c r="U950" i="6"/>
  <c r="S950" i="6"/>
  <c r="V950" i="6" s="1"/>
  <c r="Z949" i="6"/>
  <c r="X949" i="6"/>
  <c r="AA949" i="6" s="1"/>
  <c r="U949" i="6"/>
  <c r="S949" i="6"/>
  <c r="V949" i="6" s="1"/>
  <c r="AA948" i="6"/>
  <c r="Z948" i="6"/>
  <c r="X948" i="6"/>
  <c r="U948" i="6"/>
  <c r="S948" i="6"/>
  <c r="V948" i="6" s="1"/>
  <c r="Z947" i="6"/>
  <c r="X947" i="6"/>
  <c r="AA947" i="6" s="1"/>
  <c r="V947" i="6"/>
  <c r="U947" i="6"/>
  <c r="S947" i="6"/>
  <c r="Z946" i="6"/>
  <c r="X946" i="6"/>
  <c r="AA946" i="6" s="1"/>
  <c r="U946" i="6"/>
  <c r="S946" i="6"/>
  <c r="V946" i="6" s="1"/>
  <c r="Z945" i="6"/>
  <c r="X945" i="6"/>
  <c r="AA945" i="6" s="1"/>
  <c r="V945" i="6"/>
  <c r="U945" i="6"/>
  <c r="S945" i="6"/>
  <c r="AA944" i="6"/>
  <c r="Z944" i="6"/>
  <c r="X944" i="6"/>
  <c r="U944" i="6"/>
  <c r="S944" i="6"/>
  <c r="V944" i="6" s="1"/>
  <c r="Z943" i="6"/>
  <c r="X943" i="6"/>
  <c r="AA943" i="6" s="1"/>
  <c r="U943" i="6"/>
  <c r="S943" i="6"/>
  <c r="V943" i="6" s="1"/>
  <c r="Z942" i="6"/>
  <c r="X942" i="6"/>
  <c r="AA942" i="6" s="1"/>
  <c r="U942" i="6"/>
  <c r="S942" i="6"/>
  <c r="V942" i="6" s="1"/>
  <c r="Z941" i="6"/>
  <c r="X941" i="6"/>
  <c r="AA941" i="6" s="1"/>
  <c r="U941" i="6"/>
  <c r="S941" i="6"/>
  <c r="V941" i="6" s="1"/>
  <c r="Z940" i="6"/>
  <c r="X940" i="6"/>
  <c r="AA940" i="6" s="1"/>
  <c r="U940" i="6"/>
  <c r="S940" i="6"/>
  <c r="V940" i="6" s="1"/>
  <c r="Z939" i="6"/>
  <c r="X939" i="6"/>
  <c r="AA939" i="6" s="1"/>
  <c r="U939" i="6"/>
  <c r="S939" i="6"/>
  <c r="V939" i="6" s="1"/>
  <c r="Z938" i="6"/>
  <c r="X938" i="6"/>
  <c r="AA938" i="6" s="1"/>
  <c r="U938" i="6"/>
  <c r="S938" i="6"/>
  <c r="V938" i="6" s="1"/>
  <c r="Z937" i="6"/>
  <c r="X937" i="6"/>
  <c r="AA937" i="6" s="1"/>
  <c r="U937" i="6"/>
  <c r="S937" i="6"/>
  <c r="V937" i="6" s="1"/>
  <c r="Z936" i="6"/>
  <c r="X936" i="6"/>
  <c r="AA936" i="6" s="1"/>
  <c r="U936" i="6"/>
  <c r="S936" i="6"/>
  <c r="V936" i="6" s="1"/>
  <c r="Z935" i="6"/>
  <c r="X935" i="6"/>
  <c r="AA935" i="6" s="1"/>
  <c r="U935" i="6"/>
  <c r="S935" i="6"/>
  <c r="V935" i="6" s="1"/>
  <c r="Z934" i="6"/>
  <c r="X934" i="6"/>
  <c r="AA934" i="6" s="1"/>
  <c r="U934" i="6"/>
  <c r="S934" i="6"/>
  <c r="V934" i="6" s="1"/>
  <c r="Z933" i="6"/>
  <c r="X933" i="6"/>
  <c r="AA933" i="6" s="1"/>
  <c r="U933" i="6"/>
  <c r="S933" i="6"/>
  <c r="V933" i="6" s="1"/>
  <c r="AA932" i="6"/>
  <c r="Z932" i="6"/>
  <c r="X932" i="6"/>
  <c r="U932" i="6"/>
  <c r="S932" i="6"/>
  <c r="V932" i="6" s="1"/>
  <c r="Z931" i="6"/>
  <c r="X931" i="6"/>
  <c r="AA931" i="6" s="1"/>
  <c r="V931" i="6"/>
  <c r="U931" i="6"/>
  <c r="S931" i="6"/>
  <c r="Z930" i="6"/>
  <c r="X930" i="6"/>
  <c r="AA930" i="6" s="1"/>
  <c r="U930" i="6"/>
  <c r="S930" i="6"/>
  <c r="V930" i="6" s="1"/>
  <c r="Z929" i="6"/>
  <c r="X929" i="6"/>
  <c r="AA929" i="6" s="1"/>
  <c r="V929" i="6"/>
  <c r="U929" i="6"/>
  <c r="S929" i="6"/>
  <c r="AA928" i="6"/>
  <c r="Z928" i="6"/>
  <c r="X928" i="6"/>
  <c r="U928" i="6"/>
  <c r="S928" i="6"/>
  <c r="V928" i="6" s="1"/>
  <c r="Z927" i="6"/>
  <c r="X927" i="6"/>
  <c r="AA927" i="6" s="1"/>
  <c r="U927" i="6"/>
  <c r="S927" i="6"/>
  <c r="V927" i="6" s="1"/>
  <c r="Z926" i="6"/>
  <c r="X926" i="6"/>
  <c r="AA926" i="6" s="1"/>
  <c r="U926" i="6"/>
  <c r="S926" i="6"/>
  <c r="V926" i="6" s="1"/>
  <c r="Z925" i="6"/>
  <c r="X925" i="6"/>
  <c r="AA925" i="6" s="1"/>
  <c r="U925" i="6"/>
  <c r="S925" i="6"/>
  <c r="V925" i="6" s="1"/>
  <c r="Z924" i="6"/>
  <c r="X924" i="6"/>
  <c r="AA924" i="6" s="1"/>
  <c r="U924" i="6"/>
  <c r="S924" i="6"/>
  <c r="V924" i="6" s="1"/>
  <c r="Z923" i="6"/>
  <c r="X923" i="6"/>
  <c r="AA923" i="6" s="1"/>
  <c r="U923" i="6"/>
  <c r="S923" i="6"/>
  <c r="V923" i="6" s="1"/>
  <c r="Z922" i="6"/>
  <c r="X922" i="6"/>
  <c r="AA922" i="6" s="1"/>
  <c r="U922" i="6"/>
  <c r="S922" i="6"/>
  <c r="V922" i="6" s="1"/>
  <c r="Z921" i="6"/>
  <c r="X921" i="6"/>
  <c r="AA921" i="6" s="1"/>
  <c r="U921" i="6"/>
  <c r="S921" i="6"/>
  <c r="V921" i="6" s="1"/>
  <c r="Z920" i="6"/>
  <c r="X920" i="6"/>
  <c r="AA920" i="6" s="1"/>
  <c r="U920" i="6"/>
  <c r="S920" i="6"/>
  <c r="V920" i="6" s="1"/>
  <c r="Z919" i="6"/>
  <c r="X919" i="6"/>
  <c r="AA919" i="6" s="1"/>
  <c r="U919" i="6"/>
  <c r="S919" i="6"/>
  <c r="V919" i="6" s="1"/>
  <c r="Z918" i="6"/>
  <c r="X918" i="6"/>
  <c r="AA918" i="6" s="1"/>
  <c r="U918" i="6"/>
  <c r="S918" i="6"/>
  <c r="V918" i="6" s="1"/>
  <c r="Z917" i="6"/>
  <c r="X917" i="6"/>
  <c r="AA917" i="6" s="1"/>
  <c r="U917" i="6"/>
  <c r="S917" i="6"/>
  <c r="V917" i="6" s="1"/>
  <c r="AA916" i="6"/>
  <c r="Z916" i="6"/>
  <c r="X916" i="6"/>
  <c r="U916" i="6"/>
  <c r="S916" i="6"/>
  <c r="V916" i="6" s="1"/>
  <c r="Z915" i="6"/>
  <c r="X915" i="6"/>
  <c r="AA915" i="6" s="1"/>
  <c r="V915" i="6"/>
  <c r="U915" i="6"/>
  <c r="S915" i="6"/>
  <c r="Z914" i="6"/>
  <c r="X914" i="6"/>
  <c r="AA914" i="6" s="1"/>
  <c r="U914" i="6"/>
  <c r="S914" i="6"/>
  <c r="V914" i="6" s="1"/>
  <c r="Z913" i="6"/>
  <c r="X913" i="6"/>
  <c r="AA913" i="6" s="1"/>
  <c r="V913" i="6"/>
  <c r="U913" i="6"/>
  <c r="S913" i="6"/>
  <c r="AA912" i="6"/>
  <c r="Z912" i="6"/>
  <c r="X912" i="6"/>
  <c r="U912" i="6"/>
  <c r="S912" i="6"/>
  <c r="V912" i="6" s="1"/>
  <c r="Z911" i="6"/>
  <c r="X911" i="6"/>
  <c r="AA911" i="6" s="1"/>
  <c r="U911" i="6"/>
  <c r="S911" i="6"/>
  <c r="V911" i="6" s="1"/>
  <c r="Z910" i="6"/>
  <c r="X910" i="6"/>
  <c r="AA910" i="6" s="1"/>
  <c r="U910" i="6"/>
  <c r="S910" i="6"/>
  <c r="V910" i="6" s="1"/>
  <c r="Z909" i="6"/>
  <c r="X909" i="6"/>
  <c r="AA909" i="6" s="1"/>
  <c r="U909" i="6"/>
  <c r="S909" i="6"/>
  <c r="V909" i="6" s="1"/>
  <c r="Z908" i="6"/>
  <c r="X908" i="6"/>
  <c r="AA908" i="6" s="1"/>
  <c r="U908" i="6"/>
  <c r="S908" i="6"/>
  <c r="V908" i="6" s="1"/>
  <c r="Z907" i="6"/>
  <c r="X907" i="6"/>
  <c r="AA907" i="6" s="1"/>
  <c r="U907" i="6"/>
  <c r="S907" i="6"/>
  <c r="V907" i="6" s="1"/>
  <c r="Z906" i="6"/>
  <c r="X906" i="6"/>
  <c r="AA906" i="6" s="1"/>
  <c r="U906" i="6"/>
  <c r="S906" i="6"/>
  <c r="V906" i="6" s="1"/>
  <c r="Z905" i="6"/>
  <c r="X905" i="6"/>
  <c r="AA905" i="6" s="1"/>
  <c r="U905" i="6"/>
  <c r="S905" i="6"/>
  <c r="V905" i="6" s="1"/>
  <c r="Z904" i="6"/>
  <c r="X904" i="6"/>
  <c r="AA904" i="6" s="1"/>
  <c r="U904" i="6"/>
  <c r="S904" i="6"/>
  <c r="V904" i="6" s="1"/>
  <c r="Z903" i="6"/>
  <c r="X903" i="6"/>
  <c r="AA903" i="6" s="1"/>
  <c r="U903" i="6"/>
  <c r="S903" i="6"/>
  <c r="V903" i="6" s="1"/>
  <c r="Z902" i="6"/>
  <c r="X902" i="6"/>
  <c r="AA902" i="6" s="1"/>
  <c r="U902" i="6"/>
  <c r="S902" i="6"/>
  <c r="V902" i="6" s="1"/>
  <c r="Z901" i="6"/>
  <c r="X901" i="6"/>
  <c r="AA901" i="6" s="1"/>
  <c r="U901" i="6"/>
  <c r="S901" i="6"/>
  <c r="V901" i="6" s="1"/>
  <c r="AA900" i="6"/>
  <c r="Z900" i="6"/>
  <c r="X900" i="6"/>
  <c r="U900" i="6"/>
  <c r="S900" i="6"/>
  <c r="V900" i="6" s="1"/>
  <c r="Z899" i="6"/>
  <c r="X899" i="6"/>
  <c r="AA899" i="6" s="1"/>
  <c r="V899" i="6"/>
  <c r="U899" i="6"/>
  <c r="S899" i="6"/>
  <c r="Z898" i="6"/>
  <c r="X898" i="6"/>
  <c r="AA898" i="6" s="1"/>
  <c r="U898" i="6"/>
  <c r="S898" i="6"/>
  <c r="V898" i="6" s="1"/>
  <c r="Z897" i="6"/>
  <c r="X897" i="6"/>
  <c r="AA897" i="6" s="1"/>
  <c r="V897" i="6"/>
  <c r="U897" i="6"/>
  <c r="S897" i="6"/>
  <c r="AA896" i="6"/>
  <c r="Z896" i="6"/>
  <c r="X896" i="6"/>
  <c r="U896" i="6"/>
  <c r="S896" i="6"/>
  <c r="V896" i="6" s="1"/>
  <c r="Z895" i="6"/>
  <c r="X895" i="6"/>
  <c r="AA895" i="6" s="1"/>
  <c r="U895" i="6"/>
  <c r="S895" i="6"/>
  <c r="V895" i="6" s="1"/>
  <c r="Z894" i="6"/>
  <c r="X894" i="6"/>
  <c r="AA894" i="6" s="1"/>
  <c r="U894" i="6"/>
  <c r="S894" i="6"/>
  <c r="V894" i="6" s="1"/>
  <c r="Z893" i="6"/>
  <c r="X893" i="6"/>
  <c r="AA893" i="6" s="1"/>
  <c r="U893" i="6"/>
  <c r="S893" i="6"/>
  <c r="V893" i="6" s="1"/>
  <c r="Z892" i="6"/>
  <c r="X892" i="6"/>
  <c r="AA892" i="6" s="1"/>
  <c r="U892" i="6"/>
  <c r="S892" i="6"/>
  <c r="V892" i="6" s="1"/>
  <c r="Z891" i="6"/>
  <c r="X891" i="6"/>
  <c r="AA891" i="6" s="1"/>
  <c r="U891" i="6"/>
  <c r="S891" i="6"/>
  <c r="V891" i="6" s="1"/>
  <c r="Z890" i="6"/>
  <c r="X890" i="6"/>
  <c r="AA890" i="6" s="1"/>
  <c r="U890" i="6"/>
  <c r="S890" i="6"/>
  <c r="V890" i="6" s="1"/>
  <c r="Z889" i="6"/>
  <c r="X889" i="6"/>
  <c r="AA889" i="6" s="1"/>
  <c r="U889" i="6"/>
  <c r="S889" i="6"/>
  <c r="V889" i="6" s="1"/>
  <c r="Z888" i="6"/>
  <c r="X888" i="6"/>
  <c r="AA888" i="6" s="1"/>
  <c r="U888" i="6"/>
  <c r="S888" i="6"/>
  <c r="V888" i="6" s="1"/>
  <c r="Z887" i="6"/>
  <c r="X887" i="6"/>
  <c r="AA887" i="6" s="1"/>
  <c r="U887" i="6"/>
  <c r="S887" i="6"/>
  <c r="V887" i="6" s="1"/>
  <c r="Z886" i="6"/>
  <c r="X886" i="6"/>
  <c r="AA886" i="6" s="1"/>
  <c r="U886" i="6"/>
  <c r="S886" i="6"/>
  <c r="V886" i="6" s="1"/>
  <c r="Z885" i="6"/>
  <c r="X885" i="6"/>
  <c r="AA885" i="6" s="1"/>
  <c r="U885" i="6"/>
  <c r="S885" i="6"/>
  <c r="V885" i="6" s="1"/>
  <c r="AA884" i="6"/>
  <c r="Z884" i="6"/>
  <c r="X884" i="6"/>
  <c r="U884" i="6"/>
  <c r="S884" i="6"/>
  <c r="V884" i="6" s="1"/>
  <c r="Z883" i="6"/>
  <c r="X883" i="6"/>
  <c r="AA883" i="6" s="1"/>
  <c r="V883" i="6"/>
  <c r="U883" i="6"/>
  <c r="S883" i="6"/>
  <c r="Z882" i="6"/>
  <c r="X882" i="6"/>
  <c r="AA882" i="6" s="1"/>
  <c r="U882" i="6"/>
  <c r="S882" i="6"/>
  <c r="V882" i="6" s="1"/>
  <c r="Z881" i="6"/>
  <c r="X881" i="6"/>
  <c r="AA881" i="6" s="1"/>
  <c r="V881" i="6"/>
  <c r="U881" i="6"/>
  <c r="S881" i="6"/>
  <c r="AA880" i="6"/>
  <c r="Z880" i="6"/>
  <c r="X880" i="6"/>
  <c r="U880" i="6"/>
  <c r="S880" i="6"/>
  <c r="V880" i="6" s="1"/>
  <c r="Z879" i="6"/>
  <c r="X879" i="6"/>
  <c r="AA879" i="6" s="1"/>
  <c r="U879" i="6"/>
  <c r="S879" i="6"/>
  <c r="V879" i="6" s="1"/>
  <c r="Z878" i="6"/>
  <c r="X878" i="6"/>
  <c r="AA878" i="6" s="1"/>
  <c r="U878" i="6"/>
  <c r="S878" i="6"/>
  <c r="V878" i="6" s="1"/>
  <c r="Z877" i="6"/>
  <c r="X877" i="6"/>
  <c r="AA877" i="6" s="1"/>
  <c r="U877" i="6"/>
  <c r="S877" i="6"/>
  <c r="V877" i="6" s="1"/>
  <c r="Z876" i="6"/>
  <c r="X876" i="6"/>
  <c r="AA876" i="6" s="1"/>
  <c r="U876" i="6"/>
  <c r="S876" i="6"/>
  <c r="V876" i="6" s="1"/>
  <c r="Z875" i="6"/>
  <c r="X875" i="6"/>
  <c r="AA875" i="6" s="1"/>
  <c r="U875" i="6"/>
  <c r="S875" i="6"/>
  <c r="V875" i="6" s="1"/>
  <c r="Z874" i="6"/>
  <c r="X874" i="6"/>
  <c r="AA874" i="6" s="1"/>
  <c r="U874" i="6"/>
  <c r="S874" i="6"/>
  <c r="V874" i="6" s="1"/>
  <c r="Z873" i="6"/>
  <c r="X873" i="6"/>
  <c r="AA873" i="6" s="1"/>
  <c r="U873" i="6"/>
  <c r="S873" i="6"/>
  <c r="V873" i="6" s="1"/>
  <c r="Z872" i="6"/>
  <c r="X872" i="6"/>
  <c r="AA872" i="6" s="1"/>
  <c r="U872" i="6"/>
  <c r="S872" i="6"/>
  <c r="V872" i="6" s="1"/>
  <c r="Z871" i="6"/>
  <c r="X871" i="6"/>
  <c r="AA871" i="6" s="1"/>
  <c r="U871" i="6"/>
  <c r="S871" i="6"/>
  <c r="V871" i="6" s="1"/>
  <c r="Z870" i="6"/>
  <c r="X870" i="6"/>
  <c r="AA870" i="6" s="1"/>
  <c r="U870" i="6"/>
  <c r="S870" i="6"/>
  <c r="V870" i="6" s="1"/>
  <c r="Z869" i="6"/>
  <c r="X869" i="6"/>
  <c r="AA869" i="6" s="1"/>
  <c r="U869" i="6"/>
  <c r="S869" i="6"/>
  <c r="V869" i="6" s="1"/>
  <c r="AA868" i="6"/>
  <c r="Z868" i="6"/>
  <c r="X868" i="6"/>
  <c r="U868" i="6"/>
  <c r="S868" i="6"/>
  <c r="V868" i="6" s="1"/>
  <c r="Z867" i="6"/>
  <c r="X867" i="6"/>
  <c r="AA867" i="6" s="1"/>
  <c r="V867" i="6"/>
  <c r="U867" i="6"/>
  <c r="S867" i="6"/>
  <c r="Z866" i="6"/>
  <c r="X866" i="6"/>
  <c r="AA866" i="6" s="1"/>
  <c r="U866" i="6"/>
  <c r="S866" i="6"/>
  <c r="V866" i="6" s="1"/>
  <c r="Z865" i="6"/>
  <c r="X865" i="6"/>
  <c r="AA865" i="6" s="1"/>
  <c r="V865" i="6"/>
  <c r="U865" i="6"/>
  <c r="S865" i="6"/>
  <c r="AA864" i="6"/>
  <c r="Z864" i="6"/>
  <c r="X864" i="6"/>
  <c r="U864" i="6"/>
  <c r="S864" i="6"/>
  <c r="V864" i="6" s="1"/>
  <c r="Z863" i="6"/>
  <c r="X863" i="6"/>
  <c r="AA863" i="6" s="1"/>
  <c r="U863" i="6"/>
  <c r="S863" i="6"/>
  <c r="V863" i="6" s="1"/>
  <c r="Z862" i="6"/>
  <c r="X862" i="6"/>
  <c r="AA862" i="6" s="1"/>
  <c r="U862" i="6"/>
  <c r="S862" i="6"/>
  <c r="V862" i="6" s="1"/>
  <c r="Z861" i="6"/>
  <c r="X861" i="6"/>
  <c r="AA861" i="6" s="1"/>
  <c r="U861" i="6"/>
  <c r="S861" i="6"/>
  <c r="V861" i="6" s="1"/>
  <c r="Z860" i="6"/>
  <c r="X860" i="6"/>
  <c r="AA860" i="6" s="1"/>
  <c r="U860" i="6"/>
  <c r="S860" i="6"/>
  <c r="V860" i="6" s="1"/>
  <c r="Z859" i="6"/>
  <c r="X859" i="6"/>
  <c r="AA859" i="6" s="1"/>
  <c r="U859" i="6"/>
  <c r="S859" i="6"/>
  <c r="V859" i="6" s="1"/>
  <c r="Z858" i="6"/>
  <c r="X858" i="6"/>
  <c r="AA858" i="6" s="1"/>
  <c r="U858" i="6"/>
  <c r="S858" i="6"/>
  <c r="V858" i="6" s="1"/>
  <c r="Z857" i="6"/>
  <c r="X857" i="6"/>
  <c r="AA857" i="6" s="1"/>
  <c r="U857" i="6"/>
  <c r="S857" i="6"/>
  <c r="V857" i="6" s="1"/>
  <c r="Z856" i="6"/>
  <c r="X856" i="6"/>
  <c r="AA856" i="6" s="1"/>
  <c r="U856" i="6"/>
  <c r="S856" i="6"/>
  <c r="V856" i="6" s="1"/>
  <c r="Z855" i="6"/>
  <c r="X855" i="6"/>
  <c r="AA855" i="6" s="1"/>
  <c r="U855" i="6"/>
  <c r="S855" i="6"/>
  <c r="V855" i="6" s="1"/>
  <c r="Z854" i="6"/>
  <c r="X854" i="6"/>
  <c r="AA854" i="6" s="1"/>
  <c r="U854" i="6"/>
  <c r="S854" i="6"/>
  <c r="V854" i="6" s="1"/>
  <c r="Z853" i="6"/>
  <c r="X853" i="6"/>
  <c r="AA853" i="6" s="1"/>
  <c r="U853" i="6"/>
  <c r="S853" i="6"/>
  <c r="V853" i="6" s="1"/>
  <c r="AA852" i="6"/>
  <c r="Z852" i="6"/>
  <c r="X852" i="6"/>
  <c r="U852" i="6"/>
  <c r="S852" i="6"/>
  <c r="V852" i="6" s="1"/>
  <c r="Z851" i="6"/>
  <c r="X851" i="6"/>
  <c r="AA851" i="6" s="1"/>
  <c r="V851" i="6"/>
  <c r="U851" i="6"/>
  <c r="S851" i="6"/>
  <c r="Z850" i="6"/>
  <c r="X850" i="6"/>
  <c r="AA850" i="6" s="1"/>
  <c r="U850" i="6"/>
  <c r="S850" i="6"/>
  <c r="V850" i="6" s="1"/>
  <c r="Z849" i="6"/>
  <c r="X849" i="6"/>
  <c r="AA849" i="6" s="1"/>
  <c r="V849" i="6"/>
  <c r="U849" i="6"/>
  <c r="S849" i="6"/>
  <c r="AA848" i="6"/>
  <c r="Z848" i="6"/>
  <c r="X848" i="6"/>
  <c r="U848" i="6"/>
  <c r="S848" i="6"/>
  <c r="V848" i="6" s="1"/>
  <c r="Z847" i="6"/>
  <c r="X847" i="6"/>
  <c r="AA847" i="6" s="1"/>
  <c r="U847" i="6"/>
  <c r="S847" i="6"/>
  <c r="V847" i="6" s="1"/>
  <c r="Z846" i="6"/>
  <c r="X846" i="6"/>
  <c r="AA846" i="6" s="1"/>
  <c r="U846" i="6"/>
  <c r="S846" i="6"/>
  <c r="V846" i="6" s="1"/>
  <c r="Z845" i="6"/>
  <c r="X845" i="6"/>
  <c r="AA845" i="6" s="1"/>
  <c r="U845" i="6"/>
  <c r="S845" i="6"/>
  <c r="V845" i="6" s="1"/>
  <c r="Z844" i="6"/>
  <c r="X844" i="6"/>
  <c r="AA844" i="6" s="1"/>
  <c r="U844" i="6"/>
  <c r="S844" i="6"/>
  <c r="V844" i="6" s="1"/>
  <c r="Z843" i="6"/>
  <c r="X843" i="6"/>
  <c r="AA843" i="6" s="1"/>
  <c r="U843" i="6"/>
  <c r="S843" i="6"/>
  <c r="V843" i="6" s="1"/>
  <c r="Z842" i="6"/>
  <c r="X842" i="6"/>
  <c r="AA842" i="6" s="1"/>
  <c r="U842" i="6"/>
  <c r="S842" i="6"/>
  <c r="V842" i="6" s="1"/>
  <c r="Z841" i="6"/>
  <c r="X841" i="6"/>
  <c r="AA841" i="6" s="1"/>
  <c r="V841" i="6"/>
  <c r="U841" i="6"/>
  <c r="S841" i="6"/>
  <c r="AA840" i="6"/>
  <c r="Z840" i="6"/>
  <c r="X840" i="6"/>
  <c r="U840" i="6"/>
  <c r="S840" i="6"/>
  <c r="V840" i="6" s="1"/>
  <c r="Z839" i="6"/>
  <c r="X839" i="6"/>
  <c r="AA839" i="6" s="1"/>
  <c r="U839" i="6"/>
  <c r="S839" i="6"/>
  <c r="V839" i="6" s="1"/>
  <c r="Z838" i="6"/>
  <c r="X838" i="6"/>
  <c r="AA838" i="6" s="1"/>
  <c r="U838" i="6"/>
  <c r="S838" i="6"/>
  <c r="V838" i="6" s="1"/>
  <c r="Z837" i="6"/>
  <c r="X837" i="6"/>
  <c r="AA837" i="6" s="1"/>
  <c r="U837" i="6"/>
  <c r="S837" i="6"/>
  <c r="V837" i="6" s="1"/>
  <c r="Z836" i="6"/>
  <c r="X836" i="6"/>
  <c r="AA836" i="6" s="1"/>
  <c r="U836" i="6"/>
  <c r="S836" i="6"/>
  <c r="V836" i="6" s="1"/>
  <c r="Z835" i="6"/>
  <c r="X835" i="6"/>
  <c r="AA835" i="6" s="1"/>
  <c r="U835" i="6"/>
  <c r="S835" i="6"/>
  <c r="V835" i="6" s="1"/>
  <c r="Z834" i="6"/>
  <c r="X834" i="6"/>
  <c r="AA834" i="6" s="1"/>
  <c r="U834" i="6"/>
  <c r="S834" i="6"/>
  <c r="V834" i="6" s="1"/>
  <c r="Z833" i="6"/>
  <c r="X833" i="6"/>
  <c r="AA833" i="6" s="1"/>
  <c r="V833" i="6"/>
  <c r="U833" i="6"/>
  <c r="S833" i="6"/>
  <c r="AA832" i="6"/>
  <c r="Z832" i="6"/>
  <c r="X832" i="6"/>
  <c r="U832" i="6"/>
  <c r="S832" i="6"/>
  <c r="V832" i="6" s="1"/>
  <c r="Z831" i="6"/>
  <c r="X831" i="6"/>
  <c r="AA831" i="6" s="1"/>
  <c r="U831" i="6"/>
  <c r="S831" i="6"/>
  <c r="V831" i="6" s="1"/>
  <c r="Z830" i="6"/>
  <c r="X830" i="6"/>
  <c r="AA830" i="6" s="1"/>
  <c r="U830" i="6"/>
  <c r="S830" i="6"/>
  <c r="V830" i="6" s="1"/>
  <c r="Z829" i="6"/>
  <c r="X829" i="6"/>
  <c r="AA829" i="6" s="1"/>
  <c r="U829" i="6"/>
  <c r="S829" i="6"/>
  <c r="V829" i="6" s="1"/>
  <c r="Z828" i="6"/>
  <c r="X828" i="6"/>
  <c r="AA828" i="6" s="1"/>
  <c r="U828" i="6"/>
  <c r="S828" i="6"/>
  <c r="V828" i="6" s="1"/>
  <c r="Z827" i="6"/>
  <c r="X827" i="6"/>
  <c r="AA827" i="6" s="1"/>
  <c r="U827" i="6"/>
  <c r="S827" i="6"/>
  <c r="V827" i="6" s="1"/>
  <c r="Z826" i="6"/>
  <c r="X826" i="6"/>
  <c r="AA826" i="6" s="1"/>
  <c r="U826" i="6"/>
  <c r="S826" i="6"/>
  <c r="V826" i="6" s="1"/>
  <c r="Z825" i="6"/>
  <c r="X825" i="6"/>
  <c r="AA825" i="6" s="1"/>
  <c r="V825" i="6"/>
  <c r="U825" i="6"/>
  <c r="S825" i="6"/>
  <c r="AA824" i="6"/>
  <c r="Z824" i="6"/>
  <c r="X824" i="6"/>
  <c r="U824" i="6"/>
  <c r="S824" i="6"/>
  <c r="V824" i="6" s="1"/>
  <c r="Z823" i="6"/>
  <c r="X823" i="6"/>
  <c r="AA823" i="6" s="1"/>
  <c r="U823" i="6"/>
  <c r="S823" i="6"/>
  <c r="V823" i="6" s="1"/>
  <c r="Z822" i="6"/>
  <c r="X822" i="6"/>
  <c r="AA822" i="6" s="1"/>
  <c r="U822" i="6"/>
  <c r="S822" i="6"/>
  <c r="V822" i="6" s="1"/>
  <c r="Z821" i="6"/>
  <c r="X821" i="6"/>
  <c r="AA821" i="6" s="1"/>
  <c r="U821" i="6"/>
  <c r="S821" i="6"/>
  <c r="V821" i="6" s="1"/>
  <c r="Z820" i="6"/>
  <c r="X820" i="6"/>
  <c r="AA820" i="6" s="1"/>
  <c r="U820" i="6"/>
  <c r="S820" i="6"/>
  <c r="V820" i="6" s="1"/>
  <c r="Z819" i="6"/>
  <c r="X819" i="6"/>
  <c r="AA819" i="6" s="1"/>
  <c r="U819" i="6"/>
  <c r="S819" i="6"/>
  <c r="V819" i="6" s="1"/>
  <c r="Z818" i="6"/>
  <c r="X818" i="6"/>
  <c r="AA818" i="6" s="1"/>
  <c r="U818" i="6"/>
  <c r="S818" i="6"/>
  <c r="V818" i="6" s="1"/>
  <c r="AA817" i="6"/>
  <c r="Z817" i="6"/>
  <c r="X817" i="6"/>
  <c r="U817" i="6"/>
  <c r="S817" i="6"/>
  <c r="V817" i="6" s="1"/>
  <c r="Z816" i="6"/>
  <c r="X816" i="6"/>
  <c r="AA816" i="6" s="1"/>
  <c r="U816" i="6"/>
  <c r="S816" i="6"/>
  <c r="V816" i="6" s="1"/>
  <c r="Z815" i="6"/>
  <c r="X815" i="6"/>
  <c r="AA815" i="6" s="1"/>
  <c r="U815" i="6"/>
  <c r="S815" i="6"/>
  <c r="V815" i="6" s="1"/>
  <c r="Z814" i="6"/>
  <c r="X814" i="6"/>
  <c r="AA814" i="6" s="1"/>
  <c r="U814" i="6"/>
  <c r="S814" i="6"/>
  <c r="V814" i="6" s="1"/>
  <c r="Z813" i="6"/>
  <c r="X813" i="6"/>
  <c r="AA813" i="6" s="1"/>
  <c r="U813" i="6"/>
  <c r="S813" i="6"/>
  <c r="V813" i="6" s="1"/>
  <c r="Z812" i="6"/>
  <c r="X812" i="6"/>
  <c r="AA812" i="6" s="1"/>
  <c r="U812" i="6"/>
  <c r="S812" i="6"/>
  <c r="V812" i="6" s="1"/>
  <c r="Z811" i="6"/>
  <c r="X811" i="6"/>
  <c r="AA811" i="6" s="1"/>
  <c r="U811" i="6"/>
  <c r="S811" i="6"/>
  <c r="V811" i="6" s="1"/>
  <c r="Z810" i="6"/>
  <c r="X810" i="6"/>
  <c r="AA810" i="6" s="1"/>
  <c r="U810" i="6"/>
  <c r="S810" i="6"/>
  <c r="V810" i="6" s="1"/>
  <c r="Z809" i="6"/>
  <c r="X809" i="6"/>
  <c r="AA809" i="6" s="1"/>
  <c r="U809" i="6"/>
  <c r="S809" i="6"/>
  <c r="V809" i="6" s="1"/>
  <c r="Z808" i="6"/>
  <c r="X808" i="6"/>
  <c r="AA808" i="6" s="1"/>
  <c r="U808" i="6"/>
  <c r="S808" i="6"/>
  <c r="V808" i="6" s="1"/>
  <c r="AA807" i="6"/>
  <c r="Z807" i="6"/>
  <c r="X807" i="6"/>
  <c r="U807" i="6"/>
  <c r="S807" i="6"/>
  <c r="V807" i="6" s="1"/>
  <c r="Z806" i="6"/>
  <c r="X806" i="6"/>
  <c r="AA806" i="6" s="1"/>
  <c r="U806" i="6"/>
  <c r="S806" i="6"/>
  <c r="V806" i="6" s="1"/>
  <c r="Z805" i="6"/>
  <c r="X805" i="6"/>
  <c r="AA805" i="6" s="1"/>
  <c r="U805" i="6"/>
  <c r="S805" i="6"/>
  <c r="V805" i="6" s="1"/>
  <c r="Z804" i="6"/>
  <c r="X804" i="6"/>
  <c r="AA804" i="6" s="1"/>
  <c r="U804" i="6"/>
  <c r="S804" i="6"/>
  <c r="V804" i="6" s="1"/>
  <c r="Z803" i="6"/>
  <c r="X803" i="6"/>
  <c r="AA803" i="6" s="1"/>
  <c r="U803" i="6"/>
  <c r="S803" i="6"/>
  <c r="V803" i="6" s="1"/>
  <c r="Z802" i="6"/>
  <c r="X802" i="6"/>
  <c r="AA802" i="6" s="1"/>
  <c r="U802" i="6"/>
  <c r="S802" i="6"/>
  <c r="V802" i="6" s="1"/>
  <c r="AA801" i="6"/>
  <c r="Z801" i="6"/>
  <c r="X801" i="6"/>
  <c r="U801" i="6"/>
  <c r="S801" i="6"/>
  <c r="V801" i="6" s="1"/>
  <c r="Z800" i="6"/>
  <c r="X800" i="6"/>
  <c r="AA800" i="6" s="1"/>
  <c r="U800" i="6"/>
  <c r="S800" i="6"/>
  <c r="V800" i="6" s="1"/>
  <c r="Z799" i="6"/>
  <c r="X799" i="6"/>
  <c r="AA799" i="6" s="1"/>
  <c r="U799" i="6"/>
  <c r="S799" i="6"/>
  <c r="V799" i="6" s="1"/>
  <c r="Z798" i="6"/>
  <c r="X798" i="6"/>
  <c r="AA798" i="6" s="1"/>
  <c r="U798" i="6"/>
  <c r="S798" i="6"/>
  <c r="V798" i="6" s="1"/>
  <c r="Z797" i="6"/>
  <c r="X797" i="6"/>
  <c r="AA797" i="6" s="1"/>
  <c r="U797" i="6"/>
  <c r="S797" i="6"/>
  <c r="V797" i="6" s="1"/>
  <c r="Z796" i="6"/>
  <c r="X796" i="6"/>
  <c r="AA796" i="6" s="1"/>
  <c r="U796" i="6"/>
  <c r="S796" i="6"/>
  <c r="V796" i="6" s="1"/>
  <c r="Z795" i="6"/>
  <c r="X795" i="6"/>
  <c r="AA795" i="6" s="1"/>
  <c r="U795" i="6"/>
  <c r="S795" i="6"/>
  <c r="V795" i="6" s="1"/>
  <c r="Z794" i="6"/>
  <c r="X794" i="6"/>
  <c r="AA794" i="6" s="1"/>
  <c r="U794" i="6"/>
  <c r="S794" i="6"/>
  <c r="V794" i="6" s="1"/>
  <c r="Z793" i="6"/>
  <c r="X793" i="6"/>
  <c r="AA793" i="6" s="1"/>
  <c r="U793" i="6"/>
  <c r="S793" i="6"/>
  <c r="V793" i="6" s="1"/>
  <c r="Z792" i="6"/>
  <c r="X792" i="6"/>
  <c r="AA792" i="6" s="1"/>
  <c r="U792" i="6"/>
  <c r="S792" i="6"/>
  <c r="V792" i="6" s="1"/>
  <c r="Z791" i="6"/>
  <c r="X791" i="6"/>
  <c r="AA791" i="6" s="1"/>
  <c r="U791" i="6"/>
  <c r="S791" i="6"/>
  <c r="V791" i="6" s="1"/>
  <c r="Z790" i="6"/>
  <c r="X790" i="6"/>
  <c r="AA790" i="6" s="1"/>
  <c r="U790" i="6"/>
  <c r="S790" i="6"/>
  <c r="V790" i="6" s="1"/>
  <c r="AA789" i="6"/>
  <c r="Z789" i="6"/>
  <c r="X789" i="6"/>
  <c r="U789" i="6"/>
  <c r="S789" i="6"/>
  <c r="V789" i="6" s="1"/>
  <c r="Z788" i="6"/>
  <c r="X788" i="6"/>
  <c r="AA788" i="6" s="1"/>
  <c r="V788" i="6"/>
  <c r="U788" i="6"/>
  <c r="S788" i="6"/>
  <c r="Z787" i="6"/>
  <c r="X787" i="6"/>
  <c r="AA787" i="6" s="1"/>
  <c r="U787" i="6"/>
  <c r="S787" i="6"/>
  <c r="V787" i="6" s="1"/>
  <c r="Z786" i="6"/>
  <c r="X786" i="6"/>
  <c r="AA786" i="6" s="1"/>
  <c r="U786" i="6"/>
  <c r="S786" i="6"/>
  <c r="V786" i="6" s="1"/>
  <c r="Z785" i="6"/>
  <c r="X785" i="6"/>
  <c r="AA785" i="6" s="1"/>
  <c r="U785" i="6"/>
  <c r="S785" i="6"/>
  <c r="V785" i="6" s="1"/>
  <c r="Z784" i="6"/>
  <c r="X784" i="6"/>
  <c r="AA784" i="6" s="1"/>
  <c r="U784" i="6"/>
  <c r="S784" i="6"/>
  <c r="V784" i="6" s="1"/>
  <c r="Z783" i="6"/>
  <c r="X783" i="6"/>
  <c r="AA783" i="6" s="1"/>
  <c r="U783" i="6"/>
  <c r="S783" i="6"/>
  <c r="V783" i="6" s="1"/>
  <c r="Z782" i="6"/>
  <c r="X782" i="6"/>
  <c r="AA782" i="6" s="1"/>
  <c r="U782" i="6"/>
  <c r="S782" i="6"/>
  <c r="V782" i="6" s="1"/>
  <c r="AA781" i="6"/>
  <c r="Z781" i="6"/>
  <c r="X781" i="6"/>
  <c r="U781" i="6"/>
  <c r="S781" i="6"/>
  <c r="V781" i="6" s="1"/>
  <c r="Z780" i="6"/>
  <c r="X780" i="6"/>
  <c r="AA780" i="6" s="1"/>
  <c r="V780" i="6"/>
  <c r="U780" i="6"/>
  <c r="S780" i="6"/>
  <c r="Z779" i="6"/>
  <c r="X779" i="6"/>
  <c r="AA779" i="6" s="1"/>
  <c r="U779" i="6"/>
  <c r="S779" i="6"/>
  <c r="V779" i="6" s="1"/>
  <c r="Z778" i="6"/>
  <c r="X778" i="6"/>
  <c r="AA778" i="6" s="1"/>
  <c r="U778" i="6"/>
  <c r="S778" i="6"/>
  <c r="V778" i="6" s="1"/>
  <c r="Z777" i="6"/>
  <c r="X777" i="6"/>
  <c r="AA777" i="6" s="1"/>
  <c r="U777" i="6"/>
  <c r="S777" i="6"/>
  <c r="V777" i="6" s="1"/>
  <c r="Z776" i="6"/>
  <c r="X776" i="6"/>
  <c r="AA776" i="6" s="1"/>
  <c r="U776" i="6"/>
  <c r="S776" i="6"/>
  <c r="V776" i="6" s="1"/>
  <c r="Z775" i="6"/>
  <c r="X775" i="6"/>
  <c r="AA775" i="6" s="1"/>
  <c r="U775" i="6"/>
  <c r="S775" i="6"/>
  <c r="V775" i="6" s="1"/>
  <c r="Z774" i="6"/>
  <c r="X774" i="6"/>
  <c r="AA774" i="6" s="1"/>
  <c r="U774" i="6"/>
  <c r="S774" i="6"/>
  <c r="V774" i="6" s="1"/>
  <c r="AA773" i="6"/>
  <c r="Z773" i="6"/>
  <c r="X773" i="6"/>
  <c r="U773" i="6"/>
  <c r="S773" i="6"/>
  <c r="V773" i="6" s="1"/>
  <c r="Z772" i="6"/>
  <c r="X772" i="6"/>
  <c r="AA772" i="6" s="1"/>
  <c r="V772" i="6"/>
  <c r="U772" i="6"/>
  <c r="S772" i="6"/>
  <c r="Z771" i="6"/>
  <c r="X771" i="6"/>
  <c r="AA771" i="6" s="1"/>
  <c r="U771" i="6"/>
  <c r="S771" i="6"/>
  <c r="V771" i="6" s="1"/>
  <c r="Z770" i="6"/>
  <c r="X770" i="6"/>
  <c r="AA770" i="6" s="1"/>
  <c r="U770" i="6"/>
  <c r="S770" i="6"/>
  <c r="V770" i="6" s="1"/>
  <c r="Z769" i="6"/>
  <c r="X769" i="6"/>
  <c r="AA769" i="6" s="1"/>
  <c r="U769" i="6"/>
  <c r="S769" i="6"/>
  <c r="V769" i="6" s="1"/>
  <c r="Z768" i="6"/>
  <c r="X768" i="6"/>
  <c r="AA768" i="6" s="1"/>
  <c r="U768" i="6"/>
  <c r="S768" i="6"/>
  <c r="V768" i="6" s="1"/>
  <c r="Z767" i="6"/>
  <c r="X767" i="6"/>
  <c r="AA767" i="6" s="1"/>
  <c r="U767" i="6"/>
  <c r="S767" i="6"/>
  <c r="V767" i="6" s="1"/>
  <c r="Z766" i="6"/>
  <c r="X766" i="6"/>
  <c r="AA766" i="6" s="1"/>
  <c r="U766" i="6"/>
  <c r="S766" i="6"/>
  <c r="V766" i="6" s="1"/>
  <c r="AA765" i="6"/>
  <c r="Z765" i="6"/>
  <c r="X765" i="6"/>
  <c r="U765" i="6"/>
  <c r="S765" i="6"/>
  <c r="V765" i="6" s="1"/>
  <c r="Z764" i="6"/>
  <c r="X764" i="6"/>
  <c r="AA764" i="6" s="1"/>
  <c r="V764" i="6"/>
  <c r="U764" i="6"/>
  <c r="S764" i="6"/>
  <c r="Z763" i="6"/>
  <c r="X763" i="6"/>
  <c r="AA763" i="6" s="1"/>
  <c r="U763" i="6"/>
  <c r="S763" i="6"/>
  <c r="V763" i="6" s="1"/>
  <c r="Z762" i="6"/>
  <c r="X762" i="6"/>
  <c r="AA762" i="6" s="1"/>
  <c r="U762" i="6"/>
  <c r="S762" i="6"/>
  <c r="V762" i="6" s="1"/>
  <c r="Z761" i="6"/>
  <c r="X761" i="6"/>
  <c r="AA761" i="6" s="1"/>
  <c r="U761" i="6"/>
  <c r="S761" i="6"/>
  <c r="V761" i="6" s="1"/>
  <c r="Z760" i="6"/>
  <c r="X760" i="6"/>
  <c r="AA760" i="6" s="1"/>
  <c r="U760" i="6"/>
  <c r="S760" i="6"/>
  <c r="V760" i="6" s="1"/>
  <c r="Z759" i="6"/>
  <c r="X759" i="6"/>
  <c r="AA759" i="6" s="1"/>
  <c r="U759" i="6"/>
  <c r="S759" i="6"/>
  <c r="V759" i="6" s="1"/>
  <c r="Z758" i="6"/>
  <c r="X758" i="6"/>
  <c r="AA758" i="6" s="1"/>
  <c r="U758" i="6"/>
  <c r="S758" i="6"/>
  <c r="V758" i="6" s="1"/>
  <c r="AA757" i="6"/>
  <c r="Z757" i="6"/>
  <c r="X757" i="6"/>
  <c r="U757" i="6"/>
  <c r="S757" i="6"/>
  <c r="V757" i="6" s="1"/>
  <c r="Z756" i="6"/>
  <c r="X756" i="6"/>
  <c r="AA756" i="6" s="1"/>
  <c r="V756" i="6"/>
  <c r="U756" i="6"/>
  <c r="S756" i="6"/>
  <c r="Z755" i="6"/>
  <c r="X755" i="6"/>
  <c r="AA755" i="6" s="1"/>
  <c r="U755" i="6"/>
  <c r="S755" i="6"/>
  <c r="V755" i="6" s="1"/>
  <c r="Z754" i="6"/>
  <c r="X754" i="6"/>
  <c r="AA754" i="6" s="1"/>
  <c r="U754" i="6"/>
  <c r="S754" i="6"/>
  <c r="V754" i="6" s="1"/>
  <c r="Z753" i="6"/>
  <c r="X753" i="6"/>
  <c r="AA753" i="6" s="1"/>
  <c r="U753" i="6"/>
  <c r="S753" i="6"/>
  <c r="V753" i="6" s="1"/>
  <c r="Z752" i="6"/>
  <c r="X752" i="6"/>
  <c r="AA752" i="6" s="1"/>
  <c r="U752" i="6"/>
  <c r="S752" i="6"/>
  <c r="V752" i="6" s="1"/>
  <c r="Z751" i="6"/>
  <c r="X751" i="6"/>
  <c r="AA751" i="6" s="1"/>
  <c r="U751" i="6"/>
  <c r="S751" i="6"/>
  <c r="V751" i="6" s="1"/>
  <c r="Z750" i="6"/>
  <c r="X750" i="6"/>
  <c r="AA750" i="6" s="1"/>
  <c r="U750" i="6"/>
  <c r="S750" i="6"/>
  <c r="V750" i="6" s="1"/>
  <c r="AA749" i="6"/>
  <c r="Z749" i="6"/>
  <c r="X749" i="6"/>
  <c r="U749" i="6"/>
  <c r="S749" i="6"/>
  <c r="V749" i="6" s="1"/>
  <c r="Z748" i="6"/>
  <c r="X748" i="6"/>
  <c r="AA748" i="6" s="1"/>
  <c r="V748" i="6"/>
  <c r="U748" i="6"/>
  <c r="S748" i="6"/>
  <c r="Z747" i="6"/>
  <c r="X747" i="6"/>
  <c r="AA747" i="6" s="1"/>
  <c r="U747" i="6"/>
  <c r="S747" i="6"/>
  <c r="V747" i="6" s="1"/>
  <c r="Z746" i="6"/>
  <c r="X746" i="6"/>
  <c r="AA746" i="6" s="1"/>
  <c r="U746" i="6"/>
  <c r="S746" i="6"/>
  <c r="V746" i="6" s="1"/>
  <c r="Z745" i="6"/>
  <c r="X745" i="6"/>
  <c r="AA745" i="6" s="1"/>
  <c r="U745" i="6"/>
  <c r="S745" i="6"/>
  <c r="V745" i="6" s="1"/>
  <c r="Z744" i="6"/>
  <c r="X744" i="6"/>
  <c r="AA744" i="6" s="1"/>
  <c r="U744" i="6"/>
  <c r="S744" i="6"/>
  <c r="V744" i="6" s="1"/>
  <c r="Z743" i="6"/>
  <c r="X743" i="6"/>
  <c r="AA743" i="6" s="1"/>
  <c r="U743" i="6"/>
  <c r="S743" i="6"/>
  <c r="V743" i="6" s="1"/>
  <c r="Z742" i="6"/>
  <c r="X742" i="6"/>
  <c r="AA742" i="6" s="1"/>
  <c r="U742" i="6"/>
  <c r="S742" i="6"/>
  <c r="V742" i="6" s="1"/>
  <c r="AA741" i="6"/>
  <c r="Z741" i="6"/>
  <c r="X741" i="6"/>
  <c r="U741" i="6"/>
  <c r="S741" i="6"/>
  <c r="V741" i="6" s="1"/>
  <c r="Z740" i="6"/>
  <c r="X740" i="6"/>
  <c r="AA740" i="6" s="1"/>
  <c r="V740" i="6"/>
  <c r="U740" i="6"/>
  <c r="S740" i="6"/>
  <c r="Z739" i="6"/>
  <c r="X739" i="6"/>
  <c r="AA739" i="6" s="1"/>
  <c r="U739" i="6"/>
  <c r="S739" i="6"/>
  <c r="V739" i="6" s="1"/>
  <c r="Z738" i="6"/>
  <c r="X738" i="6"/>
  <c r="AA738" i="6" s="1"/>
  <c r="U738" i="6"/>
  <c r="S738" i="6"/>
  <c r="V738" i="6" s="1"/>
  <c r="Z737" i="6"/>
  <c r="X737" i="6"/>
  <c r="AA737" i="6" s="1"/>
  <c r="U737" i="6"/>
  <c r="S737" i="6"/>
  <c r="V737" i="6" s="1"/>
  <c r="Z736" i="6"/>
  <c r="X736" i="6"/>
  <c r="AA736" i="6" s="1"/>
  <c r="U736" i="6"/>
  <c r="S736" i="6"/>
  <c r="V736" i="6" s="1"/>
  <c r="Z735" i="6"/>
  <c r="X735" i="6"/>
  <c r="AA735" i="6" s="1"/>
  <c r="U735" i="6"/>
  <c r="S735" i="6"/>
  <c r="V735" i="6" s="1"/>
  <c r="Z734" i="6"/>
  <c r="X734" i="6"/>
  <c r="AA734" i="6" s="1"/>
  <c r="U734" i="6"/>
  <c r="S734" i="6"/>
  <c r="V734" i="6" s="1"/>
  <c r="AA733" i="6"/>
  <c r="Z733" i="6"/>
  <c r="X733" i="6"/>
  <c r="U733" i="6"/>
  <c r="S733" i="6"/>
  <c r="V733" i="6" s="1"/>
  <c r="Z732" i="6"/>
  <c r="X732" i="6"/>
  <c r="AA732" i="6" s="1"/>
  <c r="V732" i="6"/>
  <c r="U732" i="6"/>
  <c r="S732" i="6"/>
  <c r="Z731" i="6"/>
  <c r="X731" i="6"/>
  <c r="AA731" i="6" s="1"/>
  <c r="U731" i="6"/>
  <c r="S731" i="6"/>
  <c r="V731" i="6" s="1"/>
  <c r="Z730" i="6"/>
  <c r="X730" i="6"/>
  <c r="AA730" i="6" s="1"/>
  <c r="U730" i="6"/>
  <c r="S730" i="6"/>
  <c r="V730" i="6" s="1"/>
  <c r="Z729" i="6"/>
  <c r="X729" i="6"/>
  <c r="AA729" i="6" s="1"/>
  <c r="U729" i="6"/>
  <c r="S729" i="6"/>
  <c r="V729" i="6" s="1"/>
  <c r="Z728" i="6"/>
  <c r="X728" i="6"/>
  <c r="AA728" i="6" s="1"/>
  <c r="U728" i="6"/>
  <c r="S728" i="6"/>
  <c r="V728" i="6" s="1"/>
  <c r="Z727" i="6"/>
  <c r="X727" i="6"/>
  <c r="AA727" i="6" s="1"/>
  <c r="U727" i="6"/>
  <c r="S727" i="6"/>
  <c r="V727" i="6" s="1"/>
  <c r="Z726" i="6"/>
  <c r="X726" i="6"/>
  <c r="AA726" i="6" s="1"/>
  <c r="U726" i="6"/>
  <c r="S726" i="6"/>
  <c r="V726" i="6" s="1"/>
  <c r="AA725" i="6"/>
  <c r="Z725" i="6"/>
  <c r="X725" i="6"/>
  <c r="U725" i="6"/>
  <c r="S725" i="6"/>
  <c r="V725" i="6" s="1"/>
  <c r="Z724" i="6"/>
  <c r="X724" i="6"/>
  <c r="AA724" i="6" s="1"/>
  <c r="V724" i="6"/>
  <c r="U724" i="6"/>
  <c r="S724" i="6"/>
  <c r="Z723" i="6"/>
  <c r="X723" i="6"/>
  <c r="AA723" i="6" s="1"/>
  <c r="U723" i="6"/>
  <c r="S723" i="6"/>
  <c r="V723" i="6" s="1"/>
  <c r="Z722" i="6"/>
  <c r="X722" i="6"/>
  <c r="AA722" i="6" s="1"/>
  <c r="U722" i="6"/>
  <c r="S722" i="6"/>
  <c r="V722" i="6" s="1"/>
  <c r="Z721" i="6"/>
  <c r="X721" i="6"/>
  <c r="AA721" i="6" s="1"/>
  <c r="U721" i="6"/>
  <c r="S721" i="6"/>
  <c r="V721" i="6" s="1"/>
  <c r="Z720" i="6"/>
  <c r="X720" i="6"/>
  <c r="AA720" i="6" s="1"/>
  <c r="U720" i="6"/>
  <c r="S720" i="6"/>
  <c r="V720" i="6" s="1"/>
  <c r="AA719" i="6"/>
  <c r="Z719" i="6"/>
  <c r="X719" i="6"/>
  <c r="U719" i="6"/>
  <c r="S719" i="6"/>
  <c r="V719" i="6" s="1"/>
  <c r="Z718" i="6"/>
  <c r="X718" i="6"/>
  <c r="AA718" i="6" s="1"/>
  <c r="U718" i="6"/>
  <c r="S718" i="6"/>
  <c r="V718" i="6" s="1"/>
  <c r="Z717" i="6"/>
  <c r="X717" i="6"/>
  <c r="AA717" i="6" s="1"/>
  <c r="U717" i="6"/>
  <c r="S717" i="6"/>
  <c r="V717" i="6" s="1"/>
  <c r="Z716" i="6"/>
  <c r="X716" i="6"/>
  <c r="AA716" i="6" s="1"/>
  <c r="U716" i="6"/>
  <c r="S716" i="6"/>
  <c r="V716" i="6" s="1"/>
  <c r="Z715" i="6"/>
  <c r="X715" i="6"/>
  <c r="AA715" i="6" s="1"/>
  <c r="U715" i="6"/>
  <c r="S715" i="6"/>
  <c r="V715" i="6" s="1"/>
  <c r="Z714" i="6"/>
  <c r="X714" i="6"/>
  <c r="AA714" i="6" s="1"/>
  <c r="U714" i="6"/>
  <c r="S714" i="6"/>
  <c r="V714" i="6" s="1"/>
  <c r="AA713" i="6"/>
  <c r="Z713" i="6"/>
  <c r="X713" i="6"/>
  <c r="U713" i="6"/>
  <c r="S713" i="6"/>
  <c r="V713" i="6" s="1"/>
  <c r="Z712" i="6"/>
  <c r="X712" i="6"/>
  <c r="AA712" i="6" s="1"/>
  <c r="U712" i="6"/>
  <c r="S712" i="6"/>
  <c r="V712" i="6" s="1"/>
  <c r="Z711" i="6"/>
  <c r="X711" i="6"/>
  <c r="AA711" i="6" s="1"/>
  <c r="U711" i="6"/>
  <c r="S711" i="6"/>
  <c r="V711" i="6" s="1"/>
  <c r="Z710" i="6"/>
  <c r="X710" i="6"/>
  <c r="AA710" i="6" s="1"/>
  <c r="V710" i="6"/>
  <c r="U710" i="6"/>
  <c r="S710" i="6"/>
  <c r="Z709" i="6"/>
  <c r="X709" i="6"/>
  <c r="AA709" i="6" s="1"/>
  <c r="U709" i="6"/>
  <c r="S709" i="6"/>
  <c r="V709" i="6" s="1"/>
  <c r="Z708" i="6"/>
  <c r="X708" i="6"/>
  <c r="AA708" i="6" s="1"/>
  <c r="U708" i="6"/>
  <c r="S708" i="6"/>
  <c r="V708" i="6" s="1"/>
  <c r="Z707" i="6"/>
  <c r="X707" i="6"/>
  <c r="AA707" i="6" s="1"/>
  <c r="U707" i="6"/>
  <c r="S707" i="6"/>
  <c r="V707" i="6" s="1"/>
  <c r="Z706" i="6"/>
  <c r="X706" i="6"/>
  <c r="AA706" i="6" s="1"/>
  <c r="U706" i="6"/>
  <c r="S706" i="6"/>
  <c r="V706" i="6" s="1"/>
  <c r="AA705" i="6"/>
  <c r="Z705" i="6"/>
  <c r="X705" i="6"/>
  <c r="U705" i="6"/>
  <c r="S705" i="6"/>
  <c r="V705" i="6" s="1"/>
  <c r="Z704" i="6"/>
  <c r="X704" i="6"/>
  <c r="AA704" i="6" s="1"/>
  <c r="U704" i="6"/>
  <c r="S704" i="6"/>
  <c r="V704" i="6" s="1"/>
  <c r="Z703" i="6"/>
  <c r="X703" i="6"/>
  <c r="AA703" i="6" s="1"/>
  <c r="U703" i="6"/>
  <c r="S703" i="6"/>
  <c r="V703" i="6" s="1"/>
  <c r="Z702" i="6"/>
  <c r="X702" i="6"/>
  <c r="AA702" i="6" s="1"/>
  <c r="V702" i="6"/>
  <c r="U702" i="6"/>
  <c r="S702" i="6"/>
  <c r="Z701" i="6"/>
  <c r="X701" i="6"/>
  <c r="AA701" i="6" s="1"/>
  <c r="U701" i="6"/>
  <c r="S701" i="6"/>
  <c r="V701" i="6" s="1"/>
  <c r="Z700" i="6"/>
  <c r="X700" i="6"/>
  <c r="AA700" i="6" s="1"/>
  <c r="U700" i="6"/>
  <c r="S700" i="6"/>
  <c r="V700" i="6" s="1"/>
  <c r="Z699" i="6"/>
  <c r="X699" i="6"/>
  <c r="AA699" i="6" s="1"/>
  <c r="U699" i="6"/>
  <c r="S699" i="6"/>
  <c r="V699" i="6" s="1"/>
  <c r="Z698" i="6"/>
  <c r="X698" i="6"/>
  <c r="AA698" i="6" s="1"/>
  <c r="U698" i="6"/>
  <c r="S698" i="6"/>
  <c r="V698" i="6" s="1"/>
  <c r="AA697" i="6"/>
  <c r="Z697" i="6"/>
  <c r="X697" i="6"/>
  <c r="U697" i="6"/>
  <c r="S697" i="6"/>
  <c r="V697" i="6" s="1"/>
  <c r="Z696" i="6"/>
  <c r="X696" i="6"/>
  <c r="AA696" i="6" s="1"/>
  <c r="U696" i="6"/>
  <c r="S696" i="6"/>
  <c r="V696" i="6" s="1"/>
  <c r="Z695" i="6"/>
  <c r="X695" i="6"/>
  <c r="AA695" i="6" s="1"/>
  <c r="U695" i="6"/>
  <c r="S695" i="6"/>
  <c r="V695" i="6" s="1"/>
  <c r="Z694" i="6"/>
  <c r="X694" i="6"/>
  <c r="AA694" i="6" s="1"/>
  <c r="V694" i="6"/>
  <c r="U694" i="6"/>
  <c r="S694" i="6"/>
  <c r="Z693" i="6"/>
  <c r="X693" i="6"/>
  <c r="AA693" i="6" s="1"/>
  <c r="U693" i="6"/>
  <c r="S693" i="6"/>
  <c r="V693" i="6" s="1"/>
  <c r="Z692" i="6"/>
  <c r="X692" i="6"/>
  <c r="AA692" i="6" s="1"/>
  <c r="U692" i="6"/>
  <c r="S692" i="6"/>
  <c r="V692" i="6" s="1"/>
  <c r="Z691" i="6"/>
  <c r="X691" i="6"/>
  <c r="AA691" i="6" s="1"/>
  <c r="U691" i="6"/>
  <c r="S691" i="6"/>
  <c r="V691" i="6" s="1"/>
  <c r="Z690" i="6"/>
  <c r="X690" i="6"/>
  <c r="AA690" i="6" s="1"/>
  <c r="U690" i="6"/>
  <c r="S690" i="6"/>
  <c r="V690" i="6" s="1"/>
  <c r="AA689" i="6"/>
  <c r="Z689" i="6"/>
  <c r="X689" i="6"/>
  <c r="U689" i="6"/>
  <c r="S689" i="6"/>
  <c r="V689" i="6" s="1"/>
  <c r="Z688" i="6"/>
  <c r="X688" i="6"/>
  <c r="AA688" i="6" s="1"/>
  <c r="U688" i="6"/>
  <c r="S688" i="6"/>
  <c r="V688" i="6" s="1"/>
  <c r="Z687" i="6"/>
  <c r="X687" i="6"/>
  <c r="AA687" i="6" s="1"/>
  <c r="U687" i="6"/>
  <c r="S687" i="6"/>
  <c r="V687" i="6" s="1"/>
  <c r="Z686" i="6"/>
  <c r="X686" i="6"/>
  <c r="AA686" i="6" s="1"/>
  <c r="V686" i="6"/>
  <c r="U686" i="6"/>
  <c r="S686" i="6"/>
  <c r="Z685" i="6"/>
  <c r="X685" i="6"/>
  <c r="AA685" i="6" s="1"/>
  <c r="U685" i="6"/>
  <c r="S685" i="6"/>
  <c r="V685" i="6" s="1"/>
  <c r="Z684" i="6"/>
  <c r="X684" i="6"/>
  <c r="AA684" i="6" s="1"/>
  <c r="U684" i="6"/>
  <c r="S684" i="6"/>
  <c r="V684" i="6" s="1"/>
  <c r="Z683" i="6"/>
  <c r="X683" i="6"/>
  <c r="AA683" i="6" s="1"/>
  <c r="U683" i="6"/>
  <c r="S683" i="6"/>
  <c r="V683" i="6" s="1"/>
  <c r="Z682" i="6"/>
  <c r="X682" i="6"/>
  <c r="AA682" i="6" s="1"/>
  <c r="U682" i="6"/>
  <c r="S682" i="6"/>
  <c r="V682" i="6" s="1"/>
  <c r="Z681" i="6"/>
  <c r="X681" i="6"/>
  <c r="AA681" i="6" s="1"/>
  <c r="U681" i="6"/>
  <c r="S681" i="6"/>
  <c r="V681" i="6" s="1"/>
  <c r="Z680" i="6"/>
  <c r="X680" i="6"/>
  <c r="AA680" i="6" s="1"/>
  <c r="U680" i="6"/>
  <c r="S680" i="6"/>
  <c r="V680" i="6" s="1"/>
  <c r="AA679" i="6"/>
  <c r="Z679" i="6"/>
  <c r="X679" i="6"/>
  <c r="U679" i="6"/>
  <c r="S679" i="6"/>
  <c r="V679" i="6" s="1"/>
  <c r="Z678" i="6"/>
  <c r="X678" i="6"/>
  <c r="AA678" i="6" s="1"/>
  <c r="U678" i="6"/>
  <c r="S678" i="6"/>
  <c r="V678" i="6" s="1"/>
  <c r="Z677" i="6"/>
  <c r="X677" i="6"/>
  <c r="AA677" i="6" s="1"/>
  <c r="U677" i="6"/>
  <c r="S677" i="6"/>
  <c r="V677" i="6" s="1"/>
  <c r="Z676" i="6"/>
  <c r="X676" i="6"/>
  <c r="AA676" i="6" s="1"/>
  <c r="U676" i="6"/>
  <c r="S676" i="6"/>
  <c r="V676" i="6" s="1"/>
  <c r="Z675" i="6"/>
  <c r="X675" i="6"/>
  <c r="AA675" i="6" s="1"/>
  <c r="U675" i="6"/>
  <c r="S675" i="6"/>
  <c r="V675" i="6" s="1"/>
  <c r="Z674" i="6"/>
  <c r="X674" i="6"/>
  <c r="AA674" i="6" s="1"/>
  <c r="U674" i="6"/>
  <c r="S674" i="6"/>
  <c r="V674" i="6" s="1"/>
  <c r="Z673" i="6"/>
  <c r="X673" i="6"/>
  <c r="AA673" i="6" s="1"/>
  <c r="U673" i="6"/>
  <c r="S673" i="6"/>
  <c r="V673" i="6" s="1"/>
  <c r="Z672" i="6"/>
  <c r="X672" i="6"/>
  <c r="AA672" i="6" s="1"/>
  <c r="V672" i="6"/>
  <c r="U672" i="6"/>
  <c r="S672" i="6"/>
  <c r="AA671" i="6"/>
  <c r="Z671" i="6"/>
  <c r="X671" i="6"/>
  <c r="U671" i="6"/>
  <c r="S671" i="6"/>
  <c r="V671" i="6" s="1"/>
  <c r="Z670" i="6"/>
  <c r="X670" i="6"/>
  <c r="AA670" i="6" s="1"/>
  <c r="U670" i="6"/>
  <c r="S670" i="6"/>
  <c r="V670" i="6" s="1"/>
  <c r="Z669" i="6"/>
  <c r="X669" i="6"/>
  <c r="AA669" i="6" s="1"/>
  <c r="U669" i="6"/>
  <c r="S669" i="6"/>
  <c r="V669" i="6" s="1"/>
  <c r="Z668" i="6"/>
  <c r="X668" i="6"/>
  <c r="AA668" i="6" s="1"/>
  <c r="U668" i="6"/>
  <c r="S668" i="6"/>
  <c r="V668" i="6" s="1"/>
  <c r="Z667" i="6"/>
  <c r="X667" i="6"/>
  <c r="AA667" i="6" s="1"/>
  <c r="U667" i="6"/>
  <c r="S667" i="6"/>
  <c r="V667" i="6" s="1"/>
  <c r="Z666" i="6"/>
  <c r="X666" i="6"/>
  <c r="AA666" i="6" s="1"/>
  <c r="U666" i="6"/>
  <c r="S666" i="6"/>
  <c r="V666" i="6" s="1"/>
  <c r="Z665" i="6"/>
  <c r="X665" i="6"/>
  <c r="AA665" i="6" s="1"/>
  <c r="V665" i="6"/>
  <c r="U665" i="6"/>
  <c r="S665" i="6"/>
  <c r="Z664" i="6"/>
  <c r="X664" i="6"/>
  <c r="AA664" i="6" s="1"/>
  <c r="U664" i="6"/>
  <c r="S664" i="6"/>
  <c r="V664" i="6" s="1"/>
  <c r="Z663" i="6"/>
  <c r="X663" i="6"/>
  <c r="AA663" i="6" s="1"/>
  <c r="U663" i="6"/>
  <c r="S663" i="6"/>
  <c r="V663" i="6" s="1"/>
  <c r="AA662" i="6"/>
  <c r="Z662" i="6"/>
  <c r="X662" i="6"/>
  <c r="U662" i="6"/>
  <c r="S662" i="6"/>
  <c r="V662" i="6" s="1"/>
  <c r="Z661" i="6"/>
  <c r="X661" i="6"/>
  <c r="AA661" i="6" s="1"/>
  <c r="U661" i="6"/>
  <c r="S661" i="6"/>
  <c r="V661" i="6" s="1"/>
  <c r="Z660" i="6"/>
  <c r="X660" i="6"/>
  <c r="AA660" i="6" s="1"/>
  <c r="U660" i="6"/>
  <c r="S660" i="6"/>
  <c r="V660" i="6" s="1"/>
  <c r="Z659" i="6"/>
  <c r="X659" i="6"/>
  <c r="AA659" i="6" s="1"/>
  <c r="U659" i="6"/>
  <c r="S659" i="6"/>
  <c r="V659" i="6" s="1"/>
  <c r="Z658" i="6"/>
  <c r="X658" i="6"/>
  <c r="AA658" i="6" s="1"/>
  <c r="U658" i="6"/>
  <c r="S658" i="6"/>
  <c r="V658" i="6" s="1"/>
  <c r="Z657" i="6"/>
  <c r="X657" i="6"/>
  <c r="AA657" i="6" s="1"/>
  <c r="V657" i="6"/>
  <c r="U657" i="6"/>
  <c r="S657" i="6"/>
  <c r="Z656" i="6"/>
  <c r="X656" i="6"/>
  <c r="AA656" i="6" s="1"/>
  <c r="U656" i="6"/>
  <c r="S656" i="6"/>
  <c r="V656" i="6" s="1"/>
  <c r="Z655" i="6"/>
  <c r="X655" i="6"/>
  <c r="AA655" i="6" s="1"/>
  <c r="U655" i="6"/>
  <c r="S655" i="6"/>
  <c r="V655" i="6" s="1"/>
  <c r="AA654" i="6"/>
  <c r="Z654" i="6"/>
  <c r="X654" i="6"/>
  <c r="U654" i="6"/>
  <c r="S654" i="6"/>
  <c r="V654" i="6" s="1"/>
  <c r="Z653" i="6"/>
  <c r="X653" i="6"/>
  <c r="AA653" i="6" s="1"/>
  <c r="U653" i="6"/>
  <c r="S653" i="6"/>
  <c r="V653" i="6" s="1"/>
  <c r="Z652" i="6"/>
  <c r="X652" i="6"/>
  <c r="AA652" i="6" s="1"/>
  <c r="U652" i="6"/>
  <c r="S652" i="6"/>
  <c r="V652" i="6" s="1"/>
  <c r="Z651" i="6"/>
  <c r="X651" i="6"/>
  <c r="AA651" i="6" s="1"/>
  <c r="U651" i="6"/>
  <c r="S651" i="6"/>
  <c r="V651" i="6" s="1"/>
  <c r="Z650" i="6"/>
  <c r="X650" i="6"/>
  <c r="AA650" i="6" s="1"/>
  <c r="U650" i="6"/>
  <c r="S650" i="6"/>
  <c r="V650" i="6" s="1"/>
  <c r="Z649" i="6"/>
  <c r="X649" i="6"/>
  <c r="AA649" i="6" s="1"/>
  <c r="V649" i="6"/>
  <c r="U649" i="6"/>
  <c r="S649" i="6"/>
  <c r="Z648" i="6"/>
  <c r="X648" i="6"/>
  <c r="AA648" i="6" s="1"/>
  <c r="U648" i="6"/>
  <c r="S648" i="6"/>
  <c r="V648" i="6" s="1"/>
  <c r="Z647" i="6"/>
  <c r="X647" i="6"/>
  <c r="AA647" i="6" s="1"/>
  <c r="U647" i="6"/>
  <c r="S647" i="6"/>
  <c r="V647" i="6" s="1"/>
  <c r="AA646" i="6"/>
  <c r="Z646" i="6"/>
  <c r="X646" i="6"/>
  <c r="U646" i="6"/>
  <c r="S646" i="6"/>
  <c r="V646" i="6" s="1"/>
  <c r="Z645" i="6"/>
  <c r="X645" i="6"/>
  <c r="AA645" i="6" s="1"/>
  <c r="U645" i="6"/>
  <c r="S645" i="6"/>
  <c r="V645" i="6" s="1"/>
  <c r="Z644" i="6"/>
  <c r="X644" i="6"/>
  <c r="AA644" i="6" s="1"/>
  <c r="U644" i="6"/>
  <c r="S644" i="6"/>
  <c r="V644" i="6" s="1"/>
  <c r="Z643" i="6"/>
  <c r="X643" i="6"/>
  <c r="AA643" i="6" s="1"/>
  <c r="U643" i="6"/>
  <c r="S643" i="6"/>
  <c r="V643" i="6" s="1"/>
  <c r="Z642" i="6"/>
  <c r="X642" i="6"/>
  <c r="AA642" i="6" s="1"/>
  <c r="U642" i="6"/>
  <c r="S642" i="6"/>
  <c r="V642" i="6" s="1"/>
  <c r="Z641" i="6"/>
  <c r="X641" i="6"/>
  <c r="AA641" i="6" s="1"/>
  <c r="V641" i="6"/>
  <c r="U641" i="6"/>
  <c r="S641" i="6"/>
  <c r="Z640" i="6"/>
  <c r="X640" i="6"/>
  <c r="AA640" i="6" s="1"/>
  <c r="U640" i="6"/>
  <c r="S640" i="6"/>
  <c r="V640" i="6" s="1"/>
  <c r="Z639" i="6"/>
  <c r="X639" i="6"/>
  <c r="AA639" i="6" s="1"/>
  <c r="U639" i="6"/>
  <c r="S639" i="6"/>
  <c r="V639" i="6" s="1"/>
  <c r="AA638" i="6"/>
  <c r="Z638" i="6"/>
  <c r="X638" i="6"/>
  <c r="U638" i="6"/>
  <c r="S638" i="6"/>
  <c r="V638" i="6" s="1"/>
  <c r="Z637" i="6"/>
  <c r="X637" i="6"/>
  <c r="AA637" i="6" s="1"/>
  <c r="U637" i="6"/>
  <c r="S637" i="6"/>
  <c r="V637" i="6" s="1"/>
  <c r="Z636" i="6"/>
  <c r="X636" i="6"/>
  <c r="AA636" i="6" s="1"/>
  <c r="U636" i="6"/>
  <c r="S636" i="6"/>
  <c r="V636" i="6" s="1"/>
  <c r="Z635" i="6"/>
  <c r="X635" i="6"/>
  <c r="AA635" i="6" s="1"/>
  <c r="U635" i="6"/>
  <c r="S635" i="6"/>
  <c r="V635" i="6" s="1"/>
  <c r="Z634" i="6"/>
  <c r="X634" i="6"/>
  <c r="AA634" i="6" s="1"/>
  <c r="U634" i="6"/>
  <c r="S634" i="6"/>
  <c r="V634" i="6" s="1"/>
  <c r="Z633" i="6"/>
  <c r="X633" i="6"/>
  <c r="AA633" i="6" s="1"/>
  <c r="V633" i="6"/>
  <c r="U633" i="6"/>
  <c r="S633" i="6"/>
  <c r="Z632" i="6"/>
  <c r="X632" i="6"/>
  <c r="AA632" i="6" s="1"/>
  <c r="U632" i="6"/>
  <c r="S632" i="6"/>
  <c r="V632" i="6" s="1"/>
  <c r="Z631" i="6"/>
  <c r="X631" i="6"/>
  <c r="AA631" i="6" s="1"/>
  <c r="U631" i="6"/>
  <c r="S631" i="6"/>
  <c r="V631" i="6" s="1"/>
  <c r="AA630" i="6"/>
  <c r="Z630" i="6"/>
  <c r="X630" i="6"/>
  <c r="U630" i="6"/>
  <c r="S630" i="6"/>
  <c r="V630" i="6" s="1"/>
  <c r="Z629" i="6"/>
  <c r="X629" i="6"/>
  <c r="AA629" i="6" s="1"/>
  <c r="U629" i="6"/>
  <c r="S629" i="6"/>
  <c r="V629" i="6" s="1"/>
  <c r="Z628" i="6"/>
  <c r="X628" i="6"/>
  <c r="AA628" i="6" s="1"/>
  <c r="U628" i="6"/>
  <c r="S628" i="6"/>
  <c r="V628" i="6" s="1"/>
  <c r="Z627" i="6"/>
  <c r="X627" i="6"/>
  <c r="AA627" i="6" s="1"/>
  <c r="U627" i="6"/>
  <c r="S627" i="6"/>
  <c r="V627" i="6" s="1"/>
  <c r="Z626" i="6"/>
  <c r="X626" i="6"/>
  <c r="AA626" i="6" s="1"/>
  <c r="U626" i="6"/>
  <c r="S626" i="6"/>
  <c r="V626" i="6" s="1"/>
  <c r="Z625" i="6"/>
  <c r="X625" i="6"/>
  <c r="AA625" i="6" s="1"/>
  <c r="V625" i="6"/>
  <c r="U625" i="6"/>
  <c r="S625" i="6"/>
  <c r="Z624" i="6"/>
  <c r="X624" i="6"/>
  <c r="AA624" i="6" s="1"/>
  <c r="U624" i="6"/>
  <c r="S624" i="6"/>
  <c r="V624" i="6" s="1"/>
  <c r="Z623" i="6"/>
  <c r="X623" i="6"/>
  <c r="AA623" i="6" s="1"/>
  <c r="U623" i="6"/>
  <c r="S623" i="6"/>
  <c r="V623" i="6" s="1"/>
  <c r="AA622" i="6"/>
  <c r="Z622" i="6"/>
  <c r="X622" i="6"/>
  <c r="U622" i="6"/>
  <c r="S622" i="6"/>
  <c r="V622" i="6" s="1"/>
  <c r="Z621" i="6"/>
  <c r="X621" i="6"/>
  <c r="AA621" i="6" s="1"/>
  <c r="U621" i="6"/>
  <c r="S621" i="6"/>
  <c r="V621" i="6" s="1"/>
  <c r="Z620" i="6"/>
  <c r="X620" i="6"/>
  <c r="AA620" i="6" s="1"/>
  <c r="U620" i="6"/>
  <c r="S620" i="6"/>
  <c r="V620" i="6" s="1"/>
  <c r="Z619" i="6"/>
  <c r="X619" i="6"/>
  <c r="AA619" i="6" s="1"/>
  <c r="U619" i="6"/>
  <c r="S619" i="6"/>
  <c r="V619" i="6" s="1"/>
  <c r="Z618" i="6"/>
  <c r="X618" i="6"/>
  <c r="AA618" i="6" s="1"/>
  <c r="U618" i="6"/>
  <c r="S618" i="6"/>
  <c r="V618" i="6" s="1"/>
  <c r="Z617" i="6"/>
  <c r="X617" i="6"/>
  <c r="AA617" i="6" s="1"/>
  <c r="V617" i="6"/>
  <c r="U617" i="6"/>
  <c r="S617" i="6"/>
  <c r="Z616" i="6"/>
  <c r="X616" i="6"/>
  <c r="AA616" i="6" s="1"/>
  <c r="U616" i="6"/>
  <c r="S616" i="6"/>
  <c r="V616" i="6" s="1"/>
  <c r="Z615" i="6"/>
  <c r="X615" i="6"/>
  <c r="AA615" i="6" s="1"/>
  <c r="U615" i="6"/>
  <c r="S615" i="6"/>
  <c r="V615" i="6" s="1"/>
  <c r="AA614" i="6"/>
  <c r="Z614" i="6"/>
  <c r="X614" i="6"/>
  <c r="U614" i="6"/>
  <c r="S614" i="6"/>
  <c r="V614" i="6" s="1"/>
  <c r="Z613" i="6"/>
  <c r="X613" i="6"/>
  <c r="AA613" i="6" s="1"/>
  <c r="U613" i="6"/>
  <c r="S613" i="6"/>
  <c r="V613" i="6" s="1"/>
  <c r="Z612" i="6"/>
  <c r="X612" i="6"/>
  <c r="AA612" i="6" s="1"/>
  <c r="U612" i="6"/>
  <c r="S612" i="6"/>
  <c r="V612" i="6" s="1"/>
  <c r="Z611" i="6"/>
  <c r="X611" i="6"/>
  <c r="AA611" i="6" s="1"/>
  <c r="U611" i="6"/>
  <c r="S611" i="6"/>
  <c r="V611" i="6" s="1"/>
  <c r="Z610" i="6"/>
  <c r="X610" i="6"/>
  <c r="AA610" i="6" s="1"/>
  <c r="U610" i="6"/>
  <c r="S610" i="6"/>
  <c r="V610" i="6" s="1"/>
  <c r="Z609" i="6"/>
  <c r="X609" i="6"/>
  <c r="AA609" i="6" s="1"/>
  <c r="V609" i="6"/>
  <c r="U609" i="6"/>
  <c r="S609" i="6"/>
  <c r="Z608" i="6"/>
  <c r="X608" i="6"/>
  <c r="AA608" i="6" s="1"/>
  <c r="U608" i="6"/>
  <c r="S608" i="6"/>
  <c r="V608" i="6" s="1"/>
  <c r="Z607" i="6"/>
  <c r="X607" i="6"/>
  <c r="AA607" i="6" s="1"/>
  <c r="U607" i="6"/>
  <c r="S607" i="6"/>
  <c r="V607" i="6" s="1"/>
  <c r="AA606" i="6"/>
  <c r="Z606" i="6"/>
  <c r="X606" i="6"/>
  <c r="U606" i="6"/>
  <c r="S606" i="6"/>
  <c r="V606" i="6" s="1"/>
  <c r="Z605" i="6"/>
  <c r="X605" i="6"/>
  <c r="AA605" i="6" s="1"/>
  <c r="U605" i="6"/>
  <c r="S605" i="6"/>
  <c r="V605" i="6" s="1"/>
  <c r="Z604" i="6"/>
  <c r="X604" i="6"/>
  <c r="AA604" i="6" s="1"/>
  <c r="U604" i="6"/>
  <c r="S604" i="6"/>
  <c r="V604" i="6" s="1"/>
  <c r="Z603" i="6"/>
  <c r="X603" i="6"/>
  <c r="AA603" i="6" s="1"/>
  <c r="U603" i="6"/>
  <c r="S603" i="6"/>
  <c r="V603" i="6" s="1"/>
  <c r="Z602" i="6"/>
  <c r="X602" i="6"/>
  <c r="AA602" i="6" s="1"/>
  <c r="U602" i="6"/>
  <c r="S602" i="6"/>
  <c r="V602" i="6" s="1"/>
  <c r="Z601" i="6"/>
  <c r="X601" i="6"/>
  <c r="AA601" i="6" s="1"/>
  <c r="V601" i="6"/>
  <c r="U601" i="6"/>
  <c r="S601" i="6"/>
  <c r="Z600" i="6"/>
  <c r="X600" i="6"/>
  <c r="AA600" i="6" s="1"/>
  <c r="U600" i="6"/>
  <c r="S600" i="6"/>
  <c r="V600" i="6" s="1"/>
  <c r="Z599" i="6"/>
  <c r="X599" i="6"/>
  <c r="AA599" i="6" s="1"/>
  <c r="U599" i="6"/>
  <c r="S599" i="6"/>
  <c r="V599" i="6" s="1"/>
  <c r="AA598" i="6"/>
  <c r="Z598" i="6"/>
  <c r="X598" i="6"/>
  <c r="U598" i="6"/>
  <c r="S598" i="6"/>
  <c r="V598" i="6" s="1"/>
  <c r="Z597" i="6"/>
  <c r="X597" i="6"/>
  <c r="AA597" i="6" s="1"/>
  <c r="U597" i="6"/>
  <c r="S597" i="6"/>
  <c r="V597" i="6" s="1"/>
  <c r="Z596" i="6"/>
  <c r="X596" i="6"/>
  <c r="AA596" i="6" s="1"/>
  <c r="U596" i="6"/>
  <c r="S596" i="6"/>
  <c r="V596" i="6" s="1"/>
  <c r="Z595" i="6"/>
  <c r="X595" i="6"/>
  <c r="AA595" i="6" s="1"/>
  <c r="U595" i="6"/>
  <c r="S595" i="6"/>
  <c r="V595" i="6" s="1"/>
  <c r="Z594" i="6"/>
  <c r="X594" i="6"/>
  <c r="AA594" i="6" s="1"/>
  <c r="U594" i="6"/>
  <c r="S594" i="6"/>
  <c r="V594" i="6" s="1"/>
  <c r="Z593" i="6"/>
  <c r="X593" i="6"/>
  <c r="AA593" i="6" s="1"/>
  <c r="V593" i="6"/>
  <c r="U593" i="6"/>
  <c r="S593" i="6"/>
  <c r="Z592" i="6"/>
  <c r="X592" i="6"/>
  <c r="AA592" i="6" s="1"/>
  <c r="U592" i="6"/>
  <c r="S592" i="6"/>
  <c r="V592" i="6" s="1"/>
  <c r="Z591" i="6"/>
  <c r="X591" i="6"/>
  <c r="AA591" i="6" s="1"/>
  <c r="U591" i="6"/>
  <c r="S591" i="6"/>
  <c r="V591" i="6" s="1"/>
  <c r="AA590" i="6"/>
  <c r="Z590" i="6"/>
  <c r="X590" i="6"/>
  <c r="U590" i="6"/>
  <c r="S590" i="6"/>
  <c r="V590" i="6" s="1"/>
  <c r="Z589" i="6"/>
  <c r="X589" i="6"/>
  <c r="AA589" i="6" s="1"/>
  <c r="U589" i="6"/>
  <c r="S589" i="6"/>
  <c r="V589" i="6" s="1"/>
  <c r="Z588" i="6"/>
  <c r="X588" i="6"/>
  <c r="AA588" i="6" s="1"/>
  <c r="U588" i="6"/>
  <c r="S588" i="6"/>
  <c r="V588" i="6" s="1"/>
  <c r="Z587" i="6"/>
  <c r="X587" i="6"/>
  <c r="AA587" i="6" s="1"/>
  <c r="U587" i="6"/>
  <c r="S587" i="6"/>
  <c r="V587" i="6" s="1"/>
  <c r="Z586" i="6"/>
  <c r="X586" i="6"/>
  <c r="AA586" i="6" s="1"/>
  <c r="U586" i="6"/>
  <c r="S586" i="6"/>
  <c r="V586" i="6" s="1"/>
  <c r="Z585" i="6"/>
  <c r="X585" i="6"/>
  <c r="AA585" i="6" s="1"/>
  <c r="V585" i="6"/>
  <c r="U585" i="6"/>
  <c r="S585" i="6"/>
  <c r="Z584" i="6"/>
  <c r="X584" i="6"/>
  <c r="AA584" i="6" s="1"/>
  <c r="U584" i="6"/>
  <c r="S584" i="6"/>
  <c r="V584" i="6" s="1"/>
  <c r="Z583" i="6"/>
  <c r="X583" i="6"/>
  <c r="AA583" i="6" s="1"/>
  <c r="U583" i="6"/>
  <c r="S583" i="6"/>
  <c r="V583" i="6" s="1"/>
  <c r="AA582" i="6"/>
  <c r="Z582" i="6"/>
  <c r="X582" i="6"/>
  <c r="U582" i="6"/>
  <c r="S582" i="6"/>
  <c r="V582" i="6" s="1"/>
  <c r="Z581" i="6"/>
  <c r="X581" i="6"/>
  <c r="AA581" i="6" s="1"/>
  <c r="U581" i="6"/>
  <c r="S581" i="6"/>
  <c r="V581" i="6" s="1"/>
  <c r="Z580" i="6"/>
  <c r="X580" i="6"/>
  <c r="AA580" i="6" s="1"/>
  <c r="U580" i="6"/>
  <c r="S580" i="6"/>
  <c r="V580" i="6" s="1"/>
  <c r="Z579" i="6"/>
  <c r="X579" i="6"/>
  <c r="AA579" i="6" s="1"/>
  <c r="U579" i="6"/>
  <c r="S579" i="6"/>
  <c r="V579" i="6" s="1"/>
  <c r="Z578" i="6"/>
  <c r="X578" i="6"/>
  <c r="AA578" i="6" s="1"/>
  <c r="U578" i="6"/>
  <c r="S578" i="6"/>
  <c r="V578" i="6" s="1"/>
  <c r="Z577" i="6"/>
  <c r="X577" i="6"/>
  <c r="AA577" i="6" s="1"/>
  <c r="V577" i="6"/>
  <c r="U577" i="6"/>
  <c r="S577" i="6"/>
  <c r="Z576" i="6"/>
  <c r="X576" i="6"/>
  <c r="AA576" i="6" s="1"/>
  <c r="U576" i="6"/>
  <c r="S576" i="6"/>
  <c r="V576" i="6" s="1"/>
  <c r="Z575" i="6"/>
  <c r="X575" i="6"/>
  <c r="AA575" i="6" s="1"/>
  <c r="U575" i="6"/>
  <c r="S575" i="6"/>
  <c r="V575" i="6" s="1"/>
  <c r="AA574" i="6"/>
  <c r="Z574" i="6"/>
  <c r="X574" i="6"/>
  <c r="U574" i="6"/>
  <c r="S574" i="6"/>
  <c r="V574" i="6" s="1"/>
  <c r="Z573" i="6"/>
  <c r="X573" i="6"/>
  <c r="AA573" i="6" s="1"/>
  <c r="U573" i="6"/>
  <c r="S573" i="6"/>
  <c r="V573" i="6" s="1"/>
  <c r="Z572" i="6"/>
  <c r="X572" i="6"/>
  <c r="AA572" i="6" s="1"/>
  <c r="U572" i="6"/>
  <c r="S572" i="6"/>
  <c r="V572" i="6" s="1"/>
  <c r="Z571" i="6"/>
  <c r="X571" i="6"/>
  <c r="AA571" i="6" s="1"/>
  <c r="U571" i="6"/>
  <c r="S571" i="6"/>
  <c r="V571" i="6" s="1"/>
  <c r="Z570" i="6"/>
  <c r="X570" i="6"/>
  <c r="AA570" i="6" s="1"/>
  <c r="U570" i="6"/>
  <c r="S570" i="6"/>
  <c r="V570" i="6" s="1"/>
  <c r="Z569" i="6"/>
  <c r="X569" i="6"/>
  <c r="AA569" i="6" s="1"/>
  <c r="V569" i="6"/>
  <c r="U569" i="6"/>
  <c r="S569" i="6"/>
  <c r="Z568" i="6"/>
  <c r="X568" i="6"/>
  <c r="AA568" i="6" s="1"/>
  <c r="U568" i="6"/>
  <c r="S568" i="6"/>
  <c r="V568" i="6" s="1"/>
  <c r="Z567" i="6"/>
  <c r="X567" i="6"/>
  <c r="AA567" i="6" s="1"/>
  <c r="U567" i="6"/>
  <c r="S567" i="6"/>
  <c r="V567" i="6" s="1"/>
  <c r="AA566" i="6"/>
  <c r="Z566" i="6"/>
  <c r="X566" i="6"/>
  <c r="U566" i="6"/>
  <c r="S566" i="6"/>
  <c r="V566" i="6" s="1"/>
  <c r="Z565" i="6"/>
  <c r="X565" i="6"/>
  <c r="AA565" i="6" s="1"/>
  <c r="U565" i="6"/>
  <c r="S565" i="6"/>
  <c r="V565" i="6" s="1"/>
  <c r="Z564" i="6"/>
  <c r="X564" i="6"/>
  <c r="AA564" i="6" s="1"/>
  <c r="U564" i="6"/>
  <c r="S564" i="6"/>
  <c r="V564" i="6" s="1"/>
  <c r="Z563" i="6"/>
  <c r="X563" i="6"/>
  <c r="AA563" i="6" s="1"/>
  <c r="U563" i="6"/>
  <c r="S563" i="6"/>
  <c r="V563" i="6" s="1"/>
  <c r="Z562" i="6"/>
  <c r="X562" i="6"/>
  <c r="AA562" i="6" s="1"/>
  <c r="U562" i="6"/>
  <c r="S562" i="6"/>
  <c r="V562" i="6" s="1"/>
  <c r="Z561" i="6"/>
  <c r="X561" i="6"/>
  <c r="AA561" i="6" s="1"/>
  <c r="V561" i="6"/>
  <c r="U561" i="6"/>
  <c r="S561" i="6"/>
  <c r="Z560" i="6"/>
  <c r="X560" i="6"/>
  <c r="AA560" i="6" s="1"/>
  <c r="U560" i="6"/>
  <c r="S560" i="6"/>
  <c r="V560" i="6" s="1"/>
  <c r="Z559" i="6"/>
  <c r="X559" i="6"/>
  <c r="AA559" i="6" s="1"/>
  <c r="U559" i="6"/>
  <c r="S559" i="6"/>
  <c r="V559" i="6" s="1"/>
  <c r="Z558" i="6"/>
  <c r="X558" i="6"/>
  <c r="AA558" i="6" s="1"/>
  <c r="U558" i="6"/>
  <c r="S558" i="6"/>
  <c r="V558" i="6" s="1"/>
  <c r="Z557" i="6"/>
  <c r="X557" i="6"/>
  <c r="AA557" i="6" s="1"/>
  <c r="U557" i="6"/>
  <c r="S557" i="6"/>
  <c r="V557" i="6" s="1"/>
  <c r="AA556" i="6"/>
  <c r="Z556" i="6"/>
  <c r="X556" i="6"/>
  <c r="U556" i="6"/>
  <c r="S556" i="6"/>
  <c r="V556" i="6" s="1"/>
  <c r="Z555" i="6"/>
  <c r="X555" i="6"/>
  <c r="AA555" i="6" s="1"/>
  <c r="U555" i="6"/>
  <c r="S555" i="6"/>
  <c r="V555" i="6" s="1"/>
  <c r="Z554" i="6"/>
  <c r="X554" i="6"/>
  <c r="AA554" i="6" s="1"/>
  <c r="U554" i="6"/>
  <c r="S554" i="6"/>
  <c r="V554" i="6" s="1"/>
  <c r="Z553" i="6"/>
  <c r="X553" i="6"/>
  <c r="AA553" i="6" s="1"/>
  <c r="V553" i="6"/>
  <c r="U553" i="6"/>
  <c r="S553" i="6"/>
  <c r="Z552" i="6"/>
  <c r="X552" i="6"/>
  <c r="AA552" i="6" s="1"/>
  <c r="U552" i="6"/>
  <c r="S552" i="6"/>
  <c r="V552" i="6" s="1"/>
  <c r="Z551" i="6"/>
  <c r="X551" i="6"/>
  <c r="AA551" i="6" s="1"/>
  <c r="U551" i="6"/>
  <c r="S551" i="6"/>
  <c r="V551" i="6" s="1"/>
  <c r="AA550" i="6"/>
  <c r="Z550" i="6"/>
  <c r="X550" i="6"/>
  <c r="U550" i="6"/>
  <c r="S550" i="6"/>
  <c r="V550" i="6" s="1"/>
  <c r="Z549" i="6"/>
  <c r="X549" i="6"/>
  <c r="AA549" i="6" s="1"/>
  <c r="U549" i="6"/>
  <c r="S549" i="6"/>
  <c r="V549" i="6" s="1"/>
  <c r="Z548" i="6"/>
  <c r="X548" i="6"/>
  <c r="AA548" i="6" s="1"/>
  <c r="U548" i="6"/>
  <c r="S548" i="6"/>
  <c r="V548" i="6" s="1"/>
  <c r="Z547" i="6"/>
  <c r="X547" i="6"/>
  <c r="AA547" i="6" s="1"/>
  <c r="U547" i="6"/>
  <c r="S547" i="6"/>
  <c r="V547" i="6" s="1"/>
  <c r="Z546" i="6"/>
  <c r="X546" i="6"/>
  <c r="AA546" i="6" s="1"/>
  <c r="U546" i="6"/>
  <c r="S546" i="6"/>
  <c r="V546" i="6" s="1"/>
  <c r="Z545" i="6"/>
  <c r="X545" i="6"/>
  <c r="AA545" i="6" s="1"/>
  <c r="U545" i="6"/>
  <c r="S545" i="6"/>
  <c r="V545" i="6" s="1"/>
  <c r="Z544" i="6"/>
  <c r="X544" i="6"/>
  <c r="AA544" i="6" s="1"/>
  <c r="U544" i="6"/>
  <c r="S544" i="6"/>
  <c r="V544" i="6" s="1"/>
  <c r="Z543" i="6"/>
  <c r="X543" i="6"/>
  <c r="AA543" i="6" s="1"/>
  <c r="V543" i="6"/>
  <c r="U543" i="6"/>
  <c r="S543" i="6"/>
  <c r="Z542" i="6"/>
  <c r="X542" i="6"/>
  <c r="AA542" i="6" s="1"/>
  <c r="U542" i="6"/>
  <c r="S542" i="6"/>
  <c r="V542" i="6" s="1"/>
  <c r="Z541" i="6"/>
  <c r="X541" i="6"/>
  <c r="AA541" i="6" s="1"/>
  <c r="U541" i="6"/>
  <c r="S541" i="6"/>
  <c r="V541" i="6" s="1"/>
  <c r="AA540" i="6"/>
  <c r="Z540" i="6"/>
  <c r="X540" i="6"/>
  <c r="U540" i="6"/>
  <c r="S540" i="6"/>
  <c r="V540" i="6" s="1"/>
  <c r="Z539" i="6"/>
  <c r="X539" i="6"/>
  <c r="AA539" i="6" s="1"/>
  <c r="U539" i="6"/>
  <c r="S539" i="6"/>
  <c r="V539" i="6" s="1"/>
  <c r="Z538" i="6"/>
  <c r="X538" i="6"/>
  <c r="AA538" i="6" s="1"/>
  <c r="U538" i="6"/>
  <c r="S538" i="6"/>
  <c r="V538" i="6" s="1"/>
  <c r="Z537" i="6"/>
  <c r="X537" i="6"/>
  <c r="AA537" i="6" s="1"/>
  <c r="U537" i="6"/>
  <c r="S537" i="6"/>
  <c r="V537" i="6" s="1"/>
  <c r="Z536" i="6"/>
  <c r="X536" i="6"/>
  <c r="AA536" i="6" s="1"/>
  <c r="U536" i="6"/>
  <c r="S536" i="6"/>
  <c r="V536" i="6" s="1"/>
  <c r="Z535" i="6"/>
  <c r="X535" i="6"/>
  <c r="AA535" i="6" s="1"/>
  <c r="V535" i="6"/>
  <c r="U535" i="6"/>
  <c r="S535" i="6"/>
  <c r="Z534" i="6"/>
  <c r="X534" i="6"/>
  <c r="AA534" i="6" s="1"/>
  <c r="U534" i="6"/>
  <c r="S534" i="6"/>
  <c r="V534" i="6" s="1"/>
  <c r="Z533" i="6"/>
  <c r="X533" i="6"/>
  <c r="AA533" i="6" s="1"/>
  <c r="U533" i="6"/>
  <c r="S533" i="6"/>
  <c r="V533" i="6" s="1"/>
  <c r="AA532" i="6"/>
  <c r="Z532" i="6"/>
  <c r="X532" i="6"/>
  <c r="U532" i="6"/>
  <c r="S532" i="6"/>
  <c r="V532" i="6" s="1"/>
  <c r="Z531" i="6"/>
  <c r="X531" i="6"/>
  <c r="AA531" i="6" s="1"/>
  <c r="U531" i="6"/>
  <c r="S531" i="6"/>
  <c r="V531" i="6" s="1"/>
  <c r="Z530" i="6"/>
  <c r="X530" i="6"/>
  <c r="AA530" i="6" s="1"/>
  <c r="U530" i="6"/>
  <c r="S530" i="6"/>
  <c r="V530" i="6" s="1"/>
  <c r="Z529" i="6"/>
  <c r="X529" i="6"/>
  <c r="AA529" i="6" s="1"/>
  <c r="U529" i="6"/>
  <c r="S529" i="6"/>
  <c r="V529" i="6" s="1"/>
  <c r="AA528" i="6"/>
  <c r="Z528" i="6"/>
  <c r="X528" i="6"/>
  <c r="U528" i="6"/>
  <c r="S528" i="6"/>
  <c r="V528" i="6" s="1"/>
  <c r="Z527" i="6"/>
  <c r="X527" i="6"/>
  <c r="AA527" i="6" s="1"/>
  <c r="V527" i="6"/>
  <c r="U527" i="6"/>
  <c r="S527" i="6"/>
  <c r="Z526" i="6"/>
  <c r="X526" i="6"/>
  <c r="AA526" i="6" s="1"/>
  <c r="U526" i="6"/>
  <c r="S526" i="6"/>
  <c r="V526" i="6" s="1"/>
  <c r="Z525" i="6"/>
  <c r="X525" i="6"/>
  <c r="AA525" i="6" s="1"/>
  <c r="U525" i="6"/>
  <c r="S525" i="6"/>
  <c r="V525" i="6" s="1"/>
  <c r="Z524" i="6"/>
  <c r="X524" i="6"/>
  <c r="AA524" i="6" s="1"/>
  <c r="U524" i="6"/>
  <c r="S524" i="6"/>
  <c r="V524" i="6" s="1"/>
  <c r="Z523" i="6"/>
  <c r="X523" i="6"/>
  <c r="AA523" i="6" s="1"/>
  <c r="U523" i="6"/>
  <c r="S523" i="6"/>
  <c r="V523" i="6" s="1"/>
  <c r="Z522" i="6"/>
  <c r="X522" i="6"/>
  <c r="AA522" i="6" s="1"/>
  <c r="U522" i="6"/>
  <c r="S522" i="6"/>
  <c r="V522" i="6" s="1"/>
  <c r="Z521" i="6"/>
  <c r="X521" i="6"/>
  <c r="AA521" i="6" s="1"/>
  <c r="U521" i="6"/>
  <c r="S521" i="6"/>
  <c r="V521" i="6" s="1"/>
  <c r="AA520" i="6"/>
  <c r="Z520" i="6"/>
  <c r="X520" i="6"/>
  <c r="U520" i="6"/>
  <c r="S520" i="6"/>
  <c r="V520" i="6" s="1"/>
  <c r="Z519" i="6"/>
  <c r="X519" i="6"/>
  <c r="AA519" i="6" s="1"/>
  <c r="V519" i="6"/>
  <c r="U519" i="6"/>
  <c r="S519" i="6"/>
  <c r="Z518" i="6"/>
  <c r="X518" i="6"/>
  <c r="AA518" i="6" s="1"/>
  <c r="U518" i="6"/>
  <c r="S518" i="6"/>
  <c r="V518" i="6" s="1"/>
  <c r="Z517" i="6"/>
  <c r="X517" i="6"/>
  <c r="AA517" i="6" s="1"/>
  <c r="U517" i="6"/>
  <c r="S517" i="6"/>
  <c r="V517" i="6" s="1"/>
  <c r="Z516" i="6"/>
  <c r="X516" i="6"/>
  <c r="AA516" i="6" s="1"/>
  <c r="U516" i="6"/>
  <c r="S516" i="6"/>
  <c r="V516" i="6" s="1"/>
  <c r="Z515" i="6"/>
  <c r="X515" i="6"/>
  <c r="AA515" i="6" s="1"/>
  <c r="U515" i="6"/>
  <c r="S515" i="6"/>
  <c r="V515" i="6" s="1"/>
  <c r="Z514" i="6"/>
  <c r="X514" i="6"/>
  <c r="AA514" i="6" s="1"/>
  <c r="U514" i="6"/>
  <c r="S514" i="6"/>
  <c r="V514" i="6" s="1"/>
  <c r="Z513" i="6"/>
  <c r="X513" i="6"/>
  <c r="AA513" i="6" s="1"/>
  <c r="U513" i="6"/>
  <c r="S513" i="6"/>
  <c r="V513" i="6" s="1"/>
  <c r="AA512" i="6"/>
  <c r="Z512" i="6"/>
  <c r="X512" i="6"/>
  <c r="U512" i="6"/>
  <c r="S512" i="6"/>
  <c r="V512" i="6" s="1"/>
  <c r="Z511" i="6"/>
  <c r="X511" i="6"/>
  <c r="AA511" i="6" s="1"/>
  <c r="V511" i="6"/>
  <c r="U511" i="6"/>
  <c r="S511" i="6"/>
  <c r="Z510" i="6"/>
  <c r="X510" i="6"/>
  <c r="AA510" i="6" s="1"/>
  <c r="U510" i="6"/>
  <c r="S510" i="6"/>
  <c r="V510" i="6" s="1"/>
  <c r="Z509" i="6"/>
  <c r="X509" i="6"/>
  <c r="AA509" i="6" s="1"/>
  <c r="U509" i="6"/>
  <c r="S509" i="6"/>
  <c r="V509" i="6" s="1"/>
  <c r="Z508" i="6"/>
  <c r="X508" i="6"/>
  <c r="AA508" i="6" s="1"/>
  <c r="U508" i="6"/>
  <c r="S508" i="6"/>
  <c r="V508" i="6" s="1"/>
  <c r="Z507" i="6"/>
  <c r="X507" i="6"/>
  <c r="AA507" i="6" s="1"/>
  <c r="U507" i="6"/>
  <c r="S507" i="6"/>
  <c r="V507" i="6" s="1"/>
  <c r="Z506" i="6"/>
  <c r="X506" i="6"/>
  <c r="AA506" i="6" s="1"/>
  <c r="U506" i="6"/>
  <c r="S506" i="6"/>
  <c r="V506" i="6" s="1"/>
  <c r="Z505" i="6"/>
  <c r="X505" i="6"/>
  <c r="AA505" i="6" s="1"/>
  <c r="U505" i="6"/>
  <c r="S505" i="6"/>
  <c r="V505" i="6" s="1"/>
  <c r="AA504" i="6"/>
  <c r="Z504" i="6"/>
  <c r="X504" i="6"/>
  <c r="U504" i="6"/>
  <c r="S504" i="6"/>
  <c r="V504" i="6" s="1"/>
  <c r="Z503" i="6"/>
  <c r="X503" i="6"/>
  <c r="AA503" i="6" s="1"/>
  <c r="V503" i="6"/>
  <c r="U503" i="6"/>
  <c r="S503" i="6"/>
  <c r="Z502" i="6"/>
  <c r="X502" i="6"/>
  <c r="AA502" i="6" s="1"/>
  <c r="U502" i="6"/>
  <c r="S502" i="6"/>
  <c r="V502" i="6" s="1"/>
  <c r="Z501" i="6"/>
  <c r="X501" i="6"/>
  <c r="AA501" i="6" s="1"/>
  <c r="U501" i="6"/>
  <c r="S501" i="6"/>
  <c r="V501" i="6" s="1"/>
  <c r="Z500" i="6"/>
  <c r="X500" i="6"/>
  <c r="AA500" i="6" s="1"/>
  <c r="U500" i="6"/>
  <c r="S500" i="6"/>
  <c r="V500" i="6" s="1"/>
  <c r="Z499" i="6"/>
  <c r="X499" i="6"/>
  <c r="AA499" i="6" s="1"/>
  <c r="U499" i="6"/>
  <c r="S499" i="6"/>
  <c r="V499" i="6" s="1"/>
  <c r="Z498" i="6"/>
  <c r="X498" i="6"/>
  <c r="AA498" i="6" s="1"/>
  <c r="U498" i="6"/>
  <c r="S498" i="6"/>
  <c r="V498" i="6" s="1"/>
  <c r="Z497" i="6"/>
  <c r="X497" i="6"/>
  <c r="AA497" i="6" s="1"/>
  <c r="U497" i="6"/>
  <c r="S497" i="6"/>
  <c r="V497" i="6" s="1"/>
  <c r="AA496" i="6"/>
  <c r="Z496" i="6"/>
  <c r="X496" i="6"/>
  <c r="U496" i="6"/>
  <c r="S496" i="6"/>
  <c r="V496" i="6" s="1"/>
  <c r="Z495" i="6"/>
  <c r="X495" i="6"/>
  <c r="AA495" i="6" s="1"/>
  <c r="U495" i="6"/>
  <c r="S495" i="6"/>
  <c r="V495" i="6" s="1"/>
  <c r="Z494" i="6"/>
  <c r="X494" i="6"/>
  <c r="AA494" i="6" s="1"/>
  <c r="V494" i="6"/>
  <c r="U494" i="6"/>
  <c r="S494" i="6"/>
  <c r="Z493" i="6"/>
  <c r="X493" i="6"/>
  <c r="AA493" i="6" s="1"/>
  <c r="U493" i="6"/>
  <c r="S493" i="6"/>
  <c r="V493" i="6" s="1"/>
  <c r="Z492" i="6"/>
  <c r="X492" i="6"/>
  <c r="AA492" i="6" s="1"/>
  <c r="U492" i="6"/>
  <c r="S492" i="6"/>
  <c r="V492" i="6" s="1"/>
  <c r="Z491" i="6"/>
  <c r="X491" i="6"/>
  <c r="AA491" i="6" s="1"/>
  <c r="U491" i="6"/>
  <c r="S491" i="6"/>
  <c r="V491" i="6" s="1"/>
  <c r="Z490" i="6"/>
  <c r="X490" i="6"/>
  <c r="AA490" i="6" s="1"/>
  <c r="U490" i="6"/>
  <c r="S490" i="6"/>
  <c r="V490" i="6" s="1"/>
  <c r="Z489" i="6"/>
  <c r="X489" i="6"/>
  <c r="AA489" i="6" s="1"/>
  <c r="U489" i="6"/>
  <c r="S489" i="6"/>
  <c r="V489" i="6" s="1"/>
  <c r="AA488" i="6"/>
  <c r="Z488" i="6"/>
  <c r="X488" i="6"/>
  <c r="U488" i="6"/>
  <c r="S488" i="6"/>
  <c r="V488" i="6" s="1"/>
  <c r="Z487" i="6"/>
  <c r="X487" i="6"/>
  <c r="AA487" i="6" s="1"/>
  <c r="U487" i="6"/>
  <c r="S487" i="6"/>
  <c r="V487" i="6" s="1"/>
  <c r="Z486" i="6"/>
  <c r="X486" i="6"/>
  <c r="AA486" i="6" s="1"/>
  <c r="V486" i="6"/>
  <c r="U486" i="6"/>
  <c r="S486" i="6"/>
  <c r="Z485" i="6"/>
  <c r="X485" i="6"/>
  <c r="AA485" i="6" s="1"/>
  <c r="U485" i="6"/>
  <c r="S485" i="6"/>
  <c r="V485" i="6" s="1"/>
  <c r="Z484" i="6"/>
  <c r="X484" i="6"/>
  <c r="AA484" i="6" s="1"/>
  <c r="U484" i="6"/>
  <c r="S484" i="6"/>
  <c r="V484" i="6" s="1"/>
  <c r="Z483" i="6"/>
  <c r="X483" i="6"/>
  <c r="AA483" i="6" s="1"/>
  <c r="U483" i="6"/>
  <c r="S483" i="6"/>
  <c r="V483" i="6" s="1"/>
  <c r="Z482" i="6"/>
  <c r="X482" i="6"/>
  <c r="AA482" i="6" s="1"/>
  <c r="U482" i="6"/>
  <c r="S482" i="6"/>
  <c r="V482" i="6" s="1"/>
  <c r="Z481" i="6"/>
  <c r="X481" i="6"/>
  <c r="AA481" i="6" s="1"/>
  <c r="U481" i="6"/>
  <c r="S481" i="6"/>
  <c r="V481" i="6" s="1"/>
  <c r="AA480" i="6"/>
  <c r="Z480" i="6"/>
  <c r="X480" i="6"/>
  <c r="U480" i="6"/>
  <c r="S480" i="6"/>
  <c r="V480" i="6" s="1"/>
  <c r="Z479" i="6"/>
  <c r="X479" i="6"/>
  <c r="AA479" i="6" s="1"/>
  <c r="U479" i="6"/>
  <c r="S479" i="6"/>
  <c r="V479" i="6" s="1"/>
  <c r="Z478" i="6"/>
  <c r="X478" i="6"/>
  <c r="AA478" i="6" s="1"/>
  <c r="V478" i="6"/>
  <c r="U478" i="6"/>
  <c r="S478" i="6"/>
  <c r="Z477" i="6"/>
  <c r="X477" i="6"/>
  <c r="AA477" i="6" s="1"/>
  <c r="U477" i="6"/>
  <c r="S477" i="6"/>
  <c r="V477" i="6" s="1"/>
  <c r="Z476" i="6"/>
  <c r="X476" i="6"/>
  <c r="AA476" i="6" s="1"/>
  <c r="U476" i="6"/>
  <c r="S476" i="6"/>
  <c r="V476" i="6" s="1"/>
  <c r="Z475" i="6"/>
  <c r="X475" i="6"/>
  <c r="AA475" i="6" s="1"/>
  <c r="U475" i="6"/>
  <c r="S475" i="6"/>
  <c r="V475" i="6" s="1"/>
  <c r="Z474" i="6"/>
  <c r="X474" i="6"/>
  <c r="AA474" i="6" s="1"/>
  <c r="U474" i="6"/>
  <c r="S474" i="6"/>
  <c r="V474" i="6" s="1"/>
  <c r="Z473" i="6"/>
  <c r="X473" i="6"/>
  <c r="AA473" i="6" s="1"/>
  <c r="U473" i="6"/>
  <c r="S473" i="6"/>
  <c r="V473" i="6" s="1"/>
  <c r="AA472" i="6"/>
  <c r="Z472" i="6"/>
  <c r="X472" i="6"/>
  <c r="U472" i="6"/>
  <c r="S472" i="6"/>
  <c r="V472" i="6" s="1"/>
  <c r="Z471" i="6"/>
  <c r="X471" i="6"/>
  <c r="AA471" i="6" s="1"/>
  <c r="U471" i="6"/>
  <c r="S471" i="6"/>
  <c r="V471" i="6" s="1"/>
  <c r="Z470" i="6"/>
  <c r="X470" i="6"/>
  <c r="AA470" i="6" s="1"/>
  <c r="V470" i="6"/>
  <c r="U470" i="6"/>
  <c r="S470" i="6"/>
  <c r="Z469" i="6"/>
  <c r="X469" i="6"/>
  <c r="AA469" i="6" s="1"/>
  <c r="U469" i="6"/>
  <c r="S469" i="6"/>
  <c r="V469" i="6" s="1"/>
  <c r="Z468" i="6"/>
  <c r="X468" i="6"/>
  <c r="AA468" i="6" s="1"/>
  <c r="U468" i="6"/>
  <c r="S468" i="6"/>
  <c r="V468" i="6" s="1"/>
  <c r="Z467" i="6"/>
  <c r="X467" i="6"/>
  <c r="AA467" i="6" s="1"/>
  <c r="U467" i="6"/>
  <c r="S467" i="6"/>
  <c r="V467" i="6" s="1"/>
  <c r="Z466" i="6"/>
  <c r="X466" i="6"/>
  <c r="AA466" i="6" s="1"/>
  <c r="U466" i="6"/>
  <c r="S466" i="6"/>
  <c r="V466" i="6" s="1"/>
  <c r="Z465" i="6"/>
  <c r="X465" i="6"/>
  <c r="AA465" i="6" s="1"/>
  <c r="U465" i="6"/>
  <c r="S465" i="6"/>
  <c r="V465" i="6" s="1"/>
  <c r="AA464" i="6"/>
  <c r="Z464" i="6"/>
  <c r="X464" i="6"/>
  <c r="U464" i="6"/>
  <c r="S464" i="6"/>
  <c r="V464" i="6" s="1"/>
  <c r="Z463" i="6"/>
  <c r="X463" i="6"/>
  <c r="AA463" i="6" s="1"/>
  <c r="U463" i="6"/>
  <c r="S463" i="6"/>
  <c r="V463" i="6" s="1"/>
  <c r="Z462" i="6"/>
  <c r="X462" i="6"/>
  <c r="AA462" i="6" s="1"/>
  <c r="V462" i="6"/>
  <c r="U462" i="6"/>
  <c r="S462" i="6"/>
  <c r="Z461" i="6"/>
  <c r="X461" i="6"/>
  <c r="AA461" i="6" s="1"/>
  <c r="U461" i="6"/>
  <c r="S461" i="6"/>
  <c r="V461" i="6" s="1"/>
  <c r="Z460" i="6"/>
  <c r="X460" i="6"/>
  <c r="AA460" i="6" s="1"/>
  <c r="U460" i="6"/>
  <c r="S460" i="6"/>
  <c r="V460" i="6" s="1"/>
  <c r="Z459" i="6"/>
  <c r="X459" i="6"/>
  <c r="AA459" i="6" s="1"/>
  <c r="U459" i="6"/>
  <c r="S459" i="6"/>
  <c r="V459" i="6" s="1"/>
  <c r="Z458" i="6"/>
  <c r="X458" i="6"/>
  <c r="AA458" i="6" s="1"/>
  <c r="U458" i="6"/>
  <c r="S458" i="6"/>
  <c r="V458" i="6" s="1"/>
  <c r="Z457" i="6"/>
  <c r="X457" i="6"/>
  <c r="AA457" i="6" s="1"/>
  <c r="U457" i="6"/>
  <c r="S457" i="6"/>
  <c r="V457" i="6" s="1"/>
  <c r="AA456" i="6"/>
  <c r="Z456" i="6"/>
  <c r="X456" i="6"/>
  <c r="U456" i="6"/>
  <c r="S456" i="6"/>
  <c r="V456" i="6" s="1"/>
  <c r="Z455" i="6"/>
  <c r="X455" i="6"/>
  <c r="AA455" i="6" s="1"/>
  <c r="U455" i="6"/>
  <c r="S455" i="6"/>
  <c r="V455" i="6" s="1"/>
  <c r="Z454" i="6"/>
  <c r="X454" i="6"/>
  <c r="AA454" i="6" s="1"/>
  <c r="V454" i="6"/>
  <c r="U454" i="6"/>
  <c r="S454" i="6"/>
  <c r="Z453" i="6"/>
  <c r="X453" i="6"/>
  <c r="AA453" i="6" s="1"/>
  <c r="U453" i="6"/>
  <c r="S453" i="6"/>
  <c r="V453" i="6" s="1"/>
  <c r="Z452" i="6"/>
  <c r="X452" i="6"/>
  <c r="AA452" i="6" s="1"/>
  <c r="U452" i="6"/>
  <c r="S452" i="6"/>
  <c r="V452" i="6" s="1"/>
  <c r="Z451" i="6"/>
  <c r="X451" i="6"/>
  <c r="AA451" i="6" s="1"/>
  <c r="U451" i="6"/>
  <c r="S451" i="6"/>
  <c r="V451" i="6" s="1"/>
  <c r="Z450" i="6"/>
  <c r="X450" i="6"/>
  <c r="AA450" i="6" s="1"/>
  <c r="U450" i="6"/>
  <c r="S450" i="6"/>
  <c r="V450" i="6" s="1"/>
  <c r="Z449" i="6"/>
  <c r="X449" i="6"/>
  <c r="AA449" i="6" s="1"/>
  <c r="U449" i="6"/>
  <c r="S449" i="6"/>
  <c r="V449" i="6" s="1"/>
  <c r="AA448" i="6"/>
  <c r="Z448" i="6"/>
  <c r="X448" i="6"/>
  <c r="U448" i="6"/>
  <c r="S448" i="6"/>
  <c r="V448" i="6" s="1"/>
  <c r="Z447" i="6"/>
  <c r="X447" i="6"/>
  <c r="AA447" i="6" s="1"/>
  <c r="U447" i="6"/>
  <c r="S447" i="6"/>
  <c r="V447" i="6" s="1"/>
  <c r="Z446" i="6"/>
  <c r="X446" i="6"/>
  <c r="AA446" i="6" s="1"/>
  <c r="V446" i="6"/>
  <c r="U446" i="6"/>
  <c r="S446" i="6"/>
  <c r="Z445" i="6"/>
  <c r="X445" i="6"/>
  <c r="AA445" i="6" s="1"/>
  <c r="U445" i="6"/>
  <c r="S445" i="6"/>
  <c r="V445" i="6" s="1"/>
  <c r="Z444" i="6"/>
  <c r="X444" i="6"/>
  <c r="AA444" i="6" s="1"/>
  <c r="U444" i="6"/>
  <c r="S444" i="6"/>
  <c r="V444" i="6" s="1"/>
  <c r="Z443" i="6"/>
  <c r="X443" i="6"/>
  <c r="AA443" i="6" s="1"/>
  <c r="U443" i="6"/>
  <c r="S443" i="6"/>
  <c r="V443" i="6" s="1"/>
  <c r="Z442" i="6"/>
  <c r="X442" i="6"/>
  <c r="AA442" i="6" s="1"/>
  <c r="U442" i="6"/>
  <c r="S442" i="6"/>
  <c r="V442" i="6" s="1"/>
  <c r="Z441" i="6"/>
  <c r="X441" i="6"/>
  <c r="AA441" i="6" s="1"/>
  <c r="U441" i="6"/>
  <c r="S441" i="6"/>
  <c r="V441" i="6" s="1"/>
  <c r="AA440" i="6"/>
  <c r="Z440" i="6"/>
  <c r="X440" i="6"/>
  <c r="U440" i="6"/>
  <c r="S440" i="6"/>
  <c r="V440" i="6" s="1"/>
  <c r="Z439" i="6"/>
  <c r="X439" i="6"/>
  <c r="AA439" i="6" s="1"/>
  <c r="U439" i="6"/>
  <c r="S439" i="6"/>
  <c r="V439" i="6" s="1"/>
  <c r="Z438" i="6"/>
  <c r="X438" i="6"/>
  <c r="AA438" i="6" s="1"/>
  <c r="V438" i="6"/>
  <c r="U438" i="6"/>
  <c r="S438" i="6"/>
  <c r="Z437" i="6"/>
  <c r="X437" i="6"/>
  <c r="AA437" i="6" s="1"/>
  <c r="U437" i="6"/>
  <c r="S437" i="6"/>
  <c r="V437" i="6" s="1"/>
  <c r="Z436" i="6"/>
  <c r="X436" i="6"/>
  <c r="AA436" i="6" s="1"/>
  <c r="U436" i="6"/>
  <c r="S436" i="6"/>
  <c r="V436" i="6" s="1"/>
  <c r="Z435" i="6"/>
  <c r="X435" i="6"/>
  <c r="AA435" i="6" s="1"/>
  <c r="U435" i="6"/>
  <c r="S435" i="6"/>
  <c r="V435" i="6" s="1"/>
  <c r="Z434" i="6"/>
  <c r="X434" i="6"/>
  <c r="AA434" i="6" s="1"/>
  <c r="U434" i="6"/>
  <c r="S434" i="6"/>
  <c r="V434" i="6" s="1"/>
  <c r="Z433" i="6"/>
  <c r="X433" i="6"/>
  <c r="AA433" i="6" s="1"/>
  <c r="U433" i="6"/>
  <c r="S433" i="6"/>
  <c r="V433" i="6" s="1"/>
  <c r="AA432" i="6"/>
  <c r="Z432" i="6"/>
  <c r="X432" i="6"/>
  <c r="U432" i="6"/>
  <c r="S432" i="6"/>
  <c r="V432" i="6" s="1"/>
  <c r="Z431" i="6"/>
  <c r="X431" i="6"/>
  <c r="AA431" i="6" s="1"/>
  <c r="U431" i="6"/>
  <c r="S431" i="6"/>
  <c r="V431" i="6" s="1"/>
  <c r="Z430" i="6"/>
  <c r="X430" i="6"/>
  <c r="AA430" i="6" s="1"/>
  <c r="V430" i="6"/>
  <c r="U430" i="6"/>
  <c r="S430" i="6"/>
  <c r="Z429" i="6"/>
  <c r="X429" i="6"/>
  <c r="AA429" i="6" s="1"/>
  <c r="U429" i="6"/>
  <c r="S429" i="6"/>
  <c r="V429" i="6" s="1"/>
  <c r="Z428" i="6"/>
  <c r="X428" i="6"/>
  <c r="AA428" i="6" s="1"/>
  <c r="U428" i="6"/>
  <c r="S428" i="6"/>
  <c r="V428" i="6" s="1"/>
  <c r="Z427" i="6"/>
  <c r="X427" i="6"/>
  <c r="AA427" i="6" s="1"/>
  <c r="U427" i="6"/>
  <c r="S427" i="6"/>
  <c r="V427" i="6" s="1"/>
  <c r="Z426" i="6"/>
  <c r="X426" i="6"/>
  <c r="AA426" i="6" s="1"/>
  <c r="U426" i="6"/>
  <c r="S426" i="6"/>
  <c r="V426" i="6" s="1"/>
  <c r="Z425" i="6"/>
  <c r="X425" i="6"/>
  <c r="AA425" i="6" s="1"/>
  <c r="U425" i="6"/>
  <c r="S425" i="6"/>
  <c r="V425" i="6" s="1"/>
  <c r="AA424" i="6"/>
  <c r="Z424" i="6"/>
  <c r="X424" i="6"/>
  <c r="U424" i="6"/>
  <c r="S424" i="6"/>
  <c r="V424" i="6" s="1"/>
  <c r="Z423" i="6"/>
  <c r="X423" i="6"/>
  <c r="AA423" i="6" s="1"/>
  <c r="U423" i="6"/>
  <c r="S423" i="6"/>
  <c r="V423" i="6" s="1"/>
  <c r="Z422" i="6"/>
  <c r="X422" i="6"/>
  <c r="AA422" i="6" s="1"/>
  <c r="V422" i="6"/>
  <c r="U422" i="6"/>
  <c r="S422" i="6"/>
  <c r="Z421" i="6"/>
  <c r="X421" i="6"/>
  <c r="AA421" i="6" s="1"/>
  <c r="U421" i="6"/>
  <c r="S421" i="6"/>
  <c r="V421" i="6" s="1"/>
  <c r="Z420" i="6"/>
  <c r="X420" i="6"/>
  <c r="AA420" i="6" s="1"/>
  <c r="U420" i="6"/>
  <c r="S420" i="6"/>
  <c r="V420" i="6" s="1"/>
  <c r="Z419" i="6"/>
  <c r="X419" i="6"/>
  <c r="AA419" i="6" s="1"/>
  <c r="U419" i="6"/>
  <c r="S419" i="6"/>
  <c r="V419" i="6" s="1"/>
  <c r="Z418" i="6"/>
  <c r="X418" i="6"/>
  <c r="AA418" i="6" s="1"/>
  <c r="U418" i="6"/>
  <c r="S418" i="6"/>
  <c r="V418" i="6" s="1"/>
  <c r="Z417" i="6"/>
  <c r="X417" i="6"/>
  <c r="AA417" i="6" s="1"/>
  <c r="U417" i="6"/>
  <c r="S417" i="6"/>
  <c r="V417" i="6" s="1"/>
  <c r="AA416" i="6"/>
  <c r="Z416" i="6"/>
  <c r="X416" i="6"/>
  <c r="U416" i="6"/>
  <c r="S416" i="6"/>
  <c r="V416" i="6" s="1"/>
  <c r="Z415" i="6"/>
  <c r="X415" i="6"/>
  <c r="AA415" i="6" s="1"/>
  <c r="U415" i="6"/>
  <c r="S415" i="6"/>
  <c r="V415" i="6" s="1"/>
  <c r="Z414" i="6"/>
  <c r="X414" i="6"/>
  <c r="AA414" i="6" s="1"/>
  <c r="V414" i="6"/>
  <c r="U414" i="6"/>
  <c r="S414" i="6"/>
  <c r="Z413" i="6"/>
  <c r="X413" i="6"/>
  <c r="AA413" i="6" s="1"/>
  <c r="U413" i="6"/>
  <c r="S413" i="6"/>
  <c r="V413" i="6" s="1"/>
  <c r="Z412" i="6"/>
  <c r="X412" i="6"/>
  <c r="AA412" i="6" s="1"/>
  <c r="U412" i="6"/>
  <c r="S412" i="6"/>
  <c r="V412" i="6" s="1"/>
  <c r="Z411" i="6"/>
  <c r="X411" i="6"/>
  <c r="AA411" i="6" s="1"/>
  <c r="U411" i="6"/>
  <c r="S411" i="6"/>
  <c r="V411" i="6" s="1"/>
  <c r="Z410" i="6"/>
  <c r="X410" i="6"/>
  <c r="AA410" i="6" s="1"/>
  <c r="U410" i="6"/>
  <c r="S410" i="6"/>
  <c r="V410" i="6" s="1"/>
  <c r="Z409" i="6"/>
  <c r="X409" i="6"/>
  <c r="AA409" i="6" s="1"/>
  <c r="U409" i="6"/>
  <c r="S409" i="6"/>
  <c r="V409" i="6" s="1"/>
  <c r="AA408" i="6"/>
  <c r="Z408" i="6"/>
  <c r="X408" i="6"/>
  <c r="U408" i="6"/>
  <c r="S408" i="6"/>
  <c r="V408" i="6" s="1"/>
  <c r="Z407" i="6"/>
  <c r="X407" i="6"/>
  <c r="AA407" i="6" s="1"/>
  <c r="U407" i="6"/>
  <c r="S407" i="6"/>
  <c r="V407" i="6" s="1"/>
  <c r="Z406" i="6"/>
  <c r="X406" i="6"/>
  <c r="AA406" i="6" s="1"/>
  <c r="V406" i="6"/>
  <c r="U406" i="6"/>
  <c r="S406" i="6"/>
  <c r="Z405" i="6"/>
  <c r="X405" i="6"/>
  <c r="AA405" i="6" s="1"/>
  <c r="U405" i="6"/>
  <c r="S405" i="6"/>
  <c r="V405" i="6" s="1"/>
  <c r="Z404" i="6"/>
  <c r="X404" i="6"/>
  <c r="AA404" i="6" s="1"/>
  <c r="U404" i="6"/>
  <c r="S404" i="6"/>
  <c r="V404" i="6" s="1"/>
  <c r="Z403" i="6"/>
  <c r="X403" i="6"/>
  <c r="AA403" i="6" s="1"/>
  <c r="U403" i="6"/>
  <c r="S403" i="6"/>
  <c r="V403" i="6" s="1"/>
  <c r="Z402" i="6"/>
  <c r="X402" i="6"/>
  <c r="AA402" i="6" s="1"/>
  <c r="U402" i="6"/>
  <c r="S402" i="6"/>
  <c r="V402" i="6" s="1"/>
  <c r="Z401" i="6"/>
  <c r="X401" i="6"/>
  <c r="AA401" i="6" s="1"/>
  <c r="U401" i="6"/>
  <c r="S401" i="6"/>
  <c r="V401" i="6" s="1"/>
  <c r="AA400" i="6"/>
  <c r="Z400" i="6"/>
  <c r="X400" i="6"/>
  <c r="U400" i="6"/>
  <c r="S400" i="6"/>
  <c r="V400" i="6" s="1"/>
  <c r="Z399" i="6"/>
  <c r="X399" i="6"/>
  <c r="AA399" i="6" s="1"/>
  <c r="U399" i="6"/>
  <c r="S399" i="6"/>
  <c r="V399" i="6" s="1"/>
  <c r="Z398" i="6"/>
  <c r="X398" i="6"/>
  <c r="AA398" i="6" s="1"/>
  <c r="V398" i="6"/>
  <c r="U398" i="6"/>
  <c r="S398" i="6"/>
  <c r="Z397" i="6"/>
  <c r="X397" i="6"/>
  <c r="AA397" i="6" s="1"/>
  <c r="U397" i="6"/>
  <c r="S397" i="6"/>
  <c r="V397" i="6" s="1"/>
  <c r="Z396" i="6"/>
  <c r="X396" i="6"/>
  <c r="AA396" i="6" s="1"/>
  <c r="U396" i="6"/>
  <c r="S396" i="6"/>
  <c r="V396" i="6" s="1"/>
  <c r="Z395" i="6"/>
  <c r="X395" i="6"/>
  <c r="AA395" i="6" s="1"/>
  <c r="U395" i="6"/>
  <c r="S395" i="6"/>
  <c r="V395" i="6" s="1"/>
  <c r="Z394" i="6"/>
  <c r="X394" i="6"/>
  <c r="AA394" i="6" s="1"/>
  <c r="U394" i="6"/>
  <c r="S394" i="6"/>
  <c r="V394" i="6" s="1"/>
  <c r="Z393" i="6"/>
  <c r="X393" i="6"/>
  <c r="AA393" i="6" s="1"/>
  <c r="U393" i="6"/>
  <c r="S393" i="6"/>
  <c r="V393" i="6" s="1"/>
  <c r="AA392" i="6"/>
  <c r="Z392" i="6"/>
  <c r="X392" i="6"/>
  <c r="U392" i="6"/>
  <c r="S392" i="6"/>
  <c r="V392" i="6" s="1"/>
  <c r="Z391" i="6"/>
  <c r="X391" i="6"/>
  <c r="AA391" i="6" s="1"/>
  <c r="U391" i="6"/>
  <c r="S391" i="6"/>
  <c r="V391" i="6" s="1"/>
  <c r="Z390" i="6"/>
  <c r="X390" i="6"/>
  <c r="AA390" i="6" s="1"/>
  <c r="V390" i="6"/>
  <c r="U390" i="6"/>
  <c r="S390" i="6"/>
  <c r="Z389" i="6"/>
  <c r="X389" i="6"/>
  <c r="AA389" i="6" s="1"/>
  <c r="U389" i="6"/>
  <c r="S389" i="6"/>
  <c r="V389" i="6" s="1"/>
  <c r="Z388" i="6"/>
  <c r="X388" i="6"/>
  <c r="AA388" i="6" s="1"/>
  <c r="U388" i="6"/>
  <c r="S388" i="6"/>
  <c r="V388" i="6" s="1"/>
  <c r="Z387" i="6"/>
  <c r="X387" i="6"/>
  <c r="AA387" i="6" s="1"/>
  <c r="U387" i="6"/>
  <c r="S387" i="6"/>
  <c r="V387" i="6" s="1"/>
  <c r="Z386" i="6"/>
  <c r="X386" i="6"/>
  <c r="AA386" i="6" s="1"/>
  <c r="U386" i="6"/>
  <c r="S386" i="6"/>
  <c r="V386" i="6" s="1"/>
  <c r="Z385" i="6"/>
  <c r="X385" i="6"/>
  <c r="AA385" i="6" s="1"/>
  <c r="U385" i="6"/>
  <c r="S385" i="6"/>
  <c r="V385" i="6" s="1"/>
  <c r="AA384" i="6"/>
  <c r="Z384" i="6"/>
  <c r="X384" i="6"/>
  <c r="U384" i="6"/>
  <c r="S384" i="6"/>
  <c r="V384" i="6" s="1"/>
  <c r="Z383" i="6"/>
  <c r="X383" i="6"/>
  <c r="AA383" i="6" s="1"/>
  <c r="U383" i="6"/>
  <c r="S383" i="6"/>
  <c r="V383" i="6" s="1"/>
  <c r="Z382" i="6"/>
  <c r="X382" i="6"/>
  <c r="AA382" i="6" s="1"/>
  <c r="V382" i="6"/>
  <c r="U382" i="6"/>
  <c r="S382" i="6"/>
  <c r="Z381" i="6"/>
  <c r="X381" i="6"/>
  <c r="AA381" i="6" s="1"/>
  <c r="U381" i="6"/>
  <c r="S381" i="6"/>
  <c r="V381" i="6" s="1"/>
  <c r="Z380" i="6"/>
  <c r="X380" i="6"/>
  <c r="AA380" i="6" s="1"/>
  <c r="U380" i="6"/>
  <c r="S380" i="6"/>
  <c r="V380" i="6" s="1"/>
  <c r="Z379" i="6"/>
  <c r="X379" i="6"/>
  <c r="AA379" i="6" s="1"/>
  <c r="U379" i="6"/>
  <c r="S379" i="6"/>
  <c r="V379" i="6" s="1"/>
  <c r="Z378" i="6"/>
  <c r="X378" i="6"/>
  <c r="AA378" i="6" s="1"/>
  <c r="U378" i="6"/>
  <c r="S378" i="6"/>
  <c r="V378" i="6" s="1"/>
  <c r="Z377" i="6"/>
  <c r="X377" i="6"/>
  <c r="AA377" i="6" s="1"/>
  <c r="U377" i="6"/>
  <c r="S377" i="6"/>
  <c r="V377" i="6" s="1"/>
  <c r="AA376" i="6"/>
  <c r="Z376" i="6"/>
  <c r="X376" i="6"/>
  <c r="U376" i="6"/>
  <c r="S376" i="6"/>
  <c r="V376" i="6" s="1"/>
  <c r="Z375" i="6"/>
  <c r="X375" i="6"/>
  <c r="AA375" i="6" s="1"/>
  <c r="U375" i="6"/>
  <c r="S375" i="6"/>
  <c r="V375" i="6" s="1"/>
  <c r="Z374" i="6"/>
  <c r="X374" i="6"/>
  <c r="AA374" i="6" s="1"/>
  <c r="V374" i="6"/>
  <c r="U374" i="6"/>
  <c r="S374" i="6"/>
  <c r="Z373" i="6"/>
  <c r="X373" i="6"/>
  <c r="AA373" i="6" s="1"/>
  <c r="U373" i="6"/>
  <c r="S373" i="6"/>
  <c r="V373" i="6" s="1"/>
  <c r="Z372" i="6"/>
  <c r="X372" i="6"/>
  <c r="AA372" i="6" s="1"/>
  <c r="U372" i="6"/>
  <c r="S372" i="6"/>
  <c r="V372" i="6" s="1"/>
  <c r="Z371" i="6"/>
  <c r="X371" i="6"/>
  <c r="AA371" i="6" s="1"/>
  <c r="U371" i="6"/>
  <c r="S371" i="6"/>
  <c r="V371" i="6" s="1"/>
  <c r="Z370" i="6"/>
  <c r="X370" i="6"/>
  <c r="AA370" i="6" s="1"/>
  <c r="U370" i="6"/>
  <c r="S370" i="6"/>
  <c r="V370" i="6" s="1"/>
  <c r="Z369" i="6"/>
  <c r="X369" i="6"/>
  <c r="AA369" i="6" s="1"/>
  <c r="U369" i="6"/>
  <c r="S369" i="6"/>
  <c r="V369" i="6" s="1"/>
  <c r="AA368" i="6"/>
  <c r="Z368" i="6"/>
  <c r="X368" i="6"/>
  <c r="U368" i="6"/>
  <c r="S368" i="6"/>
  <c r="V368" i="6" s="1"/>
  <c r="Z367" i="6"/>
  <c r="X367" i="6"/>
  <c r="AA367" i="6" s="1"/>
  <c r="U367" i="6"/>
  <c r="S367" i="6"/>
  <c r="V367" i="6" s="1"/>
  <c r="Z366" i="6"/>
  <c r="X366" i="6"/>
  <c r="AA366" i="6" s="1"/>
  <c r="V366" i="6"/>
  <c r="U366" i="6"/>
  <c r="S366" i="6"/>
  <c r="Z365" i="6"/>
  <c r="X365" i="6"/>
  <c r="AA365" i="6" s="1"/>
  <c r="U365" i="6"/>
  <c r="S365" i="6"/>
  <c r="V365" i="6" s="1"/>
  <c r="Z364" i="6"/>
  <c r="X364" i="6"/>
  <c r="AA364" i="6" s="1"/>
  <c r="U364" i="6"/>
  <c r="S364" i="6"/>
  <c r="V364" i="6" s="1"/>
  <c r="Z363" i="6"/>
  <c r="X363" i="6"/>
  <c r="AA363" i="6" s="1"/>
  <c r="U363" i="6"/>
  <c r="S363" i="6"/>
  <c r="V363" i="6" s="1"/>
  <c r="Z362" i="6"/>
  <c r="X362" i="6"/>
  <c r="AA362" i="6" s="1"/>
  <c r="U362" i="6"/>
  <c r="S362" i="6"/>
  <c r="V362" i="6" s="1"/>
  <c r="Z361" i="6"/>
  <c r="X361" i="6"/>
  <c r="AA361" i="6" s="1"/>
  <c r="U361" i="6"/>
  <c r="S361" i="6"/>
  <c r="V361" i="6" s="1"/>
  <c r="AA360" i="6"/>
  <c r="Z360" i="6"/>
  <c r="X360" i="6"/>
  <c r="U360" i="6"/>
  <c r="S360" i="6"/>
  <c r="V360" i="6" s="1"/>
  <c r="Z359" i="6"/>
  <c r="X359" i="6"/>
  <c r="AA359" i="6" s="1"/>
  <c r="U359" i="6"/>
  <c r="S359" i="6"/>
  <c r="V359" i="6" s="1"/>
  <c r="Z358" i="6"/>
  <c r="X358" i="6"/>
  <c r="AA358" i="6" s="1"/>
  <c r="V358" i="6"/>
  <c r="U358" i="6"/>
  <c r="S358" i="6"/>
  <c r="Z357" i="6"/>
  <c r="X357" i="6"/>
  <c r="AA357" i="6" s="1"/>
  <c r="U357" i="6"/>
  <c r="S357" i="6"/>
  <c r="V357" i="6" s="1"/>
  <c r="Z356" i="6"/>
  <c r="X356" i="6"/>
  <c r="AA356" i="6" s="1"/>
  <c r="U356" i="6"/>
  <c r="S356" i="6"/>
  <c r="V356" i="6" s="1"/>
  <c r="Z355" i="6"/>
  <c r="X355" i="6"/>
  <c r="AA355" i="6" s="1"/>
  <c r="U355" i="6"/>
  <c r="S355" i="6"/>
  <c r="V355" i="6" s="1"/>
  <c r="Z354" i="6"/>
  <c r="X354" i="6"/>
  <c r="AA354" i="6" s="1"/>
  <c r="U354" i="6"/>
  <c r="S354" i="6"/>
  <c r="V354" i="6" s="1"/>
  <c r="Z353" i="6"/>
  <c r="X353" i="6"/>
  <c r="AA353" i="6" s="1"/>
  <c r="U353" i="6"/>
  <c r="S353" i="6"/>
  <c r="V353" i="6" s="1"/>
  <c r="AA352" i="6"/>
  <c r="Z352" i="6"/>
  <c r="X352" i="6"/>
  <c r="U352" i="6"/>
  <c r="S352" i="6"/>
  <c r="V352" i="6" s="1"/>
  <c r="Z351" i="6"/>
  <c r="X351" i="6"/>
  <c r="AA351" i="6" s="1"/>
  <c r="U351" i="6"/>
  <c r="S351" i="6"/>
  <c r="V351" i="6" s="1"/>
  <c r="Z350" i="6"/>
  <c r="X350" i="6"/>
  <c r="AA350" i="6" s="1"/>
  <c r="V350" i="6"/>
  <c r="U350" i="6"/>
  <c r="S350" i="6"/>
  <c r="Z349" i="6"/>
  <c r="X349" i="6"/>
  <c r="AA349" i="6" s="1"/>
  <c r="U349" i="6"/>
  <c r="S349" i="6"/>
  <c r="V349" i="6" s="1"/>
  <c r="Z348" i="6"/>
  <c r="X348" i="6"/>
  <c r="AA348" i="6" s="1"/>
  <c r="U348" i="6"/>
  <c r="S348" i="6"/>
  <c r="V348" i="6" s="1"/>
  <c r="Z347" i="6"/>
  <c r="X347" i="6"/>
  <c r="AA347" i="6" s="1"/>
  <c r="U347" i="6"/>
  <c r="S347" i="6"/>
  <c r="V347" i="6" s="1"/>
  <c r="Z346" i="6"/>
  <c r="X346" i="6"/>
  <c r="AA346" i="6" s="1"/>
  <c r="U346" i="6"/>
  <c r="S346" i="6"/>
  <c r="V346" i="6" s="1"/>
  <c r="Z345" i="6"/>
  <c r="X345" i="6"/>
  <c r="AA345" i="6" s="1"/>
  <c r="U345" i="6"/>
  <c r="S345" i="6"/>
  <c r="V345" i="6" s="1"/>
  <c r="Z344" i="6"/>
  <c r="X344" i="6"/>
  <c r="AA344" i="6" s="1"/>
  <c r="U344" i="6"/>
  <c r="S344" i="6"/>
  <c r="V344" i="6" s="1"/>
  <c r="Z343" i="6"/>
  <c r="X343" i="6"/>
  <c r="AA343" i="6" s="1"/>
  <c r="U343" i="6"/>
  <c r="S343" i="6"/>
  <c r="V343" i="6" s="1"/>
  <c r="Z342" i="6"/>
  <c r="X342" i="6"/>
  <c r="AA342" i="6" s="1"/>
  <c r="U342" i="6"/>
  <c r="S342" i="6"/>
  <c r="V342" i="6" s="1"/>
  <c r="Z341" i="6"/>
  <c r="X341" i="6"/>
  <c r="AA341" i="6" s="1"/>
  <c r="U341" i="6"/>
  <c r="S341" i="6"/>
  <c r="V341" i="6" s="1"/>
  <c r="Z340" i="6"/>
  <c r="X340" i="6"/>
  <c r="AA340" i="6" s="1"/>
  <c r="U340" i="6"/>
  <c r="S340" i="6"/>
  <c r="V340" i="6" s="1"/>
  <c r="Z339" i="6"/>
  <c r="X339" i="6"/>
  <c r="AA339" i="6" s="1"/>
  <c r="U339" i="6"/>
  <c r="S339" i="6"/>
  <c r="V339" i="6" s="1"/>
  <c r="Z338" i="6"/>
  <c r="X338" i="6"/>
  <c r="AA338" i="6" s="1"/>
  <c r="U338" i="6"/>
  <c r="S338" i="6"/>
  <c r="V338" i="6" s="1"/>
  <c r="Z337" i="6"/>
  <c r="X337" i="6"/>
  <c r="AA337" i="6" s="1"/>
  <c r="V337" i="6"/>
  <c r="U337" i="6"/>
  <c r="S337" i="6"/>
  <c r="AA336" i="6"/>
  <c r="Z336" i="6"/>
  <c r="X336" i="6"/>
  <c r="U336" i="6"/>
  <c r="S336" i="6"/>
  <c r="V336" i="6" s="1"/>
  <c r="Z335" i="6"/>
  <c r="X335" i="6"/>
  <c r="AA335" i="6" s="1"/>
  <c r="U335" i="6"/>
  <c r="S335" i="6"/>
  <c r="V335" i="6" s="1"/>
  <c r="Z334" i="6"/>
  <c r="X334" i="6"/>
  <c r="AA334" i="6" s="1"/>
  <c r="U334" i="6"/>
  <c r="S334" i="6"/>
  <c r="V334" i="6" s="1"/>
  <c r="Z333" i="6"/>
  <c r="X333" i="6"/>
  <c r="AA333" i="6" s="1"/>
  <c r="U333" i="6"/>
  <c r="S333" i="6"/>
  <c r="V333" i="6" s="1"/>
  <c r="Z332" i="6"/>
  <c r="X332" i="6"/>
  <c r="AA332" i="6" s="1"/>
  <c r="U332" i="6"/>
  <c r="S332" i="6"/>
  <c r="V332" i="6" s="1"/>
  <c r="Z331" i="6"/>
  <c r="X331" i="6"/>
  <c r="AA331" i="6" s="1"/>
  <c r="U331" i="6"/>
  <c r="S331" i="6"/>
  <c r="V331" i="6" s="1"/>
  <c r="Z330" i="6"/>
  <c r="X330" i="6"/>
  <c r="AA330" i="6" s="1"/>
  <c r="U330" i="6"/>
  <c r="S330" i="6"/>
  <c r="V330" i="6" s="1"/>
  <c r="Z329" i="6"/>
  <c r="X329" i="6"/>
  <c r="AA329" i="6" s="1"/>
  <c r="V329" i="6"/>
  <c r="U329" i="6"/>
  <c r="S329" i="6"/>
  <c r="AA328" i="6"/>
  <c r="Z328" i="6"/>
  <c r="X328" i="6"/>
  <c r="U328" i="6"/>
  <c r="S328" i="6"/>
  <c r="V328" i="6" s="1"/>
  <c r="Z327" i="6"/>
  <c r="X327" i="6"/>
  <c r="AA327" i="6" s="1"/>
  <c r="U327" i="6"/>
  <c r="S327" i="6"/>
  <c r="V327" i="6" s="1"/>
  <c r="Z326" i="6"/>
  <c r="X326" i="6"/>
  <c r="AA326" i="6" s="1"/>
  <c r="U326" i="6"/>
  <c r="S326" i="6"/>
  <c r="V326" i="6" s="1"/>
  <c r="Z325" i="6"/>
  <c r="X325" i="6"/>
  <c r="AA325" i="6" s="1"/>
  <c r="U325" i="6"/>
  <c r="S325" i="6"/>
  <c r="V325" i="6" s="1"/>
  <c r="Z324" i="6"/>
  <c r="X324" i="6"/>
  <c r="AA324" i="6" s="1"/>
  <c r="U324" i="6"/>
  <c r="S324" i="6"/>
  <c r="V324" i="6" s="1"/>
  <c r="Z323" i="6"/>
  <c r="X323" i="6"/>
  <c r="AA323" i="6" s="1"/>
  <c r="U323" i="6"/>
  <c r="S323" i="6"/>
  <c r="V323" i="6" s="1"/>
  <c r="Z322" i="6"/>
  <c r="X322" i="6"/>
  <c r="AA322" i="6" s="1"/>
  <c r="U322" i="6"/>
  <c r="S322" i="6"/>
  <c r="V322" i="6" s="1"/>
  <c r="Z321" i="6"/>
  <c r="X321" i="6"/>
  <c r="AA321" i="6" s="1"/>
  <c r="V321" i="6"/>
  <c r="U321" i="6"/>
  <c r="S321" i="6"/>
  <c r="AA320" i="6"/>
  <c r="Z320" i="6"/>
  <c r="X320" i="6"/>
  <c r="U320" i="6"/>
  <c r="S320" i="6"/>
  <c r="V320" i="6" s="1"/>
  <c r="Z319" i="6"/>
  <c r="X319" i="6"/>
  <c r="AA319" i="6" s="1"/>
  <c r="U319" i="6"/>
  <c r="S319" i="6"/>
  <c r="V319" i="6" s="1"/>
  <c r="Z318" i="6"/>
  <c r="X318" i="6"/>
  <c r="AA318" i="6" s="1"/>
  <c r="U318" i="6"/>
  <c r="S318" i="6"/>
  <c r="V318" i="6" s="1"/>
  <c r="Z317" i="6"/>
  <c r="X317" i="6"/>
  <c r="AA317" i="6" s="1"/>
  <c r="U317" i="6"/>
  <c r="S317" i="6"/>
  <c r="V317" i="6" s="1"/>
  <c r="Z316" i="6"/>
  <c r="X316" i="6"/>
  <c r="AA316" i="6" s="1"/>
  <c r="U316" i="6"/>
  <c r="S316" i="6"/>
  <c r="V316" i="6" s="1"/>
  <c r="Z315" i="6"/>
  <c r="X315" i="6"/>
  <c r="AA315" i="6" s="1"/>
  <c r="U315" i="6"/>
  <c r="S315" i="6"/>
  <c r="V315" i="6" s="1"/>
  <c r="Z314" i="6"/>
  <c r="X314" i="6"/>
  <c r="AA314" i="6" s="1"/>
  <c r="U314" i="6"/>
  <c r="S314" i="6"/>
  <c r="V314" i="6" s="1"/>
  <c r="Z313" i="6"/>
  <c r="X313" i="6"/>
  <c r="AA313" i="6" s="1"/>
  <c r="V313" i="6"/>
  <c r="U313" i="6"/>
  <c r="S313" i="6"/>
  <c r="AA312" i="6"/>
  <c r="Z312" i="6"/>
  <c r="X312" i="6"/>
  <c r="U312" i="6"/>
  <c r="S312" i="6"/>
  <c r="V312" i="6" s="1"/>
  <c r="Z311" i="6"/>
  <c r="X311" i="6"/>
  <c r="AA311" i="6" s="1"/>
  <c r="U311" i="6"/>
  <c r="S311" i="6"/>
  <c r="V311" i="6" s="1"/>
  <c r="Z310" i="6"/>
  <c r="X310" i="6"/>
  <c r="AA310" i="6" s="1"/>
  <c r="U310" i="6"/>
  <c r="S310" i="6"/>
  <c r="V310" i="6" s="1"/>
  <c r="Z309" i="6"/>
  <c r="X309" i="6"/>
  <c r="AA309" i="6" s="1"/>
  <c r="U309" i="6"/>
  <c r="S309" i="6"/>
  <c r="V309" i="6" s="1"/>
  <c r="Z308" i="6"/>
  <c r="X308" i="6"/>
  <c r="AA308" i="6" s="1"/>
  <c r="U308" i="6"/>
  <c r="S308" i="6"/>
  <c r="V308" i="6" s="1"/>
  <c r="Z307" i="6"/>
  <c r="X307" i="6"/>
  <c r="AA307" i="6" s="1"/>
  <c r="U307" i="6"/>
  <c r="S307" i="6"/>
  <c r="V307" i="6" s="1"/>
  <c r="Z306" i="6"/>
  <c r="X306" i="6"/>
  <c r="AA306" i="6" s="1"/>
  <c r="U306" i="6"/>
  <c r="S306" i="6"/>
  <c r="V306" i="6" s="1"/>
  <c r="Z305" i="6"/>
  <c r="X305" i="6"/>
  <c r="AA305" i="6" s="1"/>
  <c r="V305" i="6"/>
  <c r="U305" i="6"/>
  <c r="S305" i="6"/>
  <c r="AA304" i="6"/>
  <c r="Z304" i="6"/>
  <c r="X304" i="6"/>
  <c r="U304" i="6"/>
  <c r="S304" i="6"/>
  <c r="V304" i="6" s="1"/>
  <c r="Z303" i="6"/>
  <c r="X303" i="6"/>
  <c r="AA303" i="6" s="1"/>
  <c r="U303" i="6"/>
  <c r="S303" i="6"/>
  <c r="V303" i="6" s="1"/>
  <c r="Z302" i="6"/>
  <c r="X302" i="6"/>
  <c r="AA302" i="6" s="1"/>
  <c r="U302" i="6"/>
  <c r="S302" i="6"/>
  <c r="V302" i="6" s="1"/>
  <c r="Z301" i="6"/>
  <c r="X301" i="6"/>
  <c r="AA301" i="6" s="1"/>
  <c r="U301" i="6"/>
  <c r="S301" i="6"/>
  <c r="V301" i="6" s="1"/>
  <c r="Z300" i="6"/>
  <c r="X300" i="6"/>
  <c r="AA300" i="6" s="1"/>
  <c r="U300" i="6"/>
  <c r="S300" i="6"/>
  <c r="V300" i="6" s="1"/>
  <c r="Z299" i="6"/>
  <c r="X299" i="6"/>
  <c r="AA299" i="6" s="1"/>
  <c r="U299" i="6"/>
  <c r="S299" i="6"/>
  <c r="V299" i="6" s="1"/>
  <c r="Z298" i="6"/>
  <c r="X298" i="6"/>
  <c r="AA298" i="6" s="1"/>
  <c r="U298" i="6"/>
  <c r="S298" i="6"/>
  <c r="V298" i="6" s="1"/>
  <c r="Z297" i="6"/>
  <c r="X297" i="6"/>
  <c r="AA297" i="6" s="1"/>
  <c r="V297" i="6"/>
  <c r="U297" i="6"/>
  <c r="S297" i="6"/>
  <c r="AA296" i="6"/>
  <c r="Z296" i="6"/>
  <c r="X296" i="6"/>
  <c r="U296" i="6"/>
  <c r="S296" i="6"/>
  <c r="V296" i="6" s="1"/>
  <c r="Z295" i="6"/>
  <c r="X295" i="6"/>
  <c r="AA295" i="6" s="1"/>
  <c r="U295" i="6"/>
  <c r="S295" i="6"/>
  <c r="V295" i="6" s="1"/>
  <c r="Z294" i="6"/>
  <c r="X294" i="6"/>
  <c r="AA294" i="6" s="1"/>
  <c r="U294" i="6"/>
  <c r="S294" i="6"/>
  <c r="V294" i="6" s="1"/>
  <c r="Z293" i="6"/>
  <c r="X293" i="6"/>
  <c r="AA293" i="6" s="1"/>
  <c r="U293" i="6"/>
  <c r="S293" i="6"/>
  <c r="V293" i="6" s="1"/>
  <c r="Z292" i="6"/>
  <c r="X292" i="6"/>
  <c r="AA292" i="6" s="1"/>
  <c r="U292" i="6"/>
  <c r="S292" i="6"/>
  <c r="V292" i="6" s="1"/>
  <c r="Z291" i="6"/>
  <c r="X291" i="6"/>
  <c r="AA291" i="6" s="1"/>
  <c r="U291" i="6"/>
  <c r="S291" i="6"/>
  <c r="V291" i="6" s="1"/>
  <c r="Z290" i="6"/>
  <c r="X290" i="6"/>
  <c r="AA290" i="6" s="1"/>
  <c r="U290" i="6"/>
  <c r="S290" i="6"/>
  <c r="V290" i="6" s="1"/>
  <c r="Z289" i="6"/>
  <c r="X289" i="6"/>
  <c r="AA289" i="6" s="1"/>
  <c r="V289" i="6"/>
  <c r="U289" i="6"/>
  <c r="S289" i="6"/>
  <c r="AA288" i="6"/>
  <c r="Z288" i="6"/>
  <c r="X288" i="6"/>
  <c r="U288" i="6"/>
  <c r="S288" i="6"/>
  <c r="V288" i="6" s="1"/>
  <c r="Z287" i="6"/>
  <c r="X287" i="6"/>
  <c r="AA287" i="6" s="1"/>
  <c r="U287" i="6"/>
  <c r="S287" i="6"/>
  <c r="V287" i="6" s="1"/>
  <c r="Z286" i="6"/>
  <c r="X286" i="6"/>
  <c r="AA286" i="6" s="1"/>
  <c r="U286" i="6"/>
  <c r="S286" i="6"/>
  <c r="V286" i="6" s="1"/>
  <c r="Z285" i="6"/>
  <c r="X285" i="6"/>
  <c r="AA285" i="6" s="1"/>
  <c r="U285" i="6"/>
  <c r="S285" i="6"/>
  <c r="V285" i="6" s="1"/>
  <c r="Z284" i="6"/>
  <c r="X284" i="6"/>
  <c r="AA284" i="6" s="1"/>
  <c r="U284" i="6"/>
  <c r="S284" i="6"/>
  <c r="V284" i="6" s="1"/>
  <c r="Z283" i="6"/>
  <c r="X283" i="6"/>
  <c r="AA283" i="6" s="1"/>
  <c r="U283" i="6"/>
  <c r="S283" i="6"/>
  <c r="V283" i="6" s="1"/>
  <c r="Z282" i="6"/>
  <c r="X282" i="6"/>
  <c r="AA282" i="6" s="1"/>
  <c r="U282" i="6"/>
  <c r="S282" i="6"/>
  <c r="V282" i="6" s="1"/>
  <c r="Z281" i="6"/>
  <c r="X281" i="6"/>
  <c r="AA281" i="6" s="1"/>
  <c r="V281" i="6"/>
  <c r="U281" i="6"/>
  <c r="S281" i="6"/>
  <c r="AA280" i="6"/>
  <c r="Z280" i="6"/>
  <c r="X280" i="6"/>
  <c r="U280" i="6"/>
  <c r="S280" i="6"/>
  <c r="V280" i="6" s="1"/>
  <c r="Z279" i="6"/>
  <c r="X279" i="6"/>
  <c r="AA279" i="6" s="1"/>
  <c r="U279" i="6"/>
  <c r="S279" i="6"/>
  <c r="V279" i="6" s="1"/>
  <c r="Z278" i="6"/>
  <c r="X278" i="6"/>
  <c r="AA278" i="6" s="1"/>
  <c r="U278" i="6"/>
  <c r="S278" i="6"/>
  <c r="V278" i="6" s="1"/>
  <c r="Z277" i="6"/>
  <c r="X277" i="6"/>
  <c r="AA277" i="6" s="1"/>
  <c r="U277" i="6"/>
  <c r="S277" i="6"/>
  <c r="V277" i="6" s="1"/>
  <c r="Z276" i="6"/>
  <c r="X276" i="6"/>
  <c r="AA276" i="6" s="1"/>
  <c r="U276" i="6"/>
  <c r="S276" i="6"/>
  <c r="V276" i="6" s="1"/>
  <c r="Z275" i="6"/>
  <c r="X275" i="6"/>
  <c r="AA275" i="6" s="1"/>
  <c r="U275" i="6"/>
  <c r="S275" i="6"/>
  <c r="V275" i="6" s="1"/>
  <c r="Z274" i="6"/>
  <c r="X274" i="6"/>
  <c r="AA274" i="6" s="1"/>
  <c r="U274" i="6"/>
  <c r="S274" i="6"/>
  <c r="V274" i="6" s="1"/>
  <c r="Z273" i="6"/>
  <c r="X273" i="6"/>
  <c r="AA273" i="6" s="1"/>
  <c r="V273" i="6"/>
  <c r="U273" i="6"/>
  <c r="S273" i="6"/>
  <c r="AA272" i="6"/>
  <c r="Z272" i="6"/>
  <c r="X272" i="6"/>
  <c r="U272" i="6"/>
  <c r="S272" i="6"/>
  <c r="V272" i="6" s="1"/>
  <c r="Z271" i="6"/>
  <c r="X271" i="6"/>
  <c r="AA271" i="6" s="1"/>
  <c r="U271" i="6"/>
  <c r="S271" i="6"/>
  <c r="V271" i="6" s="1"/>
  <c r="Z270" i="6"/>
  <c r="X270" i="6"/>
  <c r="AA270" i="6" s="1"/>
  <c r="U270" i="6"/>
  <c r="S270" i="6"/>
  <c r="V270" i="6" s="1"/>
  <c r="Z269" i="6"/>
  <c r="X269" i="6"/>
  <c r="AA269" i="6" s="1"/>
  <c r="U269" i="6"/>
  <c r="S269" i="6"/>
  <c r="V269" i="6" s="1"/>
  <c r="Z268" i="6"/>
  <c r="X268" i="6"/>
  <c r="AA268" i="6" s="1"/>
  <c r="U268" i="6"/>
  <c r="S268" i="6"/>
  <c r="V268" i="6" s="1"/>
  <c r="Z267" i="6"/>
  <c r="X267" i="6"/>
  <c r="AA267" i="6" s="1"/>
  <c r="U267" i="6"/>
  <c r="S267" i="6"/>
  <c r="V267" i="6" s="1"/>
  <c r="Z266" i="6"/>
  <c r="X266" i="6"/>
  <c r="AA266" i="6" s="1"/>
  <c r="U266" i="6"/>
  <c r="S266" i="6"/>
  <c r="V266" i="6" s="1"/>
  <c r="Z265" i="6"/>
  <c r="X265" i="6"/>
  <c r="AA265" i="6" s="1"/>
  <c r="V265" i="6"/>
  <c r="U265" i="6"/>
  <c r="S265" i="6"/>
  <c r="AA264" i="6"/>
  <c r="Z264" i="6"/>
  <c r="X264" i="6"/>
  <c r="U264" i="6"/>
  <c r="S264" i="6"/>
  <c r="V264" i="6" s="1"/>
  <c r="Z263" i="6"/>
  <c r="X263" i="6"/>
  <c r="AA263" i="6" s="1"/>
  <c r="U263" i="6"/>
  <c r="S263" i="6"/>
  <c r="V263" i="6" s="1"/>
  <c r="Z262" i="6"/>
  <c r="X262" i="6"/>
  <c r="AA262" i="6" s="1"/>
  <c r="U262" i="6"/>
  <c r="S262" i="6"/>
  <c r="V262" i="6" s="1"/>
  <c r="Z261" i="6"/>
  <c r="X261" i="6"/>
  <c r="AA261" i="6" s="1"/>
  <c r="U261" i="6"/>
  <c r="S261" i="6"/>
  <c r="V261" i="6" s="1"/>
  <c r="Z260" i="6"/>
  <c r="X260" i="6"/>
  <c r="AA260" i="6" s="1"/>
  <c r="U260" i="6"/>
  <c r="S260" i="6"/>
  <c r="V260" i="6" s="1"/>
  <c r="Z259" i="6"/>
  <c r="X259" i="6"/>
  <c r="AA259" i="6" s="1"/>
  <c r="U259" i="6"/>
  <c r="S259" i="6"/>
  <c r="V259" i="6" s="1"/>
  <c r="Z258" i="6"/>
  <c r="X258" i="6"/>
  <c r="AA258" i="6" s="1"/>
  <c r="V258" i="6"/>
  <c r="U258" i="6"/>
  <c r="S258" i="6"/>
  <c r="Z257" i="6"/>
  <c r="X257" i="6"/>
  <c r="AA257" i="6" s="1"/>
  <c r="U257" i="6"/>
  <c r="S257" i="6"/>
  <c r="V257" i="6" s="1"/>
  <c r="Z256" i="6"/>
  <c r="X256" i="6"/>
  <c r="AA256" i="6" s="1"/>
  <c r="U256" i="6"/>
  <c r="S256" i="6"/>
  <c r="V256" i="6" s="1"/>
  <c r="AA255" i="6"/>
  <c r="Z255" i="6"/>
  <c r="X255" i="6"/>
  <c r="U255" i="6"/>
  <c r="S255" i="6"/>
  <c r="V255" i="6" s="1"/>
  <c r="Z254" i="6"/>
  <c r="X254" i="6"/>
  <c r="AA254" i="6" s="1"/>
  <c r="U254" i="6"/>
  <c r="S254" i="6"/>
  <c r="V254" i="6" s="1"/>
  <c r="Z253" i="6"/>
  <c r="X253" i="6"/>
  <c r="AA253" i="6" s="1"/>
  <c r="U253" i="6"/>
  <c r="S253" i="6"/>
  <c r="V253" i="6" s="1"/>
  <c r="Z252" i="6"/>
  <c r="X252" i="6"/>
  <c r="AA252" i="6" s="1"/>
  <c r="V252" i="6"/>
  <c r="U252" i="6"/>
  <c r="S252" i="6"/>
  <c r="Z251" i="6"/>
  <c r="X251" i="6"/>
  <c r="AA251" i="6" s="1"/>
  <c r="U251" i="6"/>
  <c r="S251" i="6"/>
  <c r="V251" i="6" s="1"/>
  <c r="Z250" i="6"/>
  <c r="X250" i="6"/>
  <c r="AA250" i="6" s="1"/>
  <c r="U250" i="6"/>
  <c r="S250" i="6"/>
  <c r="V250" i="6" s="1"/>
  <c r="Z249" i="6"/>
  <c r="X249" i="6"/>
  <c r="AA249" i="6" s="1"/>
  <c r="U249" i="6"/>
  <c r="S249" i="6"/>
  <c r="V249" i="6" s="1"/>
  <c r="Z248" i="6"/>
  <c r="X248" i="6"/>
  <c r="AA248" i="6" s="1"/>
  <c r="U248" i="6"/>
  <c r="S248" i="6"/>
  <c r="V248" i="6" s="1"/>
  <c r="Z247" i="6"/>
  <c r="X247" i="6"/>
  <c r="AA247" i="6" s="1"/>
  <c r="U247" i="6"/>
  <c r="S247" i="6"/>
  <c r="V247" i="6" s="1"/>
  <c r="Z246" i="6"/>
  <c r="X246" i="6"/>
  <c r="AA246" i="6" s="1"/>
  <c r="U246" i="6"/>
  <c r="S246" i="6"/>
  <c r="V246" i="6" s="1"/>
  <c r="Z245" i="6"/>
  <c r="X245" i="6"/>
  <c r="AA245" i="6" s="1"/>
  <c r="U245" i="6"/>
  <c r="S245" i="6"/>
  <c r="V245" i="6" s="1"/>
  <c r="Z244" i="6"/>
  <c r="X244" i="6"/>
  <c r="AA244" i="6" s="1"/>
  <c r="U244" i="6"/>
  <c r="S244" i="6"/>
  <c r="V244" i="6" s="1"/>
  <c r="Z243" i="6"/>
  <c r="X243" i="6"/>
  <c r="AA243" i="6" s="1"/>
  <c r="U243" i="6"/>
  <c r="S243" i="6"/>
  <c r="V243" i="6" s="1"/>
  <c r="Z242" i="6"/>
  <c r="X242" i="6"/>
  <c r="AA242" i="6" s="1"/>
  <c r="U242" i="6"/>
  <c r="S242" i="6"/>
  <c r="V242" i="6" s="1"/>
  <c r="Z241" i="6"/>
  <c r="X241" i="6"/>
  <c r="AA241" i="6" s="1"/>
  <c r="U241" i="6"/>
  <c r="S241" i="6"/>
  <c r="V241" i="6" s="1"/>
  <c r="Z240" i="6"/>
  <c r="X240" i="6"/>
  <c r="AA240" i="6" s="1"/>
  <c r="V240" i="6"/>
  <c r="U240" i="6"/>
  <c r="S240" i="6"/>
  <c r="Z239" i="6"/>
  <c r="X239" i="6"/>
  <c r="AA239" i="6" s="1"/>
  <c r="U239" i="6"/>
  <c r="S239" i="6"/>
  <c r="V239" i="6" s="1"/>
  <c r="Z238" i="6"/>
  <c r="X238" i="6"/>
  <c r="AA238" i="6" s="1"/>
  <c r="U238" i="6"/>
  <c r="S238" i="6"/>
  <c r="V238" i="6" s="1"/>
  <c r="Z237" i="6"/>
  <c r="X237" i="6"/>
  <c r="AA237" i="6" s="1"/>
  <c r="U237" i="6"/>
  <c r="S237" i="6"/>
  <c r="V237" i="6" s="1"/>
  <c r="Z236" i="6"/>
  <c r="X236" i="6"/>
  <c r="AA236" i="6" s="1"/>
  <c r="U236" i="6"/>
  <c r="S236" i="6"/>
  <c r="V236" i="6" s="1"/>
  <c r="Z235" i="6"/>
  <c r="X235" i="6"/>
  <c r="AA235" i="6" s="1"/>
  <c r="U235" i="6"/>
  <c r="S235" i="6"/>
  <c r="V235" i="6" s="1"/>
  <c r="Z234" i="6"/>
  <c r="X234" i="6"/>
  <c r="AA234" i="6" s="1"/>
  <c r="V234" i="6"/>
  <c r="U234" i="6"/>
  <c r="S234" i="6"/>
  <c r="Z233" i="6"/>
  <c r="X233" i="6"/>
  <c r="AA233" i="6" s="1"/>
  <c r="U233" i="6"/>
  <c r="S233" i="6"/>
  <c r="V233" i="6" s="1"/>
  <c r="Z232" i="6"/>
  <c r="X232" i="6"/>
  <c r="AA232" i="6" s="1"/>
  <c r="U232" i="6"/>
  <c r="S232" i="6"/>
  <c r="V232" i="6" s="1"/>
  <c r="Z231" i="6"/>
  <c r="X231" i="6"/>
  <c r="AA231" i="6" s="1"/>
  <c r="U231" i="6"/>
  <c r="S231" i="6"/>
  <c r="V231" i="6" s="1"/>
  <c r="AA230" i="6"/>
  <c r="Z230" i="6"/>
  <c r="X230" i="6"/>
  <c r="U230" i="6"/>
  <c r="S230" i="6"/>
  <c r="V230" i="6" s="1"/>
  <c r="Z229" i="6"/>
  <c r="X229" i="6"/>
  <c r="AA229" i="6" s="1"/>
  <c r="U229" i="6"/>
  <c r="S229" i="6"/>
  <c r="V229" i="6" s="1"/>
  <c r="Z228" i="6"/>
  <c r="X228" i="6"/>
  <c r="AA228" i="6" s="1"/>
  <c r="U228" i="6"/>
  <c r="S228" i="6"/>
  <c r="V228" i="6" s="1"/>
  <c r="Z227" i="6"/>
  <c r="X227" i="6"/>
  <c r="AA227" i="6" s="1"/>
  <c r="U227" i="6"/>
  <c r="S227" i="6"/>
  <c r="V227" i="6" s="1"/>
  <c r="Z226" i="6"/>
  <c r="X226" i="6"/>
  <c r="AA226" i="6" s="1"/>
  <c r="V226" i="6"/>
  <c r="U226" i="6"/>
  <c r="S226" i="6"/>
  <c r="Z225" i="6"/>
  <c r="X225" i="6"/>
  <c r="AA225" i="6" s="1"/>
  <c r="U225" i="6"/>
  <c r="S225" i="6"/>
  <c r="V225" i="6" s="1"/>
  <c r="Z224" i="6"/>
  <c r="X224" i="6"/>
  <c r="AA224" i="6" s="1"/>
  <c r="U224" i="6"/>
  <c r="S224" i="6"/>
  <c r="V224" i="6" s="1"/>
  <c r="Z223" i="6"/>
  <c r="X223" i="6"/>
  <c r="AA223" i="6" s="1"/>
  <c r="U223" i="6"/>
  <c r="S223" i="6"/>
  <c r="V223" i="6" s="1"/>
  <c r="AA222" i="6"/>
  <c r="Z222" i="6"/>
  <c r="X222" i="6"/>
  <c r="U222" i="6"/>
  <c r="S222" i="6"/>
  <c r="V222" i="6" s="1"/>
  <c r="Z221" i="6"/>
  <c r="X221" i="6"/>
  <c r="AA221" i="6" s="1"/>
  <c r="U221" i="6"/>
  <c r="S221" i="6"/>
  <c r="V221" i="6" s="1"/>
  <c r="Z220" i="6"/>
  <c r="X220" i="6"/>
  <c r="AA220" i="6" s="1"/>
  <c r="U220" i="6"/>
  <c r="S220" i="6"/>
  <c r="V220" i="6" s="1"/>
  <c r="Z219" i="6"/>
  <c r="X219" i="6"/>
  <c r="AA219" i="6" s="1"/>
  <c r="U219" i="6"/>
  <c r="S219" i="6"/>
  <c r="V219" i="6" s="1"/>
  <c r="Z218" i="6"/>
  <c r="X218" i="6"/>
  <c r="AA218" i="6" s="1"/>
  <c r="V218" i="6"/>
  <c r="U218" i="6"/>
  <c r="S218" i="6"/>
  <c r="Z217" i="6"/>
  <c r="X217" i="6"/>
  <c r="AA217" i="6" s="1"/>
  <c r="U217" i="6"/>
  <c r="S217" i="6"/>
  <c r="V217" i="6" s="1"/>
  <c r="Z216" i="6"/>
  <c r="X216" i="6"/>
  <c r="AA216" i="6" s="1"/>
  <c r="U216" i="6"/>
  <c r="S216" i="6"/>
  <c r="V216" i="6" s="1"/>
  <c r="Z215" i="6"/>
  <c r="X215" i="6"/>
  <c r="AA215" i="6" s="1"/>
  <c r="U215" i="6"/>
  <c r="S215" i="6"/>
  <c r="V215" i="6" s="1"/>
  <c r="AA214" i="6"/>
  <c r="Z214" i="6"/>
  <c r="X214" i="6"/>
  <c r="U214" i="6"/>
  <c r="S214" i="6"/>
  <c r="V214" i="6" s="1"/>
  <c r="Z213" i="6"/>
  <c r="X213" i="6"/>
  <c r="AA213" i="6" s="1"/>
  <c r="U213" i="6"/>
  <c r="S213" i="6"/>
  <c r="V213" i="6" s="1"/>
  <c r="Z212" i="6"/>
  <c r="X212" i="6"/>
  <c r="AA212" i="6" s="1"/>
  <c r="U212" i="6"/>
  <c r="S212" i="6"/>
  <c r="V212" i="6" s="1"/>
  <c r="Z211" i="6"/>
  <c r="X211" i="6"/>
  <c r="AA211" i="6" s="1"/>
  <c r="U211" i="6"/>
  <c r="S211" i="6"/>
  <c r="V211" i="6" s="1"/>
  <c r="Z210" i="6"/>
  <c r="X210" i="6"/>
  <c r="AA210" i="6" s="1"/>
  <c r="V210" i="6"/>
  <c r="U210" i="6"/>
  <c r="S210" i="6"/>
  <c r="Z209" i="6"/>
  <c r="X209" i="6"/>
  <c r="AA209" i="6" s="1"/>
  <c r="U209" i="6"/>
  <c r="S209" i="6"/>
  <c r="V209" i="6" s="1"/>
  <c r="Z208" i="6"/>
  <c r="X208" i="6"/>
  <c r="AA208" i="6" s="1"/>
  <c r="U208" i="6"/>
  <c r="S208" i="6"/>
  <c r="V208" i="6" s="1"/>
  <c r="Z207" i="6"/>
  <c r="X207" i="6"/>
  <c r="AA207" i="6" s="1"/>
  <c r="U207" i="6"/>
  <c r="S207" i="6"/>
  <c r="V207" i="6" s="1"/>
  <c r="AA206" i="6"/>
  <c r="Z206" i="6"/>
  <c r="X206" i="6"/>
  <c r="U206" i="6"/>
  <c r="S206" i="6"/>
  <c r="V206" i="6" s="1"/>
  <c r="Z205" i="6"/>
  <c r="X205" i="6"/>
  <c r="AA205" i="6" s="1"/>
  <c r="U205" i="6"/>
  <c r="S205" i="6"/>
  <c r="V205" i="6" s="1"/>
  <c r="Z204" i="6"/>
  <c r="X204" i="6"/>
  <c r="AA204" i="6" s="1"/>
  <c r="U204" i="6"/>
  <c r="S204" i="6"/>
  <c r="V204" i="6" s="1"/>
  <c r="Z203" i="6"/>
  <c r="X203" i="6"/>
  <c r="AA203" i="6" s="1"/>
  <c r="U203" i="6"/>
  <c r="S203" i="6"/>
  <c r="V203" i="6" s="1"/>
  <c r="Z202" i="6"/>
  <c r="X202" i="6"/>
  <c r="AA202" i="6" s="1"/>
  <c r="V202" i="6"/>
  <c r="U202" i="6"/>
  <c r="S202" i="6"/>
  <c r="Z201" i="6"/>
  <c r="X201" i="6"/>
  <c r="AA201" i="6" s="1"/>
  <c r="U201" i="6"/>
  <c r="S201" i="6"/>
  <c r="V201" i="6" s="1"/>
  <c r="Z200" i="6"/>
  <c r="X200" i="6"/>
  <c r="AA200" i="6" s="1"/>
  <c r="U200" i="6"/>
  <c r="S200" i="6"/>
  <c r="V200" i="6" s="1"/>
  <c r="Z199" i="6"/>
  <c r="X199" i="6"/>
  <c r="AA199" i="6" s="1"/>
  <c r="U199" i="6"/>
  <c r="S199" i="6"/>
  <c r="V199" i="6" s="1"/>
  <c r="AA198" i="6"/>
  <c r="Z198" i="6"/>
  <c r="X198" i="6"/>
  <c r="U198" i="6"/>
  <c r="S198" i="6"/>
  <c r="V198" i="6" s="1"/>
  <c r="Z197" i="6"/>
  <c r="X197" i="6"/>
  <c r="AA197" i="6" s="1"/>
  <c r="U197" i="6"/>
  <c r="S197" i="6"/>
  <c r="V197" i="6" s="1"/>
  <c r="Z196" i="6"/>
  <c r="X196" i="6"/>
  <c r="AA196" i="6" s="1"/>
  <c r="U196" i="6"/>
  <c r="S196" i="6"/>
  <c r="V196" i="6" s="1"/>
  <c r="Z195" i="6"/>
  <c r="X195" i="6"/>
  <c r="AA195" i="6" s="1"/>
  <c r="U195" i="6"/>
  <c r="S195" i="6"/>
  <c r="V195" i="6" s="1"/>
  <c r="Z194" i="6"/>
  <c r="X194" i="6"/>
  <c r="AA194" i="6" s="1"/>
  <c r="V194" i="6"/>
  <c r="U194" i="6"/>
  <c r="S194" i="6"/>
  <c r="Z193" i="6"/>
  <c r="X193" i="6"/>
  <c r="AA193" i="6" s="1"/>
  <c r="U193" i="6"/>
  <c r="S193" i="6"/>
  <c r="V193" i="6" s="1"/>
  <c r="Z192" i="6"/>
  <c r="X192" i="6"/>
  <c r="AA192" i="6" s="1"/>
  <c r="U192" i="6"/>
  <c r="S192" i="6"/>
  <c r="V192" i="6" s="1"/>
  <c r="Z191" i="6"/>
  <c r="X191" i="6"/>
  <c r="AA191" i="6" s="1"/>
  <c r="U191" i="6"/>
  <c r="S191" i="6"/>
  <c r="V191" i="6" s="1"/>
  <c r="AA190" i="6"/>
  <c r="Z190" i="6"/>
  <c r="X190" i="6"/>
  <c r="U190" i="6"/>
  <c r="S190" i="6"/>
  <c r="V190" i="6" s="1"/>
  <c r="Z189" i="6"/>
  <c r="X189" i="6"/>
  <c r="AA189" i="6" s="1"/>
  <c r="U189" i="6"/>
  <c r="S189" i="6"/>
  <c r="V189" i="6" s="1"/>
  <c r="Z188" i="6"/>
  <c r="X188" i="6"/>
  <c r="AA188" i="6" s="1"/>
  <c r="U188" i="6"/>
  <c r="S188" i="6"/>
  <c r="V188" i="6" s="1"/>
  <c r="Z187" i="6"/>
  <c r="X187" i="6"/>
  <c r="AA187" i="6" s="1"/>
  <c r="U187" i="6"/>
  <c r="S187" i="6"/>
  <c r="V187" i="6" s="1"/>
  <c r="Z186" i="6"/>
  <c r="X186" i="6"/>
  <c r="AA186" i="6" s="1"/>
  <c r="V186" i="6"/>
  <c r="U186" i="6"/>
  <c r="S186" i="6"/>
  <c r="Z185" i="6"/>
  <c r="X185" i="6"/>
  <c r="AA185" i="6" s="1"/>
  <c r="U185" i="6"/>
  <c r="S185" i="6"/>
  <c r="V185" i="6" s="1"/>
  <c r="Z184" i="6"/>
  <c r="X184" i="6"/>
  <c r="AA184" i="6" s="1"/>
  <c r="U184" i="6"/>
  <c r="S184" i="6"/>
  <c r="V184" i="6" s="1"/>
  <c r="Z183" i="6"/>
  <c r="X183" i="6"/>
  <c r="AA183" i="6" s="1"/>
  <c r="U183" i="6"/>
  <c r="S183" i="6"/>
  <c r="V183" i="6" s="1"/>
  <c r="AA182" i="6"/>
  <c r="Z182" i="6"/>
  <c r="X182" i="6"/>
  <c r="U182" i="6"/>
  <c r="S182" i="6"/>
  <c r="V182" i="6" s="1"/>
  <c r="Z181" i="6"/>
  <c r="X181" i="6"/>
  <c r="AA181" i="6" s="1"/>
  <c r="V181" i="6"/>
  <c r="U181" i="6"/>
  <c r="S181" i="6"/>
  <c r="Z180" i="6"/>
  <c r="X180" i="6"/>
  <c r="AA180" i="6" s="1"/>
  <c r="U180" i="6"/>
  <c r="S180" i="6"/>
  <c r="V180" i="6" s="1"/>
  <c r="Z179" i="6"/>
  <c r="X179" i="6"/>
  <c r="AA179" i="6" s="1"/>
  <c r="U179" i="6"/>
  <c r="S179" i="6"/>
  <c r="V179" i="6" s="1"/>
  <c r="Z178" i="6"/>
  <c r="X178" i="6"/>
  <c r="AA178" i="6" s="1"/>
  <c r="U178" i="6"/>
  <c r="S178" i="6"/>
  <c r="V178" i="6" s="1"/>
  <c r="Z177" i="6"/>
  <c r="X177" i="6"/>
  <c r="AA177" i="6" s="1"/>
  <c r="U177" i="6"/>
  <c r="S177" i="6"/>
  <c r="V177" i="6" s="1"/>
  <c r="Z176" i="6"/>
  <c r="X176" i="6"/>
  <c r="AA176" i="6" s="1"/>
  <c r="U176" i="6"/>
  <c r="S176" i="6"/>
  <c r="V176" i="6" s="1"/>
  <c r="Z175" i="6"/>
  <c r="X175" i="6"/>
  <c r="AA175" i="6" s="1"/>
  <c r="U175" i="6"/>
  <c r="S175" i="6"/>
  <c r="V175" i="6" s="1"/>
  <c r="AA174" i="6"/>
  <c r="Z174" i="6"/>
  <c r="X174" i="6"/>
  <c r="U174" i="6"/>
  <c r="S174" i="6"/>
  <c r="V174" i="6" s="1"/>
  <c r="Z173" i="6"/>
  <c r="X173" i="6"/>
  <c r="AA173" i="6" s="1"/>
  <c r="V173" i="6"/>
  <c r="U173" i="6"/>
  <c r="S173" i="6"/>
  <c r="Z172" i="6"/>
  <c r="X172" i="6"/>
  <c r="AA172" i="6" s="1"/>
  <c r="U172" i="6"/>
  <c r="S172" i="6"/>
  <c r="V172" i="6" s="1"/>
  <c r="Z171" i="6"/>
  <c r="X171" i="6"/>
  <c r="AA171" i="6" s="1"/>
  <c r="V171" i="6"/>
  <c r="U171" i="6"/>
  <c r="S171" i="6"/>
  <c r="Z170" i="6"/>
  <c r="X170" i="6"/>
  <c r="AA170" i="6" s="1"/>
  <c r="U170" i="6"/>
  <c r="S170" i="6"/>
  <c r="V170" i="6" s="1"/>
  <c r="Z169" i="6"/>
  <c r="X169" i="6"/>
  <c r="AA169" i="6" s="1"/>
  <c r="U169" i="6"/>
  <c r="S169" i="6"/>
  <c r="V169" i="6" s="1"/>
  <c r="Z168" i="6"/>
  <c r="X168" i="6"/>
  <c r="AA168" i="6" s="1"/>
  <c r="U168" i="6"/>
  <c r="S168" i="6"/>
  <c r="V168" i="6" s="1"/>
  <c r="Z167" i="6"/>
  <c r="X167" i="6"/>
  <c r="AA167" i="6" s="1"/>
  <c r="U167" i="6"/>
  <c r="S167" i="6"/>
  <c r="V167" i="6" s="1"/>
  <c r="Z166" i="6"/>
  <c r="X166" i="6"/>
  <c r="AA166" i="6" s="1"/>
  <c r="U166" i="6"/>
  <c r="S166" i="6"/>
  <c r="V166" i="6" s="1"/>
  <c r="Z165" i="6"/>
  <c r="X165" i="6"/>
  <c r="AA165" i="6" s="1"/>
  <c r="U165" i="6"/>
  <c r="S165" i="6"/>
  <c r="V165" i="6" s="1"/>
  <c r="Z164" i="6"/>
  <c r="X164" i="6"/>
  <c r="AA164" i="6" s="1"/>
  <c r="U164" i="6"/>
  <c r="S164" i="6"/>
  <c r="V164" i="6" s="1"/>
  <c r="Z163" i="6"/>
  <c r="X163" i="6"/>
  <c r="AA163" i="6" s="1"/>
  <c r="U163" i="6"/>
  <c r="S163" i="6"/>
  <c r="V163" i="6" s="1"/>
  <c r="Z162" i="6"/>
  <c r="X162" i="6"/>
  <c r="AA162" i="6" s="1"/>
  <c r="U162" i="6"/>
  <c r="S162" i="6"/>
  <c r="V162" i="6" s="1"/>
  <c r="Z161" i="6"/>
  <c r="X161" i="6"/>
  <c r="AA161" i="6" s="1"/>
  <c r="U161" i="6"/>
  <c r="S161" i="6"/>
  <c r="V161" i="6" s="1"/>
  <c r="Z160" i="6"/>
  <c r="X160" i="6"/>
  <c r="AA160" i="6" s="1"/>
  <c r="U160" i="6"/>
  <c r="S160" i="6"/>
  <c r="V160" i="6" s="1"/>
  <c r="Z159" i="6"/>
  <c r="X159" i="6"/>
  <c r="AA159" i="6" s="1"/>
  <c r="U159" i="6"/>
  <c r="S159" i="6"/>
  <c r="V159" i="6" s="1"/>
  <c r="Z158" i="6"/>
  <c r="X158" i="6"/>
  <c r="AA158" i="6" s="1"/>
  <c r="U158" i="6"/>
  <c r="S158" i="6"/>
  <c r="V158" i="6" s="1"/>
  <c r="Z157" i="6"/>
  <c r="X157" i="6"/>
  <c r="AA157" i="6" s="1"/>
  <c r="U157" i="6"/>
  <c r="S157" i="6"/>
  <c r="V157" i="6" s="1"/>
  <c r="Z156" i="6"/>
  <c r="X156" i="6"/>
  <c r="AA156" i="6" s="1"/>
  <c r="U156" i="6"/>
  <c r="S156" i="6"/>
  <c r="V156" i="6" s="1"/>
  <c r="Z155" i="6"/>
  <c r="X155" i="6"/>
  <c r="AA155" i="6" s="1"/>
  <c r="V155" i="6"/>
  <c r="U155" i="6"/>
  <c r="S155" i="6"/>
  <c r="Z154" i="6"/>
  <c r="X154" i="6"/>
  <c r="AA154" i="6" s="1"/>
  <c r="U154" i="6"/>
  <c r="S154" i="6"/>
  <c r="V154" i="6" s="1"/>
  <c r="Z153" i="6"/>
  <c r="X153" i="6"/>
  <c r="AA153" i="6" s="1"/>
  <c r="U153" i="6"/>
  <c r="S153" i="6"/>
  <c r="V153" i="6" s="1"/>
  <c r="Z152" i="6"/>
  <c r="X152" i="6"/>
  <c r="AA152" i="6" s="1"/>
  <c r="U152" i="6"/>
  <c r="S152" i="6"/>
  <c r="V152" i="6" s="1"/>
  <c r="Z151" i="6"/>
  <c r="X151" i="6"/>
  <c r="AA151" i="6" s="1"/>
  <c r="U151" i="6"/>
  <c r="S151" i="6"/>
  <c r="V151" i="6" s="1"/>
  <c r="Z150" i="6"/>
  <c r="X150" i="6"/>
  <c r="AA150" i="6" s="1"/>
  <c r="U150" i="6"/>
  <c r="S150" i="6"/>
  <c r="V150" i="6" s="1"/>
  <c r="Z149" i="6"/>
  <c r="X149" i="6"/>
  <c r="AA149" i="6" s="1"/>
  <c r="U149" i="6"/>
  <c r="S149" i="6"/>
  <c r="V149" i="6" s="1"/>
  <c r="Z148" i="6"/>
  <c r="X148" i="6"/>
  <c r="AA148" i="6" s="1"/>
  <c r="U148" i="6"/>
  <c r="S148" i="6"/>
  <c r="V148" i="6" s="1"/>
  <c r="Z147" i="6"/>
  <c r="X147" i="6"/>
  <c r="AA147" i="6" s="1"/>
  <c r="U147" i="6"/>
  <c r="S147" i="6"/>
  <c r="V147" i="6" s="1"/>
  <c r="Z146" i="6"/>
  <c r="X146" i="6"/>
  <c r="AA146" i="6" s="1"/>
  <c r="U146" i="6"/>
  <c r="S146" i="6"/>
  <c r="V146" i="6" s="1"/>
  <c r="AA145" i="6"/>
  <c r="Z145" i="6"/>
  <c r="X145" i="6"/>
  <c r="U145" i="6"/>
  <c r="S145" i="6"/>
  <c r="V145" i="6" s="1"/>
  <c r="Z144" i="6"/>
  <c r="X144" i="6"/>
  <c r="AA144" i="6" s="1"/>
  <c r="U144" i="6"/>
  <c r="S144" i="6"/>
  <c r="V144" i="6" s="1"/>
  <c r="Z143" i="6"/>
  <c r="X143" i="6"/>
  <c r="AA143" i="6" s="1"/>
  <c r="U143" i="6"/>
  <c r="S143" i="6"/>
  <c r="V143" i="6" s="1"/>
  <c r="Z142" i="6"/>
  <c r="X142" i="6"/>
  <c r="AA142" i="6" s="1"/>
  <c r="U142" i="6"/>
  <c r="S142" i="6"/>
  <c r="V142" i="6" s="1"/>
  <c r="Z141" i="6"/>
  <c r="X141" i="6"/>
  <c r="AA141" i="6" s="1"/>
  <c r="U141" i="6"/>
  <c r="S141" i="6"/>
  <c r="V141" i="6" s="1"/>
  <c r="Z140" i="6"/>
  <c r="X140" i="6"/>
  <c r="AA140" i="6" s="1"/>
  <c r="U140" i="6"/>
  <c r="S140" i="6"/>
  <c r="V140" i="6" s="1"/>
  <c r="Z139" i="6"/>
  <c r="X139" i="6"/>
  <c r="AA139" i="6" s="1"/>
  <c r="U139" i="6"/>
  <c r="S139" i="6"/>
  <c r="V139" i="6" s="1"/>
  <c r="Z138" i="6"/>
  <c r="X138" i="6"/>
  <c r="AA138" i="6" s="1"/>
  <c r="U138" i="6"/>
  <c r="S138" i="6"/>
  <c r="V138" i="6" s="1"/>
  <c r="AA137" i="6"/>
  <c r="Z137" i="6"/>
  <c r="X137" i="6"/>
  <c r="U137" i="6"/>
  <c r="S137" i="6"/>
  <c r="V137" i="6" s="1"/>
  <c r="Z136" i="6"/>
  <c r="X136" i="6"/>
  <c r="AA136" i="6" s="1"/>
  <c r="U136" i="6"/>
  <c r="S136" i="6"/>
  <c r="V136" i="6" s="1"/>
  <c r="Z135" i="6"/>
  <c r="X135" i="6"/>
  <c r="AA135" i="6" s="1"/>
  <c r="U135" i="6"/>
  <c r="S135" i="6"/>
  <c r="V135" i="6" s="1"/>
  <c r="Z134" i="6"/>
  <c r="X134" i="6"/>
  <c r="AA134" i="6" s="1"/>
  <c r="U134" i="6"/>
  <c r="S134" i="6"/>
  <c r="V134" i="6" s="1"/>
  <c r="Z133" i="6"/>
  <c r="X133" i="6"/>
  <c r="AA133" i="6" s="1"/>
  <c r="U133" i="6"/>
  <c r="S133" i="6"/>
  <c r="V133" i="6" s="1"/>
  <c r="Z132" i="6"/>
  <c r="X132" i="6"/>
  <c r="AA132" i="6" s="1"/>
  <c r="U132" i="6"/>
  <c r="S132" i="6"/>
  <c r="V132" i="6" s="1"/>
  <c r="Z131" i="6"/>
  <c r="X131" i="6"/>
  <c r="AA131" i="6" s="1"/>
  <c r="U131" i="6"/>
  <c r="S131" i="6"/>
  <c r="V131" i="6" s="1"/>
  <c r="Z130" i="6"/>
  <c r="X130" i="6"/>
  <c r="AA130" i="6" s="1"/>
  <c r="U130" i="6"/>
  <c r="S130" i="6"/>
  <c r="V130" i="6" s="1"/>
  <c r="AA129" i="6"/>
  <c r="Z129" i="6"/>
  <c r="X129" i="6"/>
  <c r="U129" i="6"/>
  <c r="S129" i="6"/>
  <c r="V129" i="6" s="1"/>
  <c r="Z128" i="6"/>
  <c r="X128" i="6"/>
  <c r="AA128" i="6" s="1"/>
  <c r="U128" i="6"/>
  <c r="S128" i="6"/>
  <c r="V128" i="6" s="1"/>
  <c r="Z127" i="6"/>
  <c r="X127" i="6"/>
  <c r="AA127" i="6" s="1"/>
  <c r="U127" i="6"/>
  <c r="S127" i="6"/>
  <c r="V127" i="6" s="1"/>
  <c r="Z126" i="6"/>
  <c r="X126" i="6"/>
  <c r="AA126" i="6" s="1"/>
  <c r="U126" i="6"/>
  <c r="S126" i="6"/>
  <c r="V126" i="6" s="1"/>
  <c r="Z125" i="6"/>
  <c r="X125" i="6"/>
  <c r="AA125" i="6" s="1"/>
  <c r="U125" i="6"/>
  <c r="S125" i="6"/>
  <c r="V125" i="6" s="1"/>
  <c r="Z124" i="6"/>
  <c r="X124" i="6"/>
  <c r="AA124" i="6" s="1"/>
  <c r="U124" i="6"/>
  <c r="S124" i="6"/>
  <c r="V124" i="6" s="1"/>
  <c r="Z123" i="6"/>
  <c r="X123" i="6"/>
  <c r="AA123" i="6" s="1"/>
  <c r="V123" i="6"/>
  <c r="U123" i="6"/>
  <c r="S123" i="6"/>
  <c r="Z122" i="6"/>
  <c r="X122" i="6"/>
  <c r="AA122" i="6" s="1"/>
  <c r="U122" i="6"/>
  <c r="S122" i="6"/>
  <c r="V122" i="6" s="1"/>
  <c r="Z121" i="6"/>
  <c r="X121" i="6"/>
  <c r="AA121" i="6" s="1"/>
  <c r="U121" i="6"/>
  <c r="S121" i="6"/>
  <c r="V121" i="6" s="1"/>
  <c r="Z120" i="6"/>
  <c r="X120" i="6"/>
  <c r="AA120" i="6" s="1"/>
  <c r="U120" i="6"/>
  <c r="S120" i="6"/>
  <c r="V120" i="6" s="1"/>
  <c r="Z119" i="6"/>
  <c r="X119" i="6"/>
  <c r="AA119" i="6" s="1"/>
  <c r="U119" i="6"/>
  <c r="S119" i="6"/>
  <c r="V119" i="6" s="1"/>
  <c r="Z118" i="6"/>
  <c r="X118" i="6"/>
  <c r="AA118" i="6" s="1"/>
  <c r="U118" i="6"/>
  <c r="S118" i="6"/>
  <c r="V118" i="6" s="1"/>
  <c r="Z117" i="6"/>
  <c r="X117" i="6"/>
  <c r="AA117" i="6" s="1"/>
  <c r="U117" i="6"/>
  <c r="S117" i="6"/>
  <c r="V117" i="6" s="1"/>
  <c r="Z116" i="6"/>
  <c r="X116" i="6"/>
  <c r="AA116" i="6" s="1"/>
  <c r="U116" i="6"/>
  <c r="S116" i="6"/>
  <c r="V116" i="6" s="1"/>
  <c r="Z115" i="6"/>
  <c r="X115" i="6"/>
  <c r="AA115" i="6" s="1"/>
  <c r="U115" i="6"/>
  <c r="S115" i="6"/>
  <c r="V115" i="6" s="1"/>
  <c r="Z114" i="6"/>
  <c r="X114" i="6"/>
  <c r="AA114" i="6" s="1"/>
  <c r="U114" i="6"/>
  <c r="S114" i="6"/>
  <c r="V114" i="6" s="1"/>
  <c r="Z113" i="6"/>
  <c r="X113" i="6"/>
  <c r="AA113" i="6" s="1"/>
  <c r="U113" i="6"/>
  <c r="S113" i="6"/>
  <c r="V113" i="6" s="1"/>
  <c r="Z112" i="6"/>
  <c r="X112" i="6"/>
  <c r="AA112" i="6" s="1"/>
  <c r="U112" i="6"/>
  <c r="S112" i="6"/>
  <c r="V112" i="6" s="1"/>
  <c r="Z111" i="6"/>
  <c r="X111" i="6"/>
  <c r="AA111" i="6" s="1"/>
  <c r="U111" i="6"/>
  <c r="S111" i="6"/>
  <c r="V111" i="6" s="1"/>
  <c r="Z110" i="6"/>
  <c r="X110" i="6"/>
  <c r="AA110" i="6" s="1"/>
  <c r="U110" i="6"/>
  <c r="S110" i="6"/>
  <c r="V110" i="6" s="1"/>
  <c r="Z109" i="6"/>
  <c r="X109" i="6"/>
  <c r="AA109" i="6" s="1"/>
  <c r="U109" i="6"/>
  <c r="S109" i="6"/>
  <c r="V109" i="6" s="1"/>
  <c r="Z108" i="6"/>
  <c r="X108" i="6"/>
  <c r="AA108" i="6" s="1"/>
  <c r="U108" i="6"/>
  <c r="S108" i="6"/>
  <c r="V108" i="6" s="1"/>
  <c r="Z107" i="6"/>
  <c r="X107" i="6"/>
  <c r="AA107" i="6" s="1"/>
  <c r="V107" i="6"/>
  <c r="U107" i="6"/>
  <c r="S107" i="6"/>
  <c r="Z106" i="6"/>
  <c r="X106" i="6"/>
  <c r="AA106" i="6" s="1"/>
  <c r="U106" i="6"/>
  <c r="S106" i="6"/>
  <c r="V106" i="6" s="1"/>
  <c r="Z105" i="6"/>
  <c r="X105" i="6"/>
  <c r="AA105" i="6" s="1"/>
  <c r="V105" i="6"/>
  <c r="U105" i="6"/>
  <c r="S105" i="6"/>
  <c r="Z104" i="6"/>
  <c r="X104" i="6"/>
  <c r="AA104" i="6" s="1"/>
  <c r="U104" i="6"/>
  <c r="S104" i="6"/>
  <c r="V104" i="6" s="1"/>
  <c r="Z103" i="6"/>
  <c r="X103" i="6"/>
  <c r="AA103" i="6" s="1"/>
  <c r="U103" i="6"/>
  <c r="S103" i="6"/>
  <c r="V103" i="6" s="1"/>
  <c r="Z102" i="6"/>
  <c r="X102" i="6"/>
  <c r="AA102" i="6" s="1"/>
  <c r="U102" i="6"/>
  <c r="S102" i="6"/>
  <c r="V102" i="6" s="1"/>
  <c r="Z101" i="6"/>
  <c r="X101" i="6"/>
  <c r="AA101" i="6" s="1"/>
  <c r="U101" i="6"/>
  <c r="S101" i="6"/>
  <c r="V101" i="6" s="1"/>
  <c r="Z100" i="6"/>
  <c r="X100" i="6"/>
  <c r="AA100" i="6" s="1"/>
  <c r="U100" i="6"/>
  <c r="S100" i="6"/>
  <c r="V100" i="6" s="1"/>
  <c r="Z99" i="6"/>
  <c r="X99" i="6"/>
  <c r="AA99" i="6" s="1"/>
  <c r="U99" i="6"/>
  <c r="S99" i="6"/>
  <c r="V99" i="6" s="1"/>
  <c r="Z98" i="6"/>
  <c r="X98" i="6"/>
  <c r="AA98" i="6" s="1"/>
  <c r="U98" i="6"/>
  <c r="S98" i="6"/>
  <c r="V98" i="6" s="1"/>
  <c r="AA97" i="6"/>
  <c r="Z97" i="6"/>
  <c r="X97" i="6"/>
  <c r="U97" i="6"/>
  <c r="S97" i="6"/>
  <c r="V97" i="6" s="1"/>
  <c r="Z96" i="6"/>
  <c r="X96" i="6"/>
  <c r="AA96" i="6" s="1"/>
  <c r="V96" i="6"/>
  <c r="U96" i="6"/>
  <c r="S96" i="6"/>
  <c r="Z95" i="6"/>
  <c r="X95" i="6"/>
  <c r="AA95" i="6" s="1"/>
  <c r="U95" i="6"/>
  <c r="S95" i="6"/>
  <c r="V95" i="6" s="1"/>
  <c r="Z94" i="6"/>
  <c r="X94" i="6"/>
  <c r="AA94" i="6" s="1"/>
  <c r="U94" i="6"/>
  <c r="S94" i="6"/>
  <c r="V94" i="6" s="1"/>
  <c r="Z93" i="6"/>
  <c r="X93" i="6"/>
  <c r="AA93" i="6" s="1"/>
  <c r="U93" i="6"/>
  <c r="S93" i="6"/>
  <c r="V93" i="6" s="1"/>
  <c r="Z92" i="6"/>
  <c r="X92" i="6"/>
  <c r="AA92" i="6" s="1"/>
  <c r="U92" i="6"/>
  <c r="S92" i="6"/>
  <c r="V92" i="6" s="1"/>
  <c r="Z91" i="6"/>
  <c r="X91" i="6"/>
  <c r="AA91" i="6" s="1"/>
  <c r="U91" i="6"/>
  <c r="S91" i="6"/>
  <c r="V91" i="6" s="1"/>
  <c r="Z90" i="6"/>
  <c r="X90" i="6"/>
  <c r="AA90" i="6" s="1"/>
  <c r="U90" i="6"/>
  <c r="S90" i="6"/>
  <c r="V90" i="6" s="1"/>
  <c r="AA89" i="6"/>
  <c r="Z89" i="6"/>
  <c r="X89" i="6"/>
  <c r="U89" i="6"/>
  <c r="S89" i="6"/>
  <c r="V89" i="6" s="1"/>
  <c r="Z88" i="6"/>
  <c r="X88" i="6"/>
  <c r="AA88" i="6" s="1"/>
  <c r="V88" i="6"/>
  <c r="U88" i="6"/>
  <c r="S88" i="6"/>
  <c r="Z87" i="6"/>
  <c r="X87" i="6"/>
  <c r="AA87" i="6" s="1"/>
  <c r="U87" i="6"/>
  <c r="S87" i="6"/>
  <c r="V87" i="6" s="1"/>
  <c r="Z86" i="6"/>
  <c r="X86" i="6"/>
  <c r="AA86" i="6" s="1"/>
  <c r="U86" i="6"/>
  <c r="S86" i="6"/>
  <c r="V86" i="6" s="1"/>
  <c r="Z85" i="6"/>
  <c r="X85" i="6"/>
  <c r="AA85" i="6" s="1"/>
  <c r="U85" i="6"/>
  <c r="S85" i="6"/>
  <c r="V85" i="6" s="1"/>
  <c r="Z84" i="6"/>
  <c r="X84" i="6"/>
  <c r="AA84" i="6" s="1"/>
  <c r="U84" i="6"/>
  <c r="S84" i="6"/>
  <c r="V84" i="6" s="1"/>
  <c r="Z83" i="6"/>
  <c r="X83" i="6"/>
  <c r="AA83" i="6" s="1"/>
  <c r="U83" i="6"/>
  <c r="S83" i="6"/>
  <c r="V83" i="6" s="1"/>
  <c r="Z82" i="6"/>
  <c r="X82" i="6"/>
  <c r="AA82" i="6" s="1"/>
  <c r="U82" i="6"/>
  <c r="S82" i="6"/>
  <c r="V82" i="6" s="1"/>
  <c r="Z81" i="6"/>
  <c r="X81" i="6"/>
  <c r="AA81" i="6" s="1"/>
  <c r="U81" i="6"/>
  <c r="S81" i="6"/>
  <c r="V81" i="6" s="1"/>
  <c r="Z80" i="6"/>
  <c r="X80" i="6"/>
  <c r="AA80" i="6" s="1"/>
  <c r="U80" i="6"/>
  <c r="S80" i="6"/>
  <c r="V80" i="6" s="1"/>
  <c r="Z79" i="6"/>
  <c r="X79" i="6"/>
  <c r="AA79" i="6" s="1"/>
  <c r="U79" i="6"/>
  <c r="S79" i="6"/>
  <c r="V79" i="6" s="1"/>
  <c r="Z78" i="6"/>
  <c r="X78" i="6"/>
  <c r="AA78" i="6" s="1"/>
  <c r="U78" i="6"/>
  <c r="S78" i="6"/>
  <c r="V78" i="6" s="1"/>
  <c r="Z77" i="6"/>
  <c r="X77" i="6"/>
  <c r="AA77" i="6" s="1"/>
  <c r="U77" i="6"/>
  <c r="S77" i="6"/>
  <c r="V77" i="6" s="1"/>
  <c r="Z76" i="6"/>
  <c r="X76" i="6"/>
  <c r="AA76" i="6" s="1"/>
  <c r="U76" i="6"/>
  <c r="S76" i="6"/>
  <c r="V76" i="6" s="1"/>
  <c r="Z75" i="6"/>
  <c r="X75" i="6"/>
  <c r="AA75" i="6" s="1"/>
  <c r="U75" i="6"/>
  <c r="S75" i="6"/>
  <c r="V75" i="6" s="1"/>
  <c r="Z74" i="6"/>
  <c r="X74" i="6"/>
  <c r="AA74" i="6" s="1"/>
  <c r="U74" i="6"/>
  <c r="S74" i="6"/>
  <c r="V74" i="6" s="1"/>
  <c r="Z73" i="6"/>
  <c r="X73" i="6"/>
  <c r="AA73" i="6" s="1"/>
  <c r="V73" i="6"/>
  <c r="U73" i="6"/>
  <c r="S73" i="6"/>
  <c r="Z72" i="6"/>
  <c r="X72" i="6"/>
  <c r="AA72" i="6" s="1"/>
  <c r="U72" i="6"/>
  <c r="S72" i="6"/>
  <c r="V72" i="6" s="1"/>
  <c r="Z71" i="6"/>
  <c r="X71" i="6"/>
  <c r="AA71" i="6" s="1"/>
  <c r="U71" i="6"/>
  <c r="S71" i="6"/>
  <c r="V71" i="6" s="1"/>
  <c r="Z70" i="6"/>
  <c r="X70" i="6"/>
  <c r="AA70" i="6" s="1"/>
  <c r="U70" i="6"/>
  <c r="S70" i="6"/>
  <c r="V70" i="6" s="1"/>
  <c r="Z69" i="6"/>
  <c r="X69" i="6"/>
  <c r="AA69" i="6" s="1"/>
  <c r="U69" i="6"/>
  <c r="S69" i="6"/>
  <c r="V69" i="6" s="1"/>
  <c r="Z68" i="6"/>
  <c r="X68" i="6"/>
  <c r="AA68" i="6" s="1"/>
  <c r="U68" i="6"/>
  <c r="S68" i="6"/>
  <c r="V68" i="6" s="1"/>
  <c r="Z67" i="6"/>
  <c r="X67" i="6"/>
  <c r="AA67" i="6" s="1"/>
  <c r="U67" i="6"/>
  <c r="S67" i="6"/>
  <c r="V67" i="6" s="1"/>
  <c r="AA66" i="6"/>
  <c r="Z66" i="6"/>
  <c r="X66" i="6"/>
  <c r="U66" i="6"/>
  <c r="S66" i="6"/>
  <c r="V66" i="6" s="1"/>
  <c r="Z65" i="6"/>
  <c r="X65" i="6"/>
  <c r="AA65" i="6" s="1"/>
  <c r="V65" i="6"/>
  <c r="U65" i="6"/>
  <c r="S65" i="6"/>
  <c r="Z64" i="6"/>
  <c r="X64" i="6"/>
  <c r="AA64" i="6" s="1"/>
  <c r="U64" i="6"/>
  <c r="S64" i="6"/>
  <c r="V64" i="6" s="1"/>
  <c r="Z63" i="6"/>
  <c r="X63" i="6"/>
  <c r="AA63" i="6" s="1"/>
  <c r="U63" i="6"/>
  <c r="S63" i="6"/>
  <c r="V63" i="6" s="1"/>
  <c r="Z62" i="6"/>
  <c r="X62" i="6"/>
  <c r="AA62" i="6" s="1"/>
  <c r="U62" i="6"/>
  <c r="S62" i="6"/>
  <c r="V62" i="6" s="1"/>
  <c r="Z61" i="6"/>
  <c r="X61" i="6"/>
  <c r="AA61" i="6" s="1"/>
  <c r="U61" i="6"/>
  <c r="S61" i="6"/>
  <c r="V61" i="6" s="1"/>
  <c r="Z60" i="6"/>
  <c r="X60" i="6"/>
  <c r="AA60" i="6" s="1"/>
  <c r="U60" i="6"/>
  <c r="S60" i="6"/>
  <c r="V60" i="6" s="1"/>
  <c r="Z59" i="6"/>
  <c r="X59" i="6"/>
  <c r="AA59" i="6" s="1"/>
  <c r="U59" i="6"/>
  <c r="S59" i="6"/>
  <c r="V59" i="6" s="1"/>
  <c r="AA58" i="6"/>
  <c r="Z58" i="6"/>
  <c r="X58" i="6"/>
  <c r="U58" i="6"/>
  <c r="S58" i="6"/>
  <c r="V58" i="6" s="1"/>
  <c r="Z57" i="6"/>
  <c r="X57" i="6"/>
  <c r="AA57" i="6" s="1"/>
  <c r="V57" i="6"/>
  <c r="U57" i="6"/>
  <c r="S57" i="6"/>
  <c r="Z56" i="6"/>
  <c r="X56" i="6"/>
  <c r="AA56" i="6" s="1"/>
  <c r="U56" i="6"/>
  <c r="S56" i="6"/>
  <c r="V56" i="6" s="1"/>
  <c r="Z55" i="6"/>
  <c r="X55" i="6"/>
  <c r="AA55" i="6" s="1"/>
  <c r="U55" i="6"/>
  <c r="S55" i="6"/>
  <c r="V55" i="6" s="1"/>
  <c r="Z54" i="6"/>
  <c r="X54" i="6"/>
  <c r="AA54" i="6" s="1"/>
  <c r="U54" i="6"/>
  <c r="S54" i="6"/>
  <c r="V54" i="6" s="1"/>
  <c r="Z53" i="6"/>
  <c r="X53" i="6"/>
  <c r="AA53" i="6" s="1"/>
  <c r="U53" i="6"/>
  <c r="S53" i="6"/>
  <c r="V53" i="6" s="1"/>
  <c r="Z52" i="6"/>
  <c r="X52" i="6"/>
  <c r="AA52" i="6" s="1"/>
  <c r="U52" i="6"/>
  <c r="S52" i="6"/>
  <c r="V52" i="6" s="1"/>
  <c r="Z51" i="6"/>
  <c r="X51" i="6"/>
  <c r="AA51" i="6" s="1"/>
  <c r="U51" i="6"/>
  <c r="S51" i="6"/>
  <c r="V51" i="6" s="1"/>
  <c r="AA50" i="6"/>
  <c r="Z50" i="6"/>
  <c r="X50" i="6"/>
  <c r="U50" i="6"/>
  <c r="S50" i="6"/>
  <c r="V50" i="6" s="1"/>
  <c r="Z49" i="6"/>
  <c r="X49" i="6"/>
  <c r="AA49" i="6" s="1"/>
  <c r="V49" i="6"/>
  <c r="U49" i="6"/>
  <c r="S49" i="6"/>
  <c r="Z48" i="6"/>
  <c r="X48" i="6"/>
  <c r="AA48" i="6" s="1"/>
  <c r="U48" i="6"/>
  <c r="S48" i="6"/>
  <c r="V48" i="6" s="1"/>
  <c r="Z47" i="6"/>
  <c r="X47" i="6"/>
  <c r="AA47" i="6" s="1"/>
  <c r="U47" i="6"/>
  <c r="S47" i="6"/>
  <c r="V47" i="6" s="1"/>
  <c r="Z46" i="6"/>
  <c r="X46" i="6"/>
  <c r="AA46" i="6" s="1"/>
  <c r="U46" i="6"/>
  <c r="S46" i="6"/>
  <c r="V46" i="6" s="1"/>
  <c r="Z45" i="6"/>
  <c r="X45" i="6"/>
  <c r="AA45" i="6" s="1"/>
  <c r="U45" i="6"/>
  <c r="S45" i="6"/>
  <c r="V45" i="6" s="1"/>
  <c r="Z44" i="6"/>
  <c r="X44" i="6"/>
  <c r="AA44" i="6" s="1"/>
  <c r="V44" i="6"/>
  <c r="U44" i="6"/>
  <c r="S44" i="6"/>
  <c r="AA43" i="6"/>
  <c r="Z43" i="6"/>
  <c r="X43" i="6"/>
  <c r="U43" i="6"/>
  <c r="S43" i="6"/>
  <c r="V43" i="6" s="1"/>
  <c r="Z42" i="6"/>
  <c r="X42" i="6"/>
  <c r="AA42" i="6" s="1"/>
  <c r="U42" i="6"/>
  <c r="S42" i="6"/>
  <c r="V42" i="6" s="1"/>
  <c r="Z41" i="6"/>
  <c r="X41" i="6"/>
  <c r="AA41" i="6" s="1"/>
  <c r="U41" i="6"/>
  <c r="S41" i="6"/>
  <c r="V41" i="6" s="1"/>
  <c r="Z40" i="6"/>
  <c r="X40" i="6"/>
  <c r="AA40" i="6" s="1"/>
  <c r="U40" i="6"/>
  <c r="S40" i="6"/>
  <c r="V40" i="6" s="1"/>
  <c r="Z39" i="6"/>
  <c r="X39" i="6"/>
  <c r="AA39" i="6" s="1"/>
  <c r="U39" i="6"/>
  <c r="S39" i="6"/>
  <c r="V39" i="6" s="1"/>
  <c r="Z38" i="6"/>
  <c r="X38" i="6"/>
  <c r="AA38" i="6" s="1"/>
  <c r="U38" i="6"/>
  <c r="S38" i="6"/>
  <c r="V38" i="6" s="1"/>
  <c r="Z37" i="6"/>
  <c r="X37" i="6"/>
  <c r="AA37" i="6" s="1"/>
  <c r="V37" i="6"/>
  <c r="U37" i="6"/>
  <c r="S37" i="6"/>
  <c r="Z36" i="6"/>
  <c r="X36" i="6"/>
  <c r="AA36" i="6" s="1"/>
  <c r="U36" i="6"/>
  <c r="S36" i="6"/>
  <c r="V36" i="6" s="1"/>
  <c r="Z35" i="6"/>
  <c r="X35" i="6"/>
  <c r="AA35" i="6" s="1"/>
  <c r="U35" i="6"/>
  <c r="S35" i="6"/>
  <c r="V35" i="6" s="1"/>
  <c r="AA34" i="6"/>
  <c r="Z34" i="6"/>
  <c r="X34" i="6"/>
  <c r="U34" i="6"/>
  <c r="S34" i="6"/>
  <c r="V34" i="6" s="1"/>
  <c r="Z33" i="6"/>
  <c r="X33" i="6"/>
  <c r="AA33" i="6" s="1"/>
  <c r="U33" i="6"/>
  <c r="S33" i="6"/>
  <c r="V33" i="6" s="1"/>
  <c r="Z32" i="6"/>
  <c r="X32" i="6"/>
  <c r="AA32" i="6" s="1"/>
  <c r="U32" i="6"/>
  <c r="S32" i="6"/>
  <c r="V32" i="6" s="1"/>
  <c r="Z31" i="6"/>
  <c r="X31" i="6"/>
  <c r="AA31" i="6" s="1"/>
  <c r="U31" i="6"/>
  <c r="S31" i="6"/>
  <c r="V31" i="6" s="1"/>
  <c r="Z30" i="6"/>
  <c r="X30" i="6"/>
  <c r="AA30" i="6" s="1"/>
  <c r="U30" i="6"/>
  <c r="S30" i="6"/>
  <c r="V30" i="6" s="1"/>
  <c r="Z29" i="6"/>
  <c r="X29" i="6"/>
  <c r="AA29" i="6" s="1"/>
  <c r="V29" i="6"/>
  <c r="U29" i="6"/>
  <c r="S29" i="6"/>
  <c r="AE114" i="17" l="1"/>
  <c r="AE110" i="17"/>
  <c r="AE108" i="17"/>
  <c r="AE116" i="17"/>
  <c r="AO116" i="17" s="1"/>
  <c r="AF117" i="17"/>
  <c r="AV117" i="17" s="1"/>
  <c r="AE118" i="17"/>
  <c r="AL109" i="17"/>
  <c r="AZ117" i="17"/>
  <c r="AL107" i="17"/>
  <c r="AL111" i="17"/>
  <c r="AR117" i="17"/>
  <c r="N44" i="8"/>
  <c r="I27" i="8"/>
  <c r="I45" i="8"/>
  <c r="I105" i="8"/>
  <c r="N73" i="8"/>
  <c r="N102" i="8"/>
  <c r="W113" i="8"/>
  <c r="I29" i="8"/>
  <c r="I31" i="8"/>
  <c r="J47" i="8"/>
  <c r="I49" i="8"/>
  <c r="I60" i="8"/>
  <c r="I96" i="8"/>
  <c r="J97" i="8"/>
  <c r="N21" i="8"/>
  <c r="N43" i="8"/>
  <c r="I33" i="8"/>
  <c r="I51" i="8"/>
  <c r="I55" i="8"/>
  <c r="I65" i="8"/>
  <c r="I84" i="8"/>
  <c r="J85" i="8"/>
  <c r="I86" i="8"/>
  <c r="I90" i="8"/>
  <c r="J10" i="19"/>
  <c r="I12" i="19"/>
  <c r="I13" i="19"/>
  <c r="I21" i="19"/>
  <c r="I26" i="19"/>
  <c r="I36" i="19"/>
  <c r="I45" i="19"/>
  <c r="I49" i="19"/>
  <c r="I60" i="19"/>
  <c r="N10" i="19"/>
  <c r="N24" i="19"/>
  <c r="N34" i="19"/>
  <c r="N54" i="19"/>
  <c r="I15" i="19"/>
  <c r="I37" i="19"/>
  <c r="W61" i="19"/>
  <c r="N17" i="19"/>
  <c r="N19" i="19"/>
  <c r="N30" i="19"/>
  <c r="N33" i="19"/>
  <c r="N37" i="19"/>
  <c r="N51" i="19"/>
  <c r="N12" i="19"/>
  <c r="N15" i="19"/>
  <c r="N35" i="19"/>
  <c r="N39" i="19"/>
  <c r="N42" i="19"/>
  <c r="AY114" i="17"/>
  <c r="AY110" i="17"/>
  <c r="AY108" i="17"/>
  <c r="AY112" i="17"/>
  <c r="N53" i="8"/>
  <c r="I14" i="8"/>
  <c r="I18" i="8"/>
  <c r="I22" i="8"/>
  <c r="I28" i="8"/>
  <c r="I32" i="8"/>
  <c r="I36" i="8"/>
  <c r="I40" i="8"/>
  <c r="I44" i="8"/>
  <c r="I50" i="8"/>
  <c r="I54" i="8"/>
  <c r="I59" i="8"/>
  <c r="I64" i="8"/>
  <c r="I70" i="8"/>
  <c r="I75" i="8"/>
  <c r="I83" i="8"/>
  <c r="I88" i="8"/>
  <c r="I95" i="8"/>
  <c r="I99" i="8"/>
  <c r="I104" i="8"/>
  <c r="I108" i="8"/>
  <c r="I112" i="8"/>
  <c r="N17" i="8"/>
  <c r="N39" i="8"/>
  <c r="N57" i="8"/>
  <c r="N103" i="8"/>
  <c r="S113" i="8"/>
  <c r="N98" i="8"/>
  <c r="N111" i="8"/>
  <c r="I12" i="8"/>
  <c r="I16" i="8"/>
  <c r="I20" i="8"/>
  <c r="I30" i="8"/>
  <c r="I34" i="8"/>
  <c r="I38" i="8"/>
  <c r="I42" i="8"/>
  <c r="I52" i="8"/>
  <c r="I56" i="8"/>
  <c r="I62" i="8"/>
  <c r="I68" i="8"/>
  <c r="I72" i="8"/>
  <c r="I78" i="8"/>
  <c r="I92" i="8"/>
  <c r="I102" i="8"/>
  <c r="I106" i="8"/>
  <c r="I110" i="8"/>
  <c r="M35" i="18"/>
  <c r="F38" i="18"/>
  <c r="R38" i="18" s="1"/>
  <c r="K35" i="18"/>
  <c r="K39" i="18" s="1"/>
  <c r="O35" i="18"/>
  <c r="O45" i="18" s="1"/>
  <c r="L35" i="18"/>
  <c r="V87" i="17"/>
  <c r="V83" i="17"/>
  <c r="W87" i="17"/>
  <c r="W83" i="17"/>
  <c r="T87" i="17"/>
  <c r="T83" i="17"/>
  <c r="AF97" i="17"/>
  <c r="AX97" i="17" s="1"/>
  <c r="X87" i="17"/>
  <c r="X83" i="17"/>
  <c r="V90" i="17"/>
  <c r="L20" i="18" s="1"/>
  <c r="P20" i="18" s="1"/>
  <c r="P21" i="18" s="1"/>
  <c r="U125" i="17"/>
  <c r="Y125" i="17"/>
  <c r="AU104" i="17"/>
  <c r="AM104" i="17"/>
  <c r="AY104" i="17"/>
  <c r="AQ104" i="17"/>
  <c r="AU105" i="17"/>
  <c r="AY105" i="17"/>
  <c r="AV106" i="17"/>
  <c r="AZ106" i="17"/>
  <c r="AK116" i="17"/>
  <c r="AS116" i="17"/>
  <c r="AW116" i="17"/>
  <c r="U87" i="17"/>
  <c r="U83" i="17"/>
  <c r="AE97" i="17"/>
  <c r="AN97" i="17" s="1"/>
  <c r="V125" i="17"/>
  <c r="Z125" i="17"/>
  <c r="AF98" i="17"/>
  <c r="AT98" i="17" s="1"/>
  <c r="AE99" i="17"/>
  <c r="AK99" i="17" s="1"/>
  <c r="AF100" i="17"/>
  <c r="AT100" i="17" s="1"/>
  <c r="AE101" i="17"/>
  <c r="AL101" i="17" s="1"/>
  <c r="AF102" i="17"/>
  <c r="AT102" i="17" s="1"/>
  <c r="AE103" i="17"/>
  <c r="AK103" i="17" s="1"/>
  <c r="AV104" i="17"/>
  <c r="AN104" i="17"/>
  <c r="AZ104" i="17"/>
  <c r="AR104" i="17"/>
  <c r="AV105" i="17"/>
  <c r="AZ105" i="17"/>
  <c r="AS106" i="17"/>
  <c r="AW106" i="17"/>
  <c r="AS108" i="17"/>
  <c r="AK108" i="17"/>
  <c r="AW108" i="17"/>
  <c r="AO108" i="17"/>
  <c r="AN109" i="17"/>
  <c r="AR109" i="17"/>
  <c r="AU110" i="17"/>
  <c r="AM110" i="17"/>
  <c r="AS112" i="17"/>
  <c r="AK112" i="17"/>
  <c r="AW112" i="17"/>
  <c r="AO112" i="17"/>
  <c r="AN113" i="17"/>
  <c r="AR113" i="17"/>
  <c r="AU114" i="17"/>
  <c r="AM114" i="17"/>
  <c r="AP115" i="17"/>
  <c r="U88" i="17"/>
  <c r="G18" i="18" s="1"/>
  <c r="I18" i="18" s="1"/>
  <c r="Y88" i="17"/>
  <c r="S18" i="18" s="1"/>
  <c r="U18" i="18" s="1"/>
  <c r="W125" i="17"/>
  <c r="AA125" i="17"/>
  <c r="AR97" i="17"/>
  <c r="AV98" i="17"/>
  <c r="AZ98" i="17"/>
  <c r="AV100" i="17"/>
  <c r="AZ100" i="17"/>
  <c r="AS104" i="17"/>
  <c r="AK104" i="17"/>
  <c r="AW104" i="17"/>
  <c r="AO104" i="17"/>
  <c r="AS105" i="17"/>
  <c r="AW105" i="17"/>
  <c r="AT106" i="17"/>
  <c r="AX106" i="17"/>
  <c r="AU118" i="17"/>
  <c r="AM118" i="17"/>
  <c r="AY118" i="17"/>
  <c r="AQ118" i="17"/>
  <c r="Y87" i="17"/>
  <c r="Y83" i="17"/>
  <c r="W90" i="17"/>
  <c r="M20" i="18" s="1"/>
  <c r="Q20" i="18" s="1"/>
  <c r="Q21" i="18" s="1"/>
  <c r="V88" i="17"/>
  <c r="L18" i="18" s="1"/>
  <c r="N18" i="18" s="1"/>
  <c r="T125" i="17"/>
  <c r="AS97" i="17"/>
  <c r="AK97" i="17"/>
  <c r="X125" i="17"/>
  <c r="AO97" i="17"/>
  <c r="AW98" i="17"/>
  <c r="AS100" i="17"/>
  <c r="AW100" i="17"/>
  <c r="AS102" i="17"/>
  <c r="AW102" i="17"/>
  <c r="AT104" i="17"/>
  <c r="AL104" i="17"/>
  <c r="AX104" i="17"/>
  <c r="AP104" i="17"/>
  <c r="AT105" i="17"/>
  <c r="AX105" i="17"/>
  <c r="AU106" i="17"/>
  <c r="AY106" i="17"/>
  <c r="AN107" i="17"/>
  <c r="AR107" i="17"/>
  <c r="AU108" i="17"/>
  <c r="AM108" i="17"/>
  <c r="AS110" i="17"/>
  <c r="AK110" i="17"/>
  <c r="AW110" i="17"/>
  <c r="AO110" i="17"/>
  <c r="AN111" i="17"/>
  <c r="AR111" i="17"/>
  <c r="AU112" i="17"/>
  <c r="AM112" i="17"/>
  <c r="AS114" i="17"/>
  <c r="AK114" i="17"/>
  <c r="AW114" i="17"/>
  <c r="AO114" i="17"/>
  <c r="AN115" i="17"/>
  <c r="AR115" i="17"/>
  <c r="AF99" i="17"/>
  <c r="AT99" i="17" s="1"/>
  <c r="AF101" i="17"/>
  <c r="AT101" i="17" s="1"/>
  <c r="AF103" i="17"/>
  <c r="AT103" i="17" s="1"/>
  <c r="AK107" i="17"/>
  <c r="AO107" i="17"/>
  <c r="AK109" i="17"/>
  <c r="AO109" i="17"/>
  <c r="AK111" i="17"/>
  <c r="AO111" i="17"/>
  <c r="AK113" i="17"/>
  <c r="AO113" i="17"/>
  <c r="AK115" i="17"/>
  <c r="AO115" i="17"/>
  <c r="AS117" i="17"/>
  <c r="AK117" i="17"/>
  <c r="AW117" i="17"/>
  <c r="AO117" i="17"/>
  <c r="AS119" i="17"/>
  <c r="AW119" i="17"/>
  <c r="AE98" i="17"/>
  <c r="AM98" i="17" s="1"/>
  <c r="AE100" i="17"/>
  <c r="AQ100" i="17" s="1"/>
  <c r="AE102" i="17"/>
  <c r="AM102" i="17" s="1"/>
  <c r="AE105" i="17"/>
  <c r="AL105" i="17" s="1"/>
  <c r="AP107" i="17"/>
  <c r="AT108" i="17"/>
  <c r="AL108" i="17"/>
  <c r="AX108" i="17"/>
  <c r="AP108" i="17"/>
  <c r="AP109" i="17"/>
  <c r="AT110" i="17"/>
  <c r="AL110" i="17"/>
  <c r="AX110" i="17"/>
  <c r="AP110" i="17"/>
  <c r="AP111" i="17"/>
  <c r="AT112" i="17"/>
  <c r="AL112" i="17"/>
  <c r="AX112" i="17"/>
  <c r="AP112" i="17"/>
  <c r="AP113" i="17"/>
  <c r="AT114" i="17"/>
  <c r="AL114" i="17"/>
  <c r="AX114" i="17"/>
  <c r="AP114" i="17"/>
  <c r="AT116" i="17"/>
  <c r="AL116" i="17"/>
  <c r="AX116" i="17"/>
  <c r="AP116" i="17"/>
  <c r="AU116" i="17"/>
  <c r="AM116" i="17"/>
  <c r="AT117" i="17"/>
  <c r="AL117" i="17"/>
  <c r="AX117" i="17"/>
  <c r="AP117" i="17"/>
  <c r="AN117" i="17"/>
  <c r="AV118" i="17"/>
  <c r="AN118" i="17"/>
  <c r="AZ118" i="17"/>
  <c r="AR118" i="17"/>
  <c r="AT119" i="17"/>
  <c r="AX119" i="17"/>
  <c r="S89" i="17"/>
  <c r="E19" i="18" s="1"/>
  <c r="E21" i="18" s="1"/>
  <c r="AE106" i="17"/>
  <c r="AM106" i="17" s="1"/>
  <c r="AM107" i="17"/>
  <c r="AQ107" i="17"/>
  <c r="AF107" i="17"/>
  <c r="AT107" i="17" s="1"/>
  <c r="AQ108" i="17"/>
  <c r="AM109" i="17"/>
  <c r="AQ109" i="17"/>
  <c r="AF109" i="17"/>
  <c r="AT109" i="17" s="1"/>
  <c r="AQ110" i="17"/>
  <c r="AM111" i="17"/>
  <c r="AQ111" i="17"/>
  <c r="AF111" i="17"/>
  <c r="AT111" i="17" s="1"/>
  <c r="AQ112" i="17"/>
  <c r="AM113" i="17"/>
  <c r="AQ113" i="17"/>
  <c r="AF113" i="17"/>
  <c r="AV113" i="17" s="1"/>
  <c r="AQ114" i="17"/>
  <c r="AM115" i="17"/>
  <c r="AQ115" i="17"/>
  <c r="AF115" i="17"/>
  <c r="AT115" i="17" s="1"/>
  <c r="AU117" i="17"/>
  <c r="AM117" i="17"/>
  <c r="AY117" i="17"/>
  <c r="AQ117" i="17"/>
  <c r="AS118" i="17"/>
  <c r="AK118" i="17"/>
  <c r="AW118" i="17"/>
  <c r="AO118" i="17"/>
  <c r="AU119" i="17"/>
  <c r="AY119" i="17"/>
  <c r="AV108" i="17"/>
  <c r="AN108" i="17"/>
  <c r="AZ108" i="17"/>
  <c r="AR108" i="17"/>
  <c r="AV110" i="17"/>
  <c r="AN110" i="17"/>
  <c r="AZ110" i="17"/>
  <c r="AR110" i="17"/>
  <c r="AV112" i="17"/>
  <c r="AN112" i="17"/>
  <c r="AZ112" i="17"/>
  <c r="AR112" i="17"/>
  <c r="AL113" i="17"/>
  <c r="AV114" i="17"/>
  <c r="AN114" i="17"/>
  <c r="AZ114" i="17"/>
  <c r="AR114" i="17"/>
  <c r="AL115" i="17"/>
  <c r="AV116" i="17"/>
  <c r="AN116" i="17"/>
  <c r="AZ116" i="17"/>
  <c r="AR116" i="17"/>
  <c r="AY116" i="17"/>
  <c r="AQ116" i="17"/>
  <c r="AT118" i="17"/>
  <c r="AL118" i="17"/>
  <c r="AX118" i="17"/>
  <c r="AP118" i="17"/>
  <c r="AV119" i="17"/>
  <c r="AZ119" i="17"/>
  <c r="AE119" i="17"/>
  <c r="AO119" i="17" s="1"/>
  <c r="AT120" i="17"/>
  <c r="AX120" i="17"/>
  <c r="AU121" i="17"/>
  <c r="AY121" i="17"/>
  <c r="AV122" i="17"/>
  <c r="AZ122" i="17"/>
  <c r="AK123" i="17"/>
  <c r="AO123" i="17"/>
  <c r="AU120" i="17"/>
  <c r="AY120" i="17"/>
  <c r="AV121" i="17"/>
  <c r="AZ121" i="17"/>
  <c r="AS122" i="17"/>
  <c r="AW122" i="17"/>
  <c r="AL123" i="17"/>
  <c r="AP123" i="17"/>
  <c r="AV120" i="17"/>
  <c r="AZ120" i="17"/>
  <c r="AS121" i="17"/>
  <c r="AW121" i="17"/>
  <c r="AT122" i="17"/>
  <c r="AX122" i="17"/>
  <c r="AM123" i="17"/>
  <c r="AQ123" i="17"/>
  <c r="AC45" i="18"/>
  <c r="AC39" i="18"/>
  <c r="AC42" i="18" s="1"/>
  <c r="AS120" i="17"/>
  <c r="AW120" i="17"/>
  <c r="AT121" i="17"/>
  <c r="AX121" i="17"/>
  <c r="AU122" i="17"/>
  <c r="AY122" i="17"/>
  <c r="AN123" i="17"/>
  <c r="AR123" i="17"/>
  <c r="AE120" i="17"/>
  <c r="AK120" i="17" s="1"/>
  <c r="AF123" i="17"/>
  <c r="AS123" i="17" s="1"/>
  <c r="J131" i="17"/>
  <c r="E14" i="18" s="1"/>
  <c r="F13" i="18"/>
  <c r="N13" i="18"/>
  <c r="R13" i="18"/>
  <c r="Z13" i="18"/>
  <c r="G43" i="18"/>
  <c r="G37" i="18"/>
  <c r="R33" i="18"/>
  <c r="K45" i="18"/>
  <c r="S35" i="18"/>
  <c r="W43" i="18"/>
  <c r="W50" i="18" s="1"/>
  <c r="W37" i="18"/>
  <c r="W40" i="18" s="1"/>
  <c r="AA45" i="18"/>
  <c r="AA52" i="18" s="1"/>
  <c r="AA39" i="18"/>
  <c r="AA42" i="18" s="1"/>
  <c r="T34" i="18"/>
  <c r="H87" i="18"/>
  <c r="AE121" i="17"/>
  <c r="AM121" i="17" s="1"/>
  <c r="G13" i="18"/>
  <c r="O13" i="18"/>
  <c r="S13" i="18"/>
  <c r="AA13" i="18"/>
  <c r="H37" i="18"/>
  <c r="H40" i="18" s="1"/>
  <c r="L45" i="18"/>
  <c r="L39" i="18"/>
  <c r="L42" i="18" s="1"/>
  <c r="X33" i="18"/>
  <c r="AB35" i="18"/>
  <c r="I43" i="18"/>
  <c r="I37" i="18"/>
  <c r="I40" i="18" s="1"/>
  <c r="M39" i="18"/>
  <c r="M42" i="18" s="1"/>
  <c r="M45" i="18"/>
  <c r="AE122" i="17"/>
  <c r="AM122" i="17" s="1"/>
  <c r="U33" i="18"/>
  <c r="Y35" i="18"/>
  <c r="R34" i="18"/>
  <c r="J43" i="18"/>
  <c r="J37" i="18"/>
  <c r="J40" i="18" s="1"/>
  <c r="N45" i="18"/>
  <c r="N39" i="18"/>
  <c r="N42" i="18" s="1"/>
  <c r="V33" i="18"/>
  <c r="Z35" i="18"/>
  <c r="F41" i="18"/>
  <c r="H43" i="18"/>
  <c r="AD51" i="18"/>
  <c r="M76" i="18"/>
  <c r="M75" i="18"/>
  <c r="M74" i="18"/>
  <c r="AE51" i="18"/>
  <c r="K76" i="18"/>
  <c r="K75" i="18"/>
  <c r="I76" i="18"/>
  <c r="H82" i="18"/>
  <c r="I71" i="18"/>
  <c r="I72" i="18"/>
  <c r="K70" i="18"/>
  <c r="K71" i="18"/>
  <c r="K72" i="18"/>
  <c r="AO99" i="17" l="1"/>
  <c r="AR103" i="17"/>
  <c r="AS98" i="17"/>
  <c r="AO103" i="17"/>
  <c r="AZ102" i="17"/>
  <c r="AU102" i="17"/>
  <c r="AO101" i="17"/>
  <c r="AX123" i="17"/>
  <c r="AR121" i="17"/>
  <c r="AO106" i="17"/>
  <c r="AW113" i="17"/>
  <c r="AP105" i="17"/>
  <c r="AS103" i="17"/>
  <c r="AK101" i="17"/>
  <c r="AO98" i="17"/>
  <c r="AW97" i="17"/>
  <c r="AO105" i="17"/>
  <c r="AY100" i="17"/>
  <c r="AU98" i="17"/>
  <c r="AU97" i="17"/>
  <c r="AP121" i="17"/>
  <c r="AV123" i="17"/>
  <c r="AY123" i="17"/>
  <c r="AO121" i="17"/>
  <c r="AW123" i="17"/>
  <c r="AQ121" i="17"/>
  <c r="AY113" i="17"/>
  <c r="AW109" i="17"/>
  <c r="AP106" i="17"/>
  <c r="AR101" i="17"/>
  <c r="AR99" i="17"/>
  <c r="AV97" i="17"/>
  <c r="AZ109" i="17"/>
  <c r="AQ103" i="17"/>
  <c r="AQ101" i="17"/>
  <c r="Y133" i="17"/>
  <c r="AL121" i="17"/>
  <c r="AY109" i="17"/>
  <c r="AN101" i="17"/>
  <c r="AR98" i="17"/>
  <c r="AZ97" i="17"/>
  <c r="AR105" i="17"/>
  <c r="AM101" i="17"/>
  <c r="AQ99" i="17"/>
  <c r="AY97" i="17"/>
  <c r="U129" i="17"/>
  <c r="O39" i="18"/>
  <c r="O42" i="18" s="1"/>
  <c r="R44" i="18"/>
  <c r="AP122" i="17"/>
  <c r="AR120" i="17"/>
  <c r="AO122" i="17"/>
  <c r="AQ120" i="17"/>
  <c r="AR122" i="17"/>
  <c r="AP120" i="17"/>
  <c r="AP119" i="17"/>
  <c r="AW115" i="17"/>
  <c r="AW111" i="17"/>
  <c r="AW107" i="17"/>
  <c r="AZ115" i="17"/>
  <c r="AV107" i="17"/>
  <c r="AS101" i="17"/>
  <c r="AS99" i="17"/>
  <c r="T133" i="17"/>
  <c r="AR102" i="17"/>
  <c r="AR100" i="17"/>
  <c r="AA129" i="17"/>
  <c r="AX111" i="17"/>
  <c r="AQ105" i="17"/>
  <c r="AP103" i="17"/>
  <c r="AP102" i="17"/>
  <c r="AP101" i="17"/>
  <c r="AP100" i="17"/>
  <c r="AP99" i="17"/>
  <c r="AP98" i="17"/>
  <c r="AP97" i="17"/>
  <c r="U133" i="17"/>
  <c r="R17" i="18"/>
  <c r="T17" i="18" s="1"/>
  <c r="X89" i="17"/>
  <c r="R19" i="18" s="1"/>
  <c r="W57" i="18"/>
  <c r="X129" i="17"/>
  <c r="AZ103" i="17"/>
  <c r="AZ101" i="17"/>
  <c r="AZ99" i="17"/>
  <c r="W129" i="17"/>
  <c r="AX115" i="17"/>
  <c r="AZ113" i="17"/>
  <c r="AY103" i="17"/>
  <c r="AQ102" i="17"/>
  <c r="AU101" i="17"/>
  <c r="AM100" i="17"/>
  <c r="AY99" i="17"/>
  <c r="AQ98" i="17"/>
  <c r="Z129" i="17"/>
  <c r="AR106" i="17"/>
  <c r="AX103" i="17"/>
  <c r="AX102" i="17"/>
  <c r="AX101" i="17"/>
  <c r="AX100" i="17"/>
  <c r="AX99" i="17"/>
  <c r="AX98" i="17"/>
  <c r="AL97" i="17"/>
  <c r="M17" i="18"/>
  <c r="O17" i="18" s="1"/>
  <c r="W89" i="17"/>
  <c r="M19" i="18" s="1"/>
  <c r="V43" i="18"/>
  <c r="V50" i="18" s="1"/>
  <c r="V37" i="18"/>
  <c r="V40" i="18" s="1"/>
  <c r="J57" i="18"/>
  <c r="AF34" i="18"/>
  <c r="T44" i="18"/>
  <c r="T51" i="18" s="1"/>
  <c r="AF51" i="18" s="1"/>
  <c r="T38" i="18"/>
  <c r="R43" i="18"/>
  <c r="AO120" i="17"/>
  <c r="AR119" i="17"/>
  <c r="AQ119" i="17"/>
  <c r="AU111" i="17"/>
  <c r="AK119" i="17"/>
  <c r="AV111" i="17"/>
  <c r="AO102" i="17"/>
  <c r="AO100" i="17"/>
  <c r="X130" i="17" s="1"/>
  <c r="F57" i="18"/>
  <c r="R41" i="18"/>
  <c r="Y45" i="18"/>
  <c r="Y52" i="18"/>
  <c r="AG35" i="18"/>
  <c r="Y39" i="18"/>
  <c r="M57" i="18"/>
  <c r="AA57" i="18"/>
  <c r="AZ123" i="17"/>
  <c r="AC52" i="18"/>
  <c r="AL122" i="17"/>
  <c r="AK121" i="17"/>
  <c r="AN120" i="17"/>
  <c r="AK122" i="17"/>
  <c r="AN121" i="17"/>
  <c r="AM120" i="17"/>
  <c r="AN122" i="17"/>
  <c r="AL120" i="17"/>
  <c r="AL119" i="17"/>
  <c r="AS115" i="17"/>
  <c r="AS113" i="17"/>
  <c r="AS111" i="17"/>
  <c r="AS109" i="17"/>
  <c r="AS107" i="17"/>
  <c r="S91" i="17"/>
  <c r="AV115" i="17"/>
  <c r="AX109" i="17"/>
  <c r="AZ107" i="17"/>
  <c r="AQ106" i="17"/>
  <c r="AW103" i="17"/>
  <c r="AW101" i="17"/>
  <c r="AW99" i="17"/>
  <c r="T129" i="17"/>
  <c r="S17" i="18"/>
  <c r="U17" i="18" s="1"/>
  <c r="Y89" i="17"/>
  <c r="S19" i="18" s="1"/>
  <c r="AL106" i="17"/>
  <c r="AK105" i="17"/>
  <c r="AN103" i="17"/>
  <c r="AN102" i="17"/>
  <c r="AN100" i="17"/>
  <c r="AN99" i="17"/>
  <c r="AN98" i="17"/>
  <c r="AA133" i="17"/>
  <c r="AV109" i="17"/>
  <c r="AK106" i="17"/>
  <c r="AN105" i="17"/>
  <c r="AM103" i="17"/>
  <c r="AY102" i="17"/>
  <c r="AU100" i="17"/>
  <c r="AM99" i="17"/>
  <c r="AY98" i="17"/>
  <c r="AQ97" i="17"/>
  <c r="Z133" i="17"/>
  <c r="V129" i="17"/>
  <c r="G17" i="18"/>
  <c r="I17" i="18" s="1"/>
  <c r="U89" i="17"/>
  <c r="G19" i="18" s="1"/>
  <c r="AN106" i="17"/>
  <c r="AM105" i="17"/>
  <c r="AL103" i="17"/>
  <c r="AL102" i="17"/>
  <c r="AL100" i="17"/>
  <c r="AL99" i="17"/>
  <c r="AL98" i="17"/>
  <c r="Y129" i="17"/>
  <c r="AT97" i="17"/>
  <c r="U134" i="17" s="1"/>
  <c r="K12" i="18" s="1"/>
  <c r="X43" i="18"/>
  <c r="X50" i="18" s="1"/>
  <c r="X37" i="18"/>
  <c r="X40" i="18" s="1"/>
  <c r="H57" i="18"/>
  <c r="O57" i="18"/>
  <c r="G40" i="18"/>
  <c r="R37" i="18"/>
  <c r="S37" i="18" s="1"/>
  <c r="N57" i="18"/>
  <c r="L57" i="18"/>
  <c r="AQ122" i="17"/>
  <c r="AC57" i="18"/>
  <c r="AU115" i="17"/>
  <c r="AU107" i="17"/>
  <c r="Z45" i="18"/>
  <c r="Z52" i="18" s="1"/>
  <c r="Z39" i="18"/>
  <c r="Z42" i="18" s="1"/>
  <c r="AF33" i="18"/>
  <c r="AG33" i="18" s="1"/>
  <c r="U37" i="18"/>
  <c r="U43" i="18"/>
  <c r="AF43" i="18" s="1"/>
  <c r="I57" i="18"/>
  <c r="AB52" i="18"/>
  <c r="AB45" i="18"/>
  <c r="AB39" i="18"/>
  <c r="AB42" i="18" s="1"/>
  <c r="S39" i="18"/>
  <c r="K42" i="18"/>
  <c r="S33" i="18"/>
  <c r="AU123" i="17"/>
  <c r="AT123" i="17"/>
  <c r="AN119" i="17"/>
  <c r="AM119" i="17"/>
  <c r="AY115" i="17"/>
  <c r="AU113" i="17"/>
  <c r="AY111" i="17"/>
  <c r="AU109" i="17"/>
  <c r="AY107" i="17"/>
  <c r="AX113" i="17"/>
  <c r="AZ111" i="17"/>
  <c r="AK102" i="17"/>
  <c r="AK100" i="17"/>
  <c r="AK98" i="17"/>
  <c r="X133" i="17"/>
  <c r="AT113" i="17"/>
  <c r="AV103" i="17"/>
  <c r="AV102" i="17"/>
  <c r="AV101" i="17"/>
  <c r="AV99" i="17"/>
  <c r="W133" i="17"/>
  <c r="AX107" i="17"/>
  <c r="AU103" i="17"/>
  <c r="AY101" i="17"/>
  <c r="AU99" i="17"/>
  <c r="AM97" i="17"/>
  <c r="V133" i="17"/>
  <c r="F17" i="18"/>
  <c r="H17" i="18" s="1"/>
  <c r="T89" i="17"/>
  <c r="F19" i="18" s="1"/>
  <c r="L17" i="18"/>
  <c r="N17" i="18" s="1"/>
  <c r="V89" i="17"/>
  <c r="L19" i="18" s="1"/>
  <c r="AA130" i="17" l="1"/>
  <c r="AA132" i="17" s="1"/>
  <c r="T134" i="17"/>
  <c r="J12" i="18" s="1"/>
  <c r="T53" i="18" s="1"/>
  <c r="W54" i="18" s="1"/>
  <c r="W134" i="17"/>
  <c r="Q12" i="18" s="1"/>
  <c r="X134" i="17"/>
  <c r="V12" i="18" s="1"/>
  <c r="X91" i="17"/>
  <c r="W130" i="17"/>
  <c r="M12" i="18" s="1"/>
  <c r="Y91" i="17"/>
  <c r="U137" i="17"/>
  <c r="Y134" i="17"/>
  <c r="Y136" i="17" s="1"/>
  <c r="W14" i="18" s="1"/>
  <c r="Z134" i="17"/>
  <c r="AB12" i="18" s="1"/>
  <c r="Z130" i="17"/>
  <c r="Z12" i="18" s="1"/>
  <c r="AA134" i="17"/>
  <c r="AC12" i="18" s="1"/>
  <c r="V134" i="17"/>
  <c r="P12" i="18" s="1"/>
  <c r="T130" i="17"/>
  <c r="W91" i="17"/>
  <c r="I63" i="18"/>
  <c r="R12" i="18"/>
  <c r="T12" i="18"/>
  <c r="L21" i="18"/>
  <c r="N19" i="18"/>
  <c r="F21" i="18"/>
  <c r="H19" i="18"/>
  <c r="H21" i="18" s="1"/>
  <c r="Z57" i="18"/>
  <c r="L63" i="18" s="1"/>
  <c r="Y53" i="18"/>
  <c r="Z55" i="18" s="1"/>
  <c r="V137" i="17"/>
  <c r="S21" i="18"/>
  <c r="U19" i="18"/>
  <c r="U21" i="18" s="1"/>
  <c r="AG39" i="18"/>
  <c r="Y42" i="18"/>
  <c r="AA137" i="17"/>
  <c r="K57" i="18"/>
  <c r="S42" i="18"/>
  <c r="V91" i="17"/>
  <c r="G57" i="18"/>
  <c r="R40" i="18"/>
  <c r="X57" i="18"/>
  <c r="J63" i="18" s="1"/>
  <c r="U130" i="17"/>
  <c r="X137" i="17"/>
  <c r="X132" i="17"/>
  <c r="U136" i="17"/>
  <c r="K14" i="18" s="1"/>
  <c r="K15" i="18" s="1"/>
  <c r="Y137" i="17"/>
  <c r="AB57" i="18"/>
  <c r="N63" i="18" s="1"/>
  <c r="U91" i="17"/>
  <c r="AG52" i="18"/>
  <c r="T41" i="18"/>
  <c r="AF38" i="18"/>
  <c r="V57" i="18"/>
  <c r="H63" i="18" s="1"/>
  <c r="Z132" i="17"/>
  <c r="Z137" i="17"/>
  <c r="Y130" i="17"/>
  <c r="W136" i="17"/>
  <c r="Q14" i="18" s="1"/>
  <c r="Q15" i="18" s="1"/>
  <c r="Q22" i="18" s="1"/>
  <c r="AF37" i="18"/>
  <c r="U40" i="18"/>
  <c r="G21" i="18"/>
  <c r="I19" i="18"/>
  <c r="I21" i="18" s="1"/>
  <c r="T91" i="17"/>
  <c r="V130" i="17"/>
  <c r="U50" i="18"/>
  <c r="AF50" i="18" s="1"/>
  <c r="AG50" i="18" s="1"/>
  <c r="O63" i="18"/>
  <c r="T137" i="17"/>
  <c r="M63" i="18"/>
  <c r="AF44" i="18"/>
  <c r="O19" i="18"/>
  <c r="M21" i="18"/>
  <c r="W137" i="17"/>
  <c r="R21" i="18"/>
  <c r="T19" i="18"/>
  <c r="F12" i="18" l="1"/>
  <c r="W132" i="17"/>
  <c r="M14" i="18" s="1"/>
  <c r="M15" i="18" s="1"/>
  <c r="M22" i="18" s="1"/>
  <c r="T136" i="17"/>
  <c r="J14" i="18" s="1"/>
  <c r="J15" i="18" s="1"/>
  <c r="W12" i="18"/>
  <c r="W15" i="18" s="1"/>
  <c r="W22" i="18" s="1"/>
  <c r="T132" i="17"/>
  <c r="H14" i="18" s="1"/>
  <c r="X12" i="18"/>
  <c r="O12" i="18"/>
  <c r="Z86" i="18"/>
  <c r="AA136" i="17"/>
  <c r="AC14" i="18" s="1"/>
  <c r="AC15" i="18" s="1"/>
  <c r="AC22" i="18" s="1"/>
  <c r="H12" i="18"/>
  <c r="F53" i="18" s="1"/>
  <c r="AA12" i="18"/>
  <c r="Y12" i="18"/>
  <c r="Z136" i="17"/>
  <c r="AB14" i="18" s="1"/>
  <c r="AB15" i="18" s="1"/>
  <c r="AB22" i="18" s="1"/>
  <c r="X136" i="17"/>
  <c r="V14" i="18" s="1"/>
  <c r="V15" i="18" s="1"/>
  <c r="AD48" i="18" s="1"/>
  <c r="V54" i="18"/>
  <c r="V86" i="18"/>
  <c r="V136" i="17"/>
  <c r="P14" i="18" s="1"/>
  <c r="P15" i="18" s="1"/>
  <c r="P22" i="18" s="1"/>
  <c r="N85" i="18"/>
  <c r="R57" i="18"/>
  <c r="AO56" i="18" s="1"/>
  <c r="N86" i="18"/>
  <c r="V85" i="18"/>
  <c r="R85" i="18"/>
  <c r="R86" i="18"/>
  <c r="AD85" i="18"/>
  <c r="J86" i="18"/>
  <c r="Z85" i="18"/>
  <c r="AG37" i="18"/>
  <c r="Y46" i="18"/>
  <c r="K22" i="18"/>
  <c r="O21" i="18"/>
  <c r="L52" i="18"/>
  <c r="N52" i="18"/>
  <c r="M52" i="18"/>
  <c r="K52" i="18"/>
  <c r="O52" i="18"/>
  <c r="Z14" i="18"/>
  <c r="Z15" i="18" s="1"/>
  <c r="Z22" i="18" s="1"/>
  <c r="R14" i="18"/>
  <c r="R15" i="18" s="1"/>
  <c r="R22" i="18" s="1"/>
  <c r="T14" i="18"/>
  <c r="T15" i="18" s="1"/>
  <c r="N12" i="18"/>
  <c r="L12" i="18"/>
  <c r="U54" i="18"/>
  <c r="U57" i="18"/>
  <c r="G63" i="18" s="1"/>
  <c r="AF40" i="18"/>
  <c r="T57" i="18"/>
  <c r="T54" i="18"/>
  <c r="AF41" i="18"/>
  <c r="AH41" i="18" s="1"/>
  <c r="S40" i="18"/>
  <c r="AH40" i="18"/>
  <c r="Y54" i="18"/>
  <c r="Y57" i="18"/>
  <c r="K63" i="18" s="1"/>
  <c r="AG42" i="18"/>
  <c r="AC55" i="18"/>
  <c r="AA55" i="18"/>
  <c r="T21" i="18"/>
  <c r="P51" i="18"/>
  <c r="Q51" i="18"/>
  <c r="I12" i="18"/>
  <c r="G12" i="18"/>
  <c r="U132" i="17"/>
  <c r="X54" i="18"/>
  <c r="U12" i="18"/>
  <c r="S12" i="18"/>
  <c r="O14" i="18"/>
  <c r="AB55" i="18"/>
  <c r="Y132" i="17"/>
  <c r="AI42" i="18"/>
  <c r="AA14" i="18"/>
  <c r="V132" i="17"/>
  <c r="N21" i="18"/>
  <c r="I50" i="18"/>
  <c r="J50" i="18"/>
  <c r="H50" i="18"/>
  <c r="F51" i="18"/>
  <c r="G50" i="18"/>
  <c r="R51" i="18" l="1"/>
  <c r="AH51" i="18" s="1"/>
  <c r="Y14" i="18"/>
  <c r="Y15" i="18" s="1"/>
  <c r="Y22" i="18" s="1"/>
  <c r="O15" i="18"/>
  <c r="O22" i="18" s="1"/>
  <c r="Y49" i="18"/>
  <c r="J22" i="18"/>
  <c r="T46" i="18"/>
  <c r="X47" i="18" s="1"/>
  <c r="F14" i="18"/>
  <c r="F15" i="18" s="1"/>
  <c r="V22" i="18"/>
  <c r="H15" i="18"/>
  <c r="H22" i="18" s="1"/>
  <c r="AA15" i="18"/>
  <c r="AA22" i="18" s="1"/>
  <c r="S52" i="18"/>
  <c r="AI52" i="18" s="1"/>
  <c r="AE48" i="18"/>
  <c r="X14" i="18"/>
  <c r="X15" i="18" s="1"/>
  <c r="X22" i="18" s="1"/>
  <c r="J82" i="18"/>
  <c r="T22" i="18"/>
  <c r="P48" i="18"/>
  <c r="Q48" i="18"/>
  <c r="L14" i="18"/>
  <c r="L15" i="18" s="1"/>
  <c r="L22" i="18" s="1"/>
  <c r="D23" i="18" s="1"/>
  <c r="J67" i="18" s="1"/>
  <c r="AH67" i="18" s="1"/>
  <c r="N14" i="18"/>
  <c r="N15" i="18" s="1"/>
  <c r="N22" i="18" s="1"/>
  <c r="AO57" i="18"/>
  <c r="G14" i="18"/>
  <c r="G15" i="18" s="1"/>
  <c r="I14" i="18"/>
  <c r="I15" i="18" s="1"/>
  <c r="F54" i="18"/>
  <c r="H54" i="18"/>
  <c r="H61" i="18" s="1"/>
  <c r="I54" i="18"/>
  <c r="I61" i="18" s="1"/>
  <c r="J54" i="18"/>
  <c r="J61" i="18" s="1"/>
  <c r="G54" i="18"/>
  <c r="G61" i="18" s="1"/>
  <c r="N81" i="18"/>
  <c r="R81" i="18"/>
  <c r="AF54" i="18"/>
  <c r="AP50" i="18" s="1"/>
  <c r="J81" i="18"/>
  <c r="N82" i="18"/>
  <c r="U14" i="18"/>
  <c r="U15" i="18" s="1"/>
  <c r="U22" i="18" s="1"/>
  <c r="S14" i="18"/>
  <c r="S15" i="18" s="1"/>
  <c r="S22" i="18" s="1"/>
  <c r="AF55" i="18"/>
  <c r="AP51" i="18" s="1"/>
  <c r="R50" i="18"/>
  <c r="K53" i="18"/>
  <c r="AG40" i="18"/>
  <c r="AI40" i="18" s="1"/>
  <c r="R82" i="18"/>
  <c r="V88" i="18"/>
  <c r="N88" i="18"/>
  <c r="AD87" i="18"/>
  <c r="V87" i="18"/>
  <c r="N87" i="18"/>
  <c r="Z88" i="18"/>
  <c r="R88" i="18"/>
  <c r="J88" i="18"/>
  <c r="AF57" i="18"/>
  <c r="R87" i="18"/>
  <c r="Z87" i="18"/>
  <c r="F63" i="18"/>
  <c r="R63" i="18" s="1"/>
  <c r="W47" i="18"/>
  <c r="V47" i="18"/>
  <c r="U47" i="18"/>
  <c r="AA49" i="18"/>
  <c r="AC49" i="18"/>
  <c r="Z49" i="18"/>
  <c r="AB49" i="18"/>
  <c r="T48" i="18" l="1"/>
  <c r="AP43" i="18" s="1"/>
  <c r="O74" i="18" s="1"/>
  <c r="AP70" i="18" s="1"/>
  <c r="AO45" i="18"/>
  <c r="O72" i="18" s="1"/>
  <c r="AP45" i="18"/>
  <c r="O76" i="18" s="1"/>
  <c r="AF47" i="18"/>
  <c r="AP42" i="18" s="1"/>
  <c r="AP52" i="18"/>
  <c r="AG49" i="18"/>
  <c r="AP44" i="18" s="1"/>
  <c r="O75" i="18" s="1"/>
  <c r="AP71" i="18" s="1"/>
  <c r="AP78" i="18"/>
  <c r="K46" i="18"/>
  <c r="I22" i="18"/>
  <c r="F61" i="18"/>
  <c r="AF82" i="18"/>
  <c r="S50" i="18"/>
  <c r="AI50" i="18" s="1"/>
  <c r="AH50" i="18"/>
  <c r="J84" i="18"/>
  <c r="AH84" i="18" s="1"/>
  <c r="J85" i="18"/>
  <c r="J87" i="18"/>
  <c r="N55" i="18"/>
  <c r="N62" i="18" s="1"/>
  <c r="L55" i="18"/>
  <c r="M55" i="18"/>
  <c r="M62" i="18" s="1"/>
  <c r="O55" i="18"/>
  <c r="O62" i="18" s="1"/>
  <c r="K54" i="18"/>
  <c r="K61" i="18" s="1"/>
  <c r="F46" i="18"/>
  <c r="AP56" i="18"/>
  <c r="AH57" i="18"/>
  <c r="AP77" i="18"/>
  <c r="AF81" i="18"/>
  <c r="E13" i="4"/>
  <c r="E12" i="4"/>
  <c r="AP79" i="18" l="1"/>
  <c r="AF48" i="18"/>
  <c r="AF74" i="18"/>
  <c r="N79" i="18"/>
  <c r="AP72" i="18"/>
  <c r="AF76" i="18"/>
  <c r="AQ45" i="18"/>
  <c r="AG47" i="18"/>
  <c r="AF75" i="18"/>
  <c r="AP57" i="18"/>
  <c r="AQ56" i="18"/>
  <c r="AQ57" i="18" s="1"/>
  <c r="O73" i="18"/>
  <c r="AP46" i="18"/>
  <c r="R54" i="18"/>
  <c r="L49" i="18"/>
  <c r="O49" i="18"/>
  <c r="N49" i="18"/>
  <c r="M49" i="18"/>
  <c r="K49" i="18"/>
  <c r="AH81" i="18"/>
  <c r="H47" i="18"/>
  <c r="I47" i="18"/>
  <c r="J47" i="18"/>
  <c r="F48" i="18"/>
  <c r="G47" i="18"/>
  <c r="AP83" i="18"/>
  <c r="AP84" i="18" s="1"/>
  <c r="AH87" i="18"/>
  <c r="R61" i="18"/>
  <c r="N80" i="18"/>
  <c r="R55" i="18"/>
  <c r="R80" i="18"/>
  <c r="J80" i="18"/>
  <c r="L62" i="18"/>
  <c r="R62" i="18" s="1"/>
  <c r="AO72" i="18"/>
  <c r="AF72" i="18"/>
  <c r="AO83" i="18"/>
  <c r="AH85" i="18"/>
  <c r="R79" i="18"/>
  <c r="Q63" i="4"/>
  <c r="P63" i="4"/>
  <c r="Q61" i="4"/>
  <c r="P44" i="4"/>
  <c r="P61" i="4"/>
  <c r="X86" i="4"/>
  <c r="X88" i="4" s="1"/>
  <c r="T86" i="4"/>
  <c r="T88" i="4" s="1"/>
  <c r="P86" i="4"/>
  <c r="L86" i="4"/>
  <c r="H86" i="4"/>
  <c r="AB85" i="4"/>
  <c r="AB87" i="4" s="1"/>
  <c r="X85" i="4"/>
  <c r="X87" i="4" s="1"/>
  <c r="T85" i="4"/>
  <c r="T87" i="4" s="1"/>
  <c r="P85" i="4"/>
  <c r="L85" i="4"/>
  <c r="H85" i="4"/>
  <c r="P80" i="4"/>
  <c r="L80" i="4"/>
  <c r="H80" i="4"/>
  <c r="P79" i="4"/>
  <c r="L79" i="4"/>
  <c r="H79" i="4"/>
  <c r="P78" i="4"/>
  <c r="L78" i="4"/>
  <c r="H78" i="4"/>
  <c r="H84" i="4"/>
  <c r="M69" i="4"/>
  <c r="K69" i="4"/>
  <c r="H67" i="4"/>
  <c r="I70" i="4"/>
  <c r="I69" i="4"/>
  <c r="AQ72" i="18" l="1"/>
  <c r="S49" i="18"/>
  <c r="AO44" i="18" s="1"/>
  <c r="AH89" i="18"/>
  <c r="N78" i="18"/>
  <c r="AO78" i="18"/>
  <c r="AQ78" i="18" s="1"/>
  <c r="AF80" i="18"/>
  <c r="S61" i="18"/>
  <c r="R47" i="18"/>
  <c r="AO84" i="18"/>
  <c r="AQ83" i="18"/>
  <c r="AQ84" i="18" s="1"/>
  <c r="AO51" i="18"/>
  <c r="AQ51" i="18" s="1"/>
  <c r="AH55" i="18"/>
  <c r="R78" i="18"/>
  <c r="R48" i="18"/>
  <c r="AH48" i="18" s="1"/>
  <c r="AO43" i="18"/>
  <c r="AP69" i="18"/>
  <c r="AP73" i="18" s="1"/>
  <c r="AF73" i="18"/>
  <c r="AH73" i="18" s="1"/>
  <c r="AI49" i="18"/>
  <c r="AO50" i="18"/>
  <c r="AH54" i="18"/>
  <c r="P88" i="4"/>
  <c r="L88" i="4"/>
  <c r="H88" i="4"/>
  <c r="P87" i="4"/>
  <c r="L87" i="4"/>
  <c r="H87" i="4"/>
  <c r="Q44" i="4"/>
  <c r="AO52" i="18" l="1"/>
  <c r="AQ50" i="18"/>
  <c r="AQ52" i="18" s="1"/>
  <c r="S47" i="18"/>
  <c r="AI47" i="18" s="1"/>
  <c r="AH47" i="18"/>
  <c r="AO42" i="18"/>
  <c r="O71" i="18"/>
  <c r="AQ44" i="18"/>
  <c r="O70" i="18"/>
  <c r="AQ43" i="18"/>
  <c r="J78" i="18"/>
  <c r="AF78" i="18" s="1"/>
  <c r="AH78" i="18" s="1"/>
  <c r="J79" i="18"/>
  <c r="T32" i="4"/>
  <c r="Y32" i="4" s="1"/>
  <c r="F32" i="4"/>
  <c r="K32" i="4" s="1"/>
  <c r="AC31" i="4"/>
  <c r="AB31" i="4"/>
  <c r="AA31" i="4"/>
  <c r="Z31" i="4"/>
  <c r="Y31" i="4"/>
  <c r="X31" i="4"/>
  <c r="W31" i="4"/>
  <c r="V31" i="4"/>
  <c r="U31" i="4"/>
  <c r="T31" i="4"/>
  <c r="O31" i="4"/>
  <c r="N31" i="4"/>
  <c r="M31" i="4"/>
  <c r="L31" i="4"/>
  <c r="K31" i="4"/>
  <c r="J31" i="4"/>
  <c r="I31" i="4"/>
  <c r="H31" i="4"/>
  <c r="G31" i="4"/>
  <c r="F31" i="4"/>
  <c r="O36" i="4"/>
  <c r="AC36" i="4" s="1"/>
  <c r="N36" i="4"/>
  <c r="AB36" i="4" s="1"/>
  <c r="M36" i="4"/>
  <c r="AA36" i="4" s="1"/>
  <c r="L36" i="4"/>
  <c r="Z36" i="4" s="1"/>
  <c r="K36" i="4"/>
  <c r="Y36" i="4" s="1"/>
  <c r="J36" i="4"/>
  <c r="X36" i="4" s="1"/>
  <c r="I36" i="4"/>
  <c r="W36" i="4" s="1"/>
  <c r="H36" i="4"/>
  <c r="V36" i="4" s="1"/>
  <c r="G36" i="4"/>
  <c r="U36" i="4" s="1"/>
  <c r="F36" i="4"/>
  <c r="T36" i="4" s="1"/>
  <c r="M14" i="13"/>
  <c r="L14" i="13"/>
  <c r="K14" i="13"/>
  <c r="J14" i="13"/>
  <c r="I14" i="13"/>
  <c r="H14" i="13"/>
  <c r="G14" i="13"/>
  <c r="F14" i="13"/>
  <c r="E14" i="13"/>
  <c r="D14" i="13"/>
  <c r="S90" i="10"/>
  <c r="E20" i="4" s="1"/>
  <c r="S88" i="10"/>
  <c r="E18" i="4" s="1"/>
  <c r="S87" i="10"/>
  <c r="E17" i="4" s="1"/>
  <c r="AA123" i="10"/>
  <c r="Z123" i="10"/>
  <c r="Y123" i="10"/>
  <c r="X123" i="10"/>
  <c r="W123" i="10"/>
  <c r="V123" i="10"/>
  <c r="AA122" i="10"/>
  <c r="Z122" i="10"/>
  <c r="Y122" i="10"/>
  <c r="X122" i="10"/>
  <c r="W122" i="10"/>
  <c r="V122" i="10"/>
  <c r="AA121" i="10"/>
  <c r="Z121" i="10"/>
  <c r="Y121" i="10"/>
  <c r="X121" i="10"/>
  <c r="W121" i="10"/>
  <c r="V121" i="10"/>
  <c r="AA120" i="10"/>
  <c r="Z120" i="10"/>
  <c r="Y120" i="10"/>
  <c r="X120" i="10"/>
  <c r="W120" i="10"/>
  <c r="V120" i="10"/>
  <c r="AA119" i="10"/>
  <c r="Z119" i="10"/>
  <c r="Y119" i="10"/>
  <c r="X119" i="10"/>
  <c r="W119" i="10"/>
  <c r="V119" i="10"/>
  <c r="AA118" i="10"/>
  <c r="Z118" i="10"/>
  <c r="Y118" i="10"/>
  <c r="X118" i="10"/>
  <c r="W118" i="10"/>
  <c r="V118" i="10"/>
  <c r="AA117" i="10"/>
  <c r="Z117" i="10"/>
  <c r="Y117" i="10"/>
  <c r="X117" i="10"/>
  <c r="W117" i="10"/>
  <c r="V117" i="10"/>
  <c r="AA116" i="10"/>
  <c r="Z116" i="10"/>
  <c r="Y116" i="10"/>
  <c r="X116" i="10"/>
  <c r="W116" i="10"/>
  <c r="V116" i="10"/>
  <c r="AA115" i="10"/>
  <c r="Z115" i="10"/>
  <c r="Y115" i="10"/>
  <c r="X115" i="10"/>
  <c r="W115" i="10"/>
  <c r="V115" i="10"/>
  <c r="AA114" i="10"/>
  <c r="Z114" i="10"/>
  <c r="Y114" i="10"/>
  <c r="X114" i="10"/>
  <c r="W114" i="10"/>
  <c r="V114" i="10"/>
  <c r="AA113" i="10"/>
  <c r="Z113" i="10"/>
  <c r="Y113" i="10"/>
  <c r="X113" i="10"/>
  <c r="W113" i="10"/>
  <c r="V113" i="10"/>
  <c r="AA112" i="10"/>
  <c r="Z112" i="10"/>
  <c r="Y112" i="10"/>
  <c r="X112" i="10"/>
  <c r="W112" i="10"/>
  <c r="V112" i="10"/>
  <c r="AA111" i="10"/>
  <c r="Z111" i="10"/>
  <c r="Y111" i="10"/>
  <c r="X111" i="10"/>
  <c r="W111" i="10"/>
  <c r="V111" i="10"/>
  <c r="AA110" i="10"/>
  <c r="Z110" i="10"/>
  <c r="Y110" i="10"/>
  <c r="X110" i="10"/>
  <c r="W110" i="10"/>
  <c r="V110" i="10"/>
  <c r="AA109" i="10"/>
  <c r="Z109" i="10"/>
  <c r="Y109" i="10"/>
  <c r="X109" i="10"/>
  <c r="W109" i="10"/>
  <c r="V109" i="10"/>
  <c r="AA108" i="10"/>
  <c r="Z108" i="10"/>
  <c r="Y108" i="10"/>
  <c r="X108" i="10"/>
  <c r="W108" i="10"/>
  <c r="V108" i="10"/>
  <c r="AA107" i="10"/>
  <c r="Z107" i="10"/>
  <c r="Y107" i="10"/>
  <c r="X107" i="10"/>
  <c r="W107" i="10"/>
  <c r="V107" i="10"/>
  <c r="AA106" i="10"/>
  <c r="Z106" i="10"/>
  <c r="Y106" i="10"/>
  <c r="X106" i="10"/>
  <c r="W106" i="10"/>
  <c r="V106" i="10"/>
  <c r="AA105" i="10"/>
  <c r="Z105" i="10"/>
  <c r="Y105" i="10"/>
  <c r="X105" i="10"/>
  <c r="W105" i="10"/>
  <c r="V105" i="10"/>
  <c r="AA104" i="10"/>
  <c r="Z104" i="10"/>
  <c r="Y104" i="10"/>
  <c r="X104" i="10"/>
  <c r="W104" i="10"/>
  <c r="V104" i="10"/>
  <c r="AA103" i="10"/>
  <c r="Z103" i="10"/>
  <c r="Y103" i="10"/>
  <c r="X103" i="10"/>
  <c r="W103" i="10"/>
  <c r="V103" i="10"/>
  <c r="AA102" i="10"/>
  <c r="Z102" i="10"/>
  <c r="Y102" i="10"/>
  <c r="X102" i="10"/>
  <c r="W102" i="10"/>
  <c r="V102" i="10"/>
  <c r="AA101" i="10"/>
  <c r="Z101" i="10"/>
  <c r="Y101" i="10"/>
  <c r="X101" i="10"/>
  <c r="W101" i="10"/>
  <c r="V101" i="10"/>
  <c r="AA100" i="10"/>
  <c r="Z100" i="10"/>
  <c r="Y100" i="10"/>
  <c r="X100" i="10"/>
  <c r="W100" i="10"/>
  <c r="V100" i="10"/>
  <c r="AA99" i="10"/>
  <c r="Z99" i="10"/>
  <c r="Y99" i="10"/>
  <c r="X99" i="10"/>
  <c r="W99" i="10"/>
  <c r="V99" i="10"/>
  <c r="AA98" i="10"/>
  <c r="Z98" i="10"/>
  <c r="Y98" i="10"/>
  <c r="X98" i="10"/>
  <c r="W98" i="10"/>
  <c r="V98" i="10"/>
  <c r="AA97" i="10"/>
  <c r="Z97" i="10"/>
  <c r="Y97" i="10"/>
  <c r="X97" i="10"/>
  <c r="W97" i="10"/>
  <c r="V97" i="10"/>
  <c r="Y81" i="10"/>
  <c r="X81" i="10"/>
  <c r="W81" i="10"/>
  <c r="V81" i="10"/>
  <c r="Y80" i="10"/>
  <c r="X80" i="10"/>
  <c r="W80" i="10"/>
  <c r="V80" i="10"/>
  <c r="Y79" i="10"/>
  <c r="X79" i="10"/>
  <c r="W79" i="10"/>
  <c r="V79" i="10"/>
  <c r="Y78" i="10"/>
  <c r="X78" i="10"/>
  <c r="W78" i="10"/>
  <c r="V78" i="10"/>
  <c r="Y77" i="10"/>
  <c r="X77" i="10"/>
  <c r="W77" i="10"/>
  <c r="V77" i="10"/>
  <c r="Y76" i="10"/>
  <c r="X76" i="10"/>
  <c r="W76" i="10"/>
  <c r="V76" i="10"/>
  <c r="Y75" i="10"/>
  <c r="X75" i="10"/>
  <c r="W75" i="10"/>
  <c r="V75" i="10"/>
  <c r="Y74" i="10"/>
  <c r="X74" i="10"/>
  <c r="W74" i="10"/>
  <c r="V74" i="10"/>
  <c r="Y73" i="10"/>
  <c r="X73" i="10"/>
  <c r="W73" i="10"/>
  <c r="V73" i="10"/>
  <c r="Y72" i="10"/>
  <c r="X72" i="10"/>
  <c r="W72" i="10"/>
  <c r="V72" i="10"/>
  <c r="Y71" i="10"/>
  <c r="X71" i="10"/>
  <c r="W71" i="10"/>
  <c r="V71" i="10"/>
  <c r="Y70" i="10"/>
  <c r="X70" i="10"/>
  <c r="W70" i="10"/>
  <c r="V70" i="10"/>
  <c r="Y69" i="10"/>
  <c r="X69" i="10"/>
  <c r="W69" i="10"/>
  <c r="V69" i="10"/>
  <c r="Y68" i="10"/>
  <c r="X68" i="10"/>
  <c r="W68" i="10"/>
  <c r="V68" i="10"/>
  <c r="Y67" i="10"/>
  <c r="X67" i="10"/>
  <c r="W67" i="10"/>
  <c r="V67" i="10"/>
  <c r="Y66" i="10"/>
  <c r="X66" i="10"/>
  <c r="W66" i="10"/>
  <c r="V66" i="10"/>
  <c r="Y65" i="10"/>
  <c r="X65" i="10"/>
  <c r="W65" i="10"/>
  <c r="V65" i="10"/>
  <c r="Y64" i="10"/>
  <c r="X64" i="10"/>
  <c r="W64" i="10"/>
  <c r="V64" i="10"/>
  <c r="Y63" i="10"/>
  <c r="X63" i="10"/>
  <c r="W63" i="10"/>
  <c r="V63" i="10"/>
  <c r="Y62" i="10"/>
  <c r="X62" i="10"/>
  <c r="W62" i="10"/>
  <c r="V62" i="10"/>
  <c r="Y61" i="10"/>
  <c r="X61" i="10"/>
  <c r="W61" i="10"/>
  <c r="V61" i="10"/>
  <c r="Y60" i="10"/>
  <c r="X60" i="10"/>
  <c r="W60" i="10"/>
  <c r="V60" i="10"/>
  <c r="Y59" i="10"/>
  <c r="X59" i="10"/>
  <c r="W59" i="10"/>
  <c r="V59" i="10"/>
  <c r="Y58" i="10"/>
  <c r="X58" i="10"/>
  <c r="W58" i="10"/>
  <c r="V58" i="10"/>
  <c r="Y57" i="10"/>
  <c r="X57" i="10"/>
  <c r="W57" i="10"/>
  <c r="V57" i="10"/>
  <c r="Y56" i="10"/>
  <c r="X56" i="10"/>
  <c r="W56" i="10"/>
  <c r="V56" i="10"/>
  <c r="Y55" i="10"/>
  <c r="X55" i="10"/>
  <c r="W55" i="10"/>
  <c r="V55" i="10"/>
  <c r="Y54" i="10"/>
  <c r="X54" i="10"/>
  <c r="W54" i="10"/>
  <c r="V54" i="10"/>
  <c r="Y53" i="10"/>
  <c r="X53" i="10"/>
  <c r="W53" i="10"/>
  <c r="V53" i="10"/>
  <c r="Y52" i="10"/>
  <c r="X52" i="10"/>
  <c r="W52" i="10"/>
  <c r="V52" i="10"/>
  <c r="Y51" i="10"/>
  <c r="X51" i="10"/>
  <c r="W51" i="10"/>
  <c r="V51" i="10"/>
  <c r="Y50" i="10"/>
  <c r="X50" i="10"/>
  <c r="W50" i="10"/>
  <c r="V50" i="10"/>
  <c r="Y49" i="10"/>
  <c r="X49" i="10"/>
  <c r="W49" i="10"/>
  <c r="V49" i="10"/>
  <c r="Y48" i="10"/>
  <c r="X48" i="10"/>
  <c r="W48" i="10"/>
  <c r="V48" i="10"/>
  <c r="Y47" i="10"/>
  <c r="X47" i="10"/>
  <c r="W47" i="10"/>
  <c r="V47" i="10"/>
  <c r="Y46" i="10"/>
  <c r="X46" i="10"/>
  <c r="W46" i="10"/>
  <c r="V46" i="10"/>
  <c r="Y45" i="10"/>
  <c r="X45" i="10"/>
  <c r="W45" i="10"/>
  <c r="V45" i="10"/>
  <c r="Y44" i="10"/>
  <c r="X44" i="10"/>
  <c r="W44" i="10"/>
  <c r="V44" i="10"/>
  <c r="Y43" i="10"/>
  <c r="X43" i="10"/>
  <c r="W43" i="10"/>
  <c r="V43" i="10"/>
  <c r="Y42" i="10"/>
  <c r="X42" i="10"/>
  <c r="W42" i="10"/>
  <c r="V42" i="10"/>
  <c r="Y41" i="10"/>
  <c r="X41" i="10"/>
  <c r="X88" i="10" s="1"/>
  <c r="R18" i="4" s="1"/>
  <c r="T18" i="4" s="1"/>
  <c r="W41" i="10"/>
  <c r="W88" i="10" s="1"/>
  <c r="M18" i="4" s="1"/>
  <c r="O18" i="4" s="1"/>
  <c r="V41" i="10"/>
  <c r="V88" i="10" s="1"/>
  <c r="Y40" i="10"/>
  <c r="X40" i="10"/>
  <c r="W40" i="10"/>
  <c r="V40" i="10"/>
  <c r="Y39" i="10"/>
  <c r="X39" i="10"/>
  <c r="W39" i="10"/>
  <c r="V39" i="10"/>
  <c r="Y38" i="10"/>
  <c r="X38" i="10"/>
  <c r="W38" i="10"/>
  <c r="V38" i="10"/>
  <c r="Y37" i="10"/>
  <c r="X37" i="10"/>
  <c r="W37" i="10"/>
  <c r="V37" i="10"/>
  <c r="Y36" i="10"/>
  <c r="X36" i="10"/>
  <c r="W36" i="10"/>
  <c r="V36" i="10"/>
  <c r="Y35" i="10"/>
  <c r="X35" i="10"/>
  <c r="W35" i="10"/>
  <c r="V35" i="10"/>
  <c r="Y34" i="10"/>
  <c r="X34" i="10"/>
  <c r="X90" i="10" s="1"/>
  <c r="W34" i="10"/>
  <c r="W90" i="10" s="1"/>
  <c r="V34" i="10"/>
  <c r="V90" i="10" s="1"/>
  <c r="L20" i="4" s="1"/>
  <c r="Y33" i="10"/>
  <c r="X33" i="10"/>
  <c r="W33" i="10"/>
  <c r="V33" i="10"/>
  <c r="Y32" i="10"/>
  <c r="X32" i="10"/>
  <c r="W32" i="10"/>
  <c r="V32" i="10"/>
  <c r="Y31" i="10"/>
  <c r="X31" i="10"/>
  <c r="W31" i="10"/>
  <c r="V31" i="10"/>
  <c r="Y30" i="10"/>
  <c r="X30" i="10"/>
  <c r="W30" i="10"/>
  <c r="V30" i="10"/>
  <c r="Y29" i="10"/>
  <c r="X29" i="10"/>
  <c r="W29" i="10"/>
  <c r="V29" i="10"/>
  <c r="Y28" i="10"/>
  <c r="X28" i="10"/>
  <c r="W28" i="10"/>
  <c r="V28" i="10"/>
  <c r="Y27" i="10"/>
  <c r="X27" i="10"/>
  <c r="W27" i="10"/>
  <c r="V27" i="10"/>
  <c r="Y26" i="10"/>
  <c r="X26" i="10"/>
  <c r="W26" i="10"/>
  <c r="V26" i="10"/>
  <c r="Y25" i="10"/>
  <c r="X25" i="10"/>
  <c r="W25" i="10"/>
  <c r="V25" i="10"/>
  <c r="Y24" i="10"/>
  <c r="X24" i="10"/>
  <c r="W24" i="10"/>
  <c r="V24" i="10"/>
  <c r="Y23" i="10"/>
  <c r="X23" i="10"/>
  <c r="W23" i="10"/>
  <c r="V23" i="10"/>
  <c r="Y22" i="10"/>
  <c r="X22" i="10"/>
  <c r="W22" i="10"/>
  <c r="V22" i="10"/>
  <c r="Y21" i="10"/>
  <c r="X21" i="10"/>
  <c r="W21" i="10"/>
  <c r="V21" i="10"/>
  <c r="Y20" i="10"/>
  <c r="X20" i="10"/>
  <c r="W20" i="10"/>
  <c r="V20" i="10"/>
  <c r="Y19" i="10"/>
  <c r="X19" i="10"/>
  <c r="W19" i="10"/>
  <c r="V19" i="10"/>
  <c r="Y18" i="10"/>
  <c r="X18" i="10"/>
  <c r="W18" i="10"/>
  <c r="V18" i="10"/>
  <c r="Y17" i="10"/>
  <c r="X17" i="10"/>
  <c r="W17" i="10"/>
  <c r="V17" i="10"/>
  <c r="Y16" i="10"/>
  <c r="X16" i="10"/>
  <c r="W16" i="10"/>
  <c r="V16" i="10"/>
  <c r="Y15" i="10"/>
  <c r="X15" i="10"/>
  <c r="W15" i="10"/>
  <c r="V15" i="10"/>
  <c r="Y14" i="10"/>
  <c r="X14" i="10"/>
  <c r="W14" i="10"/>
  <c r="V14" i="10"/>
  <c r="Y13" i="10"/>
  <c r="X13" i="10"/>
  <c r="W13" i="10"/>
  <c r="V13" i="10"/>
  <c r="Y12" i="10"/>
  <c r="Y87" i="10" s="1"/>
  <c r="S17" i="4" s="1"/>
  <c r="U17" i="4" s="1"/>
  <c r="X12" i="10"/>
  <c r="X87" i="10" s="1"/>
  <c r="R17" i="4" s="1"/>
  <c r="T17" i="4" s="1"/>
  <c r="W12" i="10"/>
  <c r="W87" i="10" s="1"/>
  <c r="M17" i="4" s="1"/>
  <c r="O17" i="4" s="1"/>
  <c r="V12" i="10"/>
  <c r="AO70" i="18" l="1"/>
  <c r="AQ70" i="18" s="1"/>
  <c r="AF70" i="18"/>
  <c r="AO77" i="18"/>
  <c r="AF79" i="18"/>
  <c r="AH79" i="18" s="1"/>
  <c r="AH83" i="18" s="1"/>
  <c r="AO71" i="18"/>
  <c r="AQ71" i="18" s="1"/>
  <c r="AF71" i="18"/>
  <c r="AO46" i="18"/>
  <c r="AQ42" i="18"/>
  <c r="AQ46" i="18" s="1"/>
  <c r="O69" i="18"/>
  <c r="Y88" i="10"/>
  <c r="S18" i="4" s="1"/>
  <c r="U18" i="4" s="1"/>
  <c r="V87" i="10"/>
  <c r="L17" i="4" s="1"/>
  <c r="N17" i="4" s="1"/>
  <c r="L18" i="4"/>
  <c r="N18" i="4" s="1"/>
  <c r="S89" i="10"/>
  <c r="E19" i="4" s="1"/>
  <c r="E21" i="4" s="1"/>
  <c r="Y90" i="10"/>
  <c r="S20" i="4" s="1"/>
  <c r="W20" i="4" s="1"/>
  <c r="W21" i="4" s="1"/>
  <c r="W33" i="4"/>
  <c r="X33" i="4"/>
  <c r="J33" i="4"/>
  <c r="J43" i="4" s="1"/>
  <c r="H33" i="4"/>
  <c r="AA125" i="10"/>
  <c r="R20" i="4"/>
  <c r="V20" i="4" s="1"/>
  <c r="V21" i="4" s="1"/>
  <c r="W83" i="10"/>
  <c r="X83" i="10"/>
  <c r="V83" i="10"/>
  <c r="M20" i="4"/>
  <c r="Q20" i="4" s="1"/>
  <c r="Q21" i="4" s="1"/>
  <c r="Z125" i="10"/>
  <c r="X125" i="10"/>
  <c r="X89" i="10"/>
  <c r="W125" i="10"/>
  <c r="Y125" i="10"/>
  <c r="Y83" i="10"/>
  <c r="V125" i="10"/>
  <c r="U103" i="10"/>
  <c r="T103" i="10"/>
  <c r="U102" i="10"/>
  <c r="T102" i="10"/>
  <c r="U123" i="10"/>
  <c r="T123" i="10"/>
  <c r="U122" i="10"/>
  <c r="T122" i="10"/>
  <c r="U121" i="10"/>
  <c r="T121" i="10"/>
  <c r="U120" i="10"/>
  <c r="T120" i="10"/>
  <c r="U119" i="10"/>
  <c r="T119" i="10"/>
  <c r="U118" i="10"/>
  <c r="T118" i="10"/>
  <c r="U117" i="10"/>
  <c r="T117" i="10"/>
  <c r="U116" i="10"/>
  <c r="T116" i="10"/>
  <c r="U115" i="10"/>
  <c r="T115" i="10"/>
  <c r="U114" i="10"/>
  <c r="T114" i="10"/>
  <c r="U113" i="10"/>
  <c r="T113" i="10"/>
  <c r="U112" i="10"/>
  <c r="T112" i="10"/>
  <c r="U111" i="10"/>
  <c r="T111" i="10"/>
  <c r="U110" i="10"/>
  <c r="T110" i="10"/>
  <c r="U109" i="10"/>
  <c r="T109" i="10"/>
  <c r="U108" i="10"/>
  <c r="T108" i="10"/>
  <c r="U107" i="10"/>
  <c r="T107" i="10"/>
  <c r="U106" i="10"/>
  <c r="T106" i="10"/>
  <c r="U105" i="10"/>
  <c r="T105" i="10"/>
  <c r="S125" i="10"/>
  <c r="J131" i="10" s="1"/>
  <c r="U104" i="10"/>
  <c r="T104" i="10"/>
  <c r="T97" i="10"/>
  <c r="AO79" i="18" l="1"/>
  <c r="AQ77" i="18"/>
  <c r="AQ79" i="18" s="1"/>
  <c r="AO69" i="18"/>
  <c r="AF69" i="18"/>
  <c r="AH69" i="18" s="1"/>
  <c r="AH77" i="18" s="1"/>
  <c r="AH90" i="18" s="1"/>
  <c r="S91" i="10"/>
  <c r="V89" i="10"/>
  <c r="L19" i="4" s="1"/>
  <c r="L21" i="4" s="1"/>
  <c r="S137" i="10"/>
  <c r="E15" i="4" s="1"/>
  <c r="E14" i="4"/>
  <c r="P20" i="4"/>
  <c r="P21" i="4" s="1"/>
  <c r="X43" i="4"/>
  <c r="W43" i="4"/>
  <c r="X37" i="4"/>
  <c r="X40" i="4" s="1"/>
  <c r="Y89" i="10"/>
  <c r="Y91" i="10" s="1"/>
  <c r="V91" i="10"/>
  <c r="X91" i="10"/>
  <c r="R19" i="4"/>
  <c r="R21" i="4" s="1"/>
  <c r="W89" i="10"/>
  <c r="U101" i="10"/>
  <c r="T101" i="10"/>
  <c r="U100" i="10"/>
  <c r="T100" i="10"/>
  <c r="U99" i="10"/>
  <c r="T99" i="10"/>
  <c r="U98" i="10"/>
  <c r="T98" i="10"/>
  <c r="U97" i="10"/>
  <c r="U81" i="10"/>
  <c r="T81" i="10"/>
  <c r="U80" i="10"/>
  <c r="T80" i="10"/>
  <c r="U79" i="10"/>
  <c r="T79" i="10"/>
  <c r="U78" i="10"/>
  <c r="T78" i="10"/>
  <c r="U77" i="10"/>
  <c r="T77" i="10"/>
  <c r="U76" i="10"/>
  <c r="T76" i="10"/>
  <c r="U75" i="10"/>
  <c r="T75" i="10"/>
  <c r="U74" i="10"/>
  <c r="T74" i="10"/>
  <c r="U73" i="10"/>
  <c r="T73" i="10"/>
  <c r="U72" i="10"/>
  <c r="T72" i="10"/>
  <c r="U71" i="10"/>
  <c r="T71" i="10"/>
  <c r="U70" i="10"/>
  <c r="T70" i="10"/>
  <c r="U69" i="10"/>
  <c r="T69" i="10"/>
  <c r="U68" i="10"/>
  <c r="T68" i="10"/>
  <c r="U67" i="10"/>
  <c r="T67" i="10"/>
  <c r="U66" i="10"/>
  <c r="T66" i="10"/>
  <c r="U65" i="10"/>
  <c r="T65" i="10"/>
  <c r="U64" i="10"/>
  <c r="T64" i="10"/>
  <c r="U63" i="10"/>
  <c r="T63" i="10"/>
  <c r="U62" i="10"/>
  <c r="T62" i="10"/>
  <c r="U61" i="10"/>
  <c r="T61" i="10"/>
  <c r="U60" i="10"/>
  <c r="T60" i="10"/>
  <c r="U59" i="10"/>
  <c r="T59" i="10"/>
  <c r="U58" i="10"/>
  <c r="T58" i="10"/>
  <c r="U57" i="10"/>
  <c r="T57" i="10"/>
  <c r="U56" i="10"/>
  <c r="T56" i="10"/>
  <c r="U55" i="10"/>
  <c r="T55" i="10"/>
  <c r="U54" i="10"/>
  <c r="T54" i="10"/>
  <c r="U53" i="10"/>
  <c r="T53" i="10"/>
  <c r="U52" i="10"/>
  <c r="T52" i="10"/>
  <c r="U51" i="10"/>
  <c r="T51" i="10"/>
  <c r="U50" i="10"/>
  <c r="T50" i="10"/>
  <c r="U49" i="10"/>
  <c r="T49" i="10"/>
  <c r="U48" i="10"/>
  <c r="T48" i="10"/>
  <c r="U47" i="10"/>
  <c r="T47" i="10"/>
  <c r="U46" i="10"/>
  <c r="T46" i="10"/>
  <c r="U45" i="10"/>
  <c r="T45" i="10"/>
  <c r="U44" i="10"/>
  <c r="T44" i="10"/>
  <c r="U43" i="10"/>
  <c r="T43" i="10"/>
  <c r="U42" i="10"/>
  <c r="T42" i="10"/>
  <c r="U41" i="10"/>
  <c r="T41" i="10"/>
  <c r="U40" i="10"/>
  <c r="T40" i="10"/>
  <c r="U39" i="10"/>
  <c r="T39" i="10"/>
  <c r="U38" i="10"/>
  <c r="T38" i="10"/>
  <c r="U37" i="10"/>
  <c r="T37" i="10"/>
  <c r="U36" i="10"/>
  <c r="T36" i="10"/>
  <c r="U35" i="10"/>
  <c r="T35" i="10"/>
  <c r="U34" i="10"/>
  <c r="T34" i="10"/>
  <c r="U33" i="10"/>
  <c r="T33" i="10"/>
  <c r="U32" i="10"/>
  <c r="T32" i="10"/>
  <c r="U31" i="10"/>
  <c r="T31" i="10"/>
  <c r="U30" i="10"/>
  <c r="T30" i="10"/>
  <c r="U29" i="10"/>
  <c r="T29" i="10"/>
  <c r="U28" i="10"/>
  <c r="T28" i="10"/>
  <c r="U27" i="10"/>
  <c r="T27" i="10"/>
  <c r="U26" i="10"/>
  <c r="T26" i="10"/>
  <c r="U25" i="10"/>
  <c r="T25" i="10"/>
  <c r="U24" i="10"/>
  <c r="T24" i="10"/>
  <c r="U23" i="10"/>
  <c r="T23" i="10"/>
  <c r="U22" i="10"/>
  <c r="T22" i="10"/>
  <c r="U21" i="10"/>
  <c r="T21" i="10"/>
  <c r="U20" i="10"/>
  <c r="T20" i="10"/>
  <c r="U19" i="10"/>
  <c r="T19" i="10"/>
  <c r="U18" i="10"/>
  <c r="T18" i="10"/>
  <c r="U17" i="10"/>
  <c r="T17" i="10"/>
  <c r="U16" i="10"/>
  <c r="T16" i="10"/>
  <c r="U15" i="10"/>
  <c r="T15" i="10"/>
  <c r="U14" i="10"/>
  <c r="T14" i="10"/>
  <c r="U13" i="10"/>
  <c r="T13" i="10"/>
  <c r="T12" i="10"/>
  <c r="S83" i="10"/>
  <c r="F98" i="10"/>
  <c r="AE98" i="10" s="1"/>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AQ69" i="18" l="1"/>
  <c r="AQ73" i="18" s="1"/>
  <c r="AO73" i="18"/>
  <c r="U88" i="10"/>
  <c r="G18" i="4" s="1"/>
  <c r="I18" i="4" s="1"/>
  <c r="T88" i="10"/>
  <c r="F18" i="4" s="1"/>
  <c r="H18" i="4" s="1"/>
  <c r="W50" i="4"/>
  <c r="X50" i="4"/>
  <c r="N19" i="4"/>
  <c r="N21" i="4" s="1"/>
  <c r="T19" i="4"/>
  <c r="T21" i="4" s="1"/>
  <c r="T90" i="10"/>
  <c r="F20" i="4" s="1"/>
  <c r="J20" i="4" s="1"/>
  <c r="J21" i="4" s="1"/>
  <c r="U90" i="10"/>
  <c r="G20" i="4" s="1"/>
  <c r="K20" i="4" s="1"/>
  <c r="K21" i="4" s="1"/>
  <c r="S19" i="4"/>
  <c r="S21" i="4" s="1"/>
  <c r="T87" i="10"/>
  <c r="W91" i="10"/>
  <c r="M19" i="4"/>
  <c r="M21" i="4" s="1"/>
  <c r="T125" i="10"/>
  <c r="U125" i="10"/>
  <c r="AF119" i="10"/>
  <c r="AE119" i="10"/>
  <c r="AE122" i="10"/>
  <c r="AF122" i="10"/>
  <c r="AE114" i="10"/>
  <c r="AF114" i="10"/>
  <c r="AE106" i="10"/>
  <c r="AF106" i="10"/>
  <c r="AK98" i="10"/>
  <c r="AF98" i="10"/>
  <c r="AS98" i="10" s="1"/>
  <c r="AE121" i="10"/>
  <c r="AF121" i="10"/>
  <c r="AE117" i="10"/>
  <c r="AF117" i="10"/>
  <c r="AE113" i="10"/>
  <c r="AF113" i="10"/>
  <c r="AE109" i="10"/>
  <c r="AF109" i="10"/>
  <c r="AE105" i="10"/>
  <c r="AF105" i="10"/>
  <c r="AE101" i="10"/>
  <c r="AF101" i="10"/>
  <c r="AE120" i="10"/>
  <c r="AF120" i="10"/>
  <c r="AE116" i="10"/>
  <c r="AF116" i="10"/>
  <c r="AE112" i="10"/>
  <c r="AF112" i="10"/>
  <c r="AE108" i="10"/>
  <c r="AF108" i="10"/>
  <c r="AE104" i="10"/>
  <c r="AF104" i="10"/>
  <c r="AE100" i="10"/>
  <c r="AF100" i="10"/>
  <c r="AT100" i="10" s="1"/>
  <c r="AF115" i="10"/>
  <c r="AE115" i="10"/>
  <c r="AF111" i="10"/>
  <c r="AE111" i="10"/>
  <c r="AF107" i="10"/>
  <c r="AE107" i="10"/>
  <c r="AF103" i="10"/>
  <c r="AE103" i="10"/>
  <c r="AF99" i="10"/>
  <c r="AE99" i="10"/>
  <c r="AF123" i="10"/>
  <c r="AE123" i="10"/>
  <c r="AE118" i="10"/>
  <c r="AF118" i="10"/>
  <c r="AE110" i="10"/>
  <c r="AF110" i="10"/>
  <c r="AE102" i="10"/>
  <c r="AF102" i="10"/>
  <c r="T83" i="10"/>
  <c r="U12" i="10"/>
  <c r="U87" i="10" s="1"/>
  <c r="G17" i="4" s="1"/>
  <c r="I17" i="4" s="1"/>
  <c r="AY123" i="10" l="1"/>
  <c r="AZ123" i="10"/>
  <c r="AW123" i="10"/>
  <c r="AX123" i="10"/>
  <c r="AU123" i="10"/>
  <c r="AV123" i="10"/>
  <c r="AT123" i="10"/>
  <c r="AS123" i="10"/>
  <c r="AW102" i="10"/>
  <c r="AX102" i="10"/>
  <c r="AZ102" i="10"/>
  <c r="AY102" i="10"/>
  <c r="AV102" i="10"/>
  <c r="AU102" i="10"/>
  <c r="AT102" i="10"/>
  <c r="AS102" i="10"/>
  <c r="AZ118" i="10"/>
  <c r="AW118" i="10"/>
  <c r="AX118" i="10"/>
  <c r="AY118" i="10"/>
  <c r="AU118" i="10"/>
  <c r="AV118" i="10"/>
  <c r="AT118" i="10"/>
  <c r="AS118" i="10"/>
  <c r="AU104" i="10"/>
  <c r="AZ104" i="10"/>
  <c r="AV104" i="10"/>
  <c r="AY104" i="10"/>
  <c r="AW104" i="10"/>
  <c r="AX104" i="10"/>
  <c r="AS104" i="10"/>
  <c r="AT104" i="10"/>
  <c r="AV112" i="10"/>
  <c r="AU112" i="10"/>
  <c r="AZ112" i="10"/>
  <c r="AY112" i="10"/>
  <c r="AW112" i="10"/>
  <c r="AX112" i="10"/>
  <c r="AT112" i="10"/>
  <c r="AS112" i="10"/>
  <c r="AV120" i="10"/>
  <c r="AU120" i="10"/>
  <c r="AZ120" i="10"/>
  <c r="AY120" i="10"/>
  <c r="AW120" i="10"/>
  <c r="AX120" i="10"/>
  <c r="AT120" i="10"/>
  <c r="AS120" i="10"/>
  <c r="AW105" i="10"/>
  <c r="AU105" i="10"/>
  <c r="AV105" i="10"/>
  <c r="AY105" i="10"/>
  <c r="AZ105" i="10"/>
  <c r="AX105" i="10"/>
  <c r="AS105" i="10"/>
  <c r="AT105" i="10"/>
  <c r="AU113" i="10"/>
  <c r="AV113" i="10"/>
  <c r="AX113" i="10"/>
  <c r="AW113" i="10"/>
  <c r="AY113" i="10"/>
  <c r="AZ113" i="10"/>
  <c r="AS113" i="10"/>
  <c r="AT113" i="10"/>
  <c r="AX121" i="10"/>
  <c r="AU121" i="10"/>
  <c r="AW121" i="10"/>
  <c r="AV121" i="10"/>
  <c r="AY121" i="10"/>
  <c r="AZ121" i="10"/>
  <c r="AS121" i="10"/>
  <c r="AT121" i="10"/>
  <c r="AY106" i="10"/>
  <c r="AU106" i="10"/>
  <c r="AZ106" i="10"/>
  <c r="AW106" i="10"/>
  <c r="AX106" i="10"/>
  <c r="AV106" i="10"/>
  <c r="AT106" i="10"/>
  <c r="AS106" i="10"/>
  <c r="AU122" i="10"/>
  <c r="AV122" i="10"/>
  <c r="AY122" i="10"/>
  <c r="AZ122" i="10"/>
  <c r="AW122" i="10"/>
  <c r="AX122" i="10"/>
  <c r="AT122" i="10"/>
  <c r="AS122" i="10"/>
  <c r="F17" i="4"/>
  <c r="H17" i="4" s="1"/>
  <c r="T89" i="10"/>
  <c r="AS100" i="10"/>
  <c r="T135" i="10" s="1"/>
  <c r="J13" i="4" s="1"/>
  <c r="AY99" i="10"/>
  <c r="AX99" i="10"/>
  <c r="AZ99" i="10"/>
  <c r="AW99" i="10"/>
  <c r="AU99" i="10"/>
  <c r="AV99" i="10"/>
  <c r="AX107" i="10"/>
  <c r="AY107" i="10"/>
  <c r="AZ107" i="10"/>
  <c r="AW107" i="10"/>
  <c r="AU107" i="10"/>
  <c r="AV107" i="10"/>
  <c r="AT107" i="10"/>
  <c r="AS107" i="10"/>
  <c r="AY115" i="10"/>
  <c r="AW115" i="10"/>
  <c r="AZ115" i="10"/>
  <c r="AX115" i="10"/>
  <c r="AU115" i="10"/>
  <c r="AV115" i="10"/>
  <c r="AT115" i="10"/>
  <c r="AS115" i="10"/>
  <c r="AW110" i="10"/>
  <c r="AY110" i="10"/>
  <c r="AX110" i="10"/>
  <c r="AZ110" i="10"/>
  <c r="AV110" i="10"/>
  <c r="AU110" i="10"/>
  <c r="AT110" i="10"/>
  <c r="AS110" i="10"/>
  <c r="AY100" i="10"/>
  <c r="AW100" i="10"/>
  <c r="AZ100" i="10"/>
  <c r="AX100" i="10"/>
  <c r="AV100" i="10"/>
  <c r="AU100" i="10"/>
  <c r="AZ108" i="10"/>
  <c r="AW108" i="10"/>
  <c r="AX108" i="10"/>
  <c r="AU108" i="10"/>
  <c r="AV108" i="10"/>
  <c r="AY108" i="10"/>
  <c r="AS108" i="10"/>
  <c r="AT108" i="10"/>
  <c r="AV116" i="10"/>
  <c r="AY116" i="10"/>
  <c r="AZ116" i="10"/>
  <c r="AW116" i="10"/>
  <c r="AX116" i="10"/>
  <c r="AU116" i="10"/>
  <c r="AS116" i="10"/>
  <c r="AT116" i="10"/>
  <c r="AW101" i="10"/>
  <c r="AU101" i="10"/>
  <c r="AV101" i="10"/>
  <c r="AX101" i="10"/>
  <c r="AY101" i="10"/>
  <c r="AZ101" i="10"/>
  <c r="AW109" i="10"/>
  <c r="AX109" i="10"/>
  <c r="AU109" i="10"/>
  <c r="AV109" i="10"/>
  <c r="AY109" i="10"/>
  <c r="AZ109" i="10"/>
  <c r="AT109" i="10"/>
  <c r="AS109" i="10"/>
  <c r="AW117" i="10"/>
  <c r="AX117" i="10"/>
  <c r="AU117" i="10"/>
  <c r="AV117" i="10"/>
  <c r="AY117" i="10"/>
  <c r="AZ117" i="10"/>
  <c r="AT117" i="10"/>
  <c r="AS117" i="10"/>
  <c r="AU98" i="10"/>
  <c r="AV98" i="10"/>
  <c r="AY98" i="10"/>
  <c r="AW98" i="10"/>
  <c r="X135" i="10" s="1"/>
  <c r="V13" i="4" s="1"/>
  <c r="AX98" i="10"/>
  <c r="AZ98" i="10"/>
  <c r="AZ114" i="10"/>
  <c r="AY114" i="10"/>
  <c r="AW114" i="10"/>
  <c r="AX114" i="10"/>
  <c r="AV114" i="10"/>
  <c r="AU114" i="10"/>
  <c r="AT114" i="10"/>
  <c r="AS114" i="10"/>
  <c r="AT98" i="10"/>
  <c r="AT101" i="10"/>
  <c r="U135" i="10" s="1"/>
  <c r="K13" i="4" s="1"/>
  <c r="AS101" i="10"/>
  <c r="AX103" i="10"/>
  <c r="AU103" i="10"/>
  <c r="AV103" i="10"/>
  <c r="AY103" i="10"/>
  <c r="AZ103" i="10"/>
  <c r="AW103" i="10"/>
  <c r="AT103" i="10"/>
  <c r="AS103" i="10"/>
  <c r="AU111" i="10"/>
  <c r="AW111" i="10"/>
  <c r="AV111" i="10"/>
  <c r="AY111" i="10"/>
  <c r="AZ111" i="10"/>
  <c r="AX111" i="10"/>
  <c r="AT111" i="10"/>
  <c r="AS111" i="10"/>
  <c r="AX119" i="10"/>
  <c r="AU119" i="10"/>
  <c r="AV119" i="10"/>
  <c r="AY119" i="10"/>
  <c r="AZ119" i="10"/>
  <c r="AW119" i="10"/>
  <c r="AT119" i="10"/>
  <c r="AS119" i="10"/>
  <c r="AT99" i="10"/>
  <c r="AS99" i="10"/>
  <c r="O19" i="4"/>
  <c r="O21" i="4" s="1"/>
  <c r="P51" i="4"/>
  <c r="U19" i="4"/>
  <c r="U21" i="4" s="1"/>
  <c r="AR118" i="10"/>
  <c r="AO118" i="10"/>
  <c r="AP118" i="10"/>
  <c r="AM118" i="10"/>
  <c r="AQ118" i="10"/>
  <c r="AN118" i="10"/>
  <c r="AK118" i="10"/>
  <c r="AL118" i="10"/>
  <c r="AQ123" i="10"/>
  <c r="AN123" i="10"/>
  <c r="AR123" i="10"/>
  <c r="AO123" i="10"/>
  <c r="AP123" i="10"/>
  <c r="AM123" i="10"/>
  <c r="AL123" i="10"/>
  <c r="AK123" i="10"/>
  <c r="AP103" i="10"/>
  <c r="AM103" i="10"/>
  <c r="AQ103" i="10"/>
  <c r="AN103" i="10"/>
  <c r="AR103" i="10"/>
  <c r="AO103" i="10"/>
  <c r="AL103" i="10"/>
  <c r="AK103" i="10"/>
  <c r="AP111" i="10"/>
  <c r="AM111" i="10"/>
  <c r="AQ111" i="10"/>
  <c r="AN111" i="10"/>
  <c r="AR111" i="10"/>
  <c r="AO111" i="10"/>
  <c r="AK111" i="10"/>
  <c r="AL111" i="10"/>
  <c r="AP119" i="10"/>
  <c r="AM119" i="10"/>
  <c r="AQ119" i="10"/>
  <c r="AN119" i="10"/>
  <c r="AR119" i="10"/>
  <c r="AO119" i="10"/>
  <c r="AK119" i="10"/>
  <c r="AL119" i="10"/>
  <c r="AN100" i="10"/>
  <c r="W131" i="10" s="1"/>
  <c r="AR100" i="10"/>
  <c r="AO100" i="10"/>
  <c r="AP100" i="10"/>
  <c r="AM100" i="10"/>
  <c r="AQ100" i="10"/>
  <c r="Z131" i="10" s="1"/>
  <c r="AN108" i="10"/>
  <c r="AR108" i="10"/>
  <c r="AO108" i="10"/>
  <c r="AP108" i="10"/>
  <c r="AM108" i="10"/>
  <c r="AQ108" i="10"/>
  <c r="AK108" i="10"/>
  <c r="AL108" i="10"/>
  <c r="AN116" i="10"/>
  <c r="AR116" i="10"/>
  <c r="AO116" i="10"/>
  <c r="AP116" i="10"/>
  <c r="AM116" i="10"/>
  <c r="AQ116" i="10"/>
  <c r="AK116" i="10"/>
  <c r="AL116" i="10"/>
  <c r="AR101" i="10"/>
  <c r="AO101" i="10"/>
  <c r="AP101" i="10"/>
  <c r="AM101" i="10"/>
  <c r="AQ101" i="10"/>
  <c r="AN101" i="10"/>
  <c r="AR109" i="10"/>
  <c r="AO109" i="10"/>
  <c r="AP109" i="10"/>
  <c r="AM109" i="10"/>
  <c r="AQ109" i="10"/>
  <c r="AN109" i="10"/>
  <c r="AL109" i="10"/>
  <c r="AK109" i="10"/>
  <c r="AR117" i="10"/>
  <c r="AO117" i="10"/>
  <c r="AP117" i="10"/>
  <c r="AM117" i="10"/>
  <c r="AQ117" i="10"/>
  <c r="AN117" i="10"/>
  <c r="AL117" i="10"/>
  <c r="AK117" i="10"/>
  <c r="AQ98" i="10"/>
  <c r="AN98" i="10"/>
  <c r="AR98" i="10"/>
  <c r="AO98" i="10"/>
  <c r="AP98" i="10"/>
  <c r="AM98" i="10"/>
  <c r="AQ114" i="10"/>
  <c r="AN114" i="10"/>
  <c r="AR114" i="10"/>
  <c r="AO114" i="10"/>
  <c r="AP114" i="10"/>
  <c r="AM114" i="10"/>
  <c r="AK114" i="10"/>
  <c r="AL114" i="10"/>
  <c r="AL100" i="10"/>
  <c r="U131" i="10" s="1"/>
  <c r="AL101" i="10"/>
  <c r="AR110" i="10"/>
  <c r="AO110" i="10"/>
  <c r="AP110" i="10"/>
  <c r="AM110" i="10"/>
  <c r="AQ110" i="10"/>
  <c r="AN110" i="10"/>
  <c r="AK110" i="10"/>
  <c r="AL110" i="10"/>
  <c r="AQ99" i="10"/>
  <c r="AN99" i="10"/>
  <c r="AR99" i="10"/>
  <c r="AO99" i="10"/>
  <c r="AP99" i="10"/>
  <c r="AM99" i="10"/>
  <c r="AQ107" i="10"/>
  <c r="AN107" i="10"/>
  <c r="AR107" i="10"/>
  <c r="AO107" i="10"/>
  <c r="AP107" i="10"/>
  <c r="AM107" i="10"/>
  <c r="AL107" i="10"/>
  <c r="AK107" i="10"/>
  <c r="AQ115" i="10"/>
  <c r="AN115" i="10"/>
  <c r="AR115" i="10"/>
  <c r="AO115" i="10"/>
  <c r="AP115" i="10"/>
  <c r="AM115" i="10"/>
  <c r="AL115" i="10"/>
  <c r="AK115" i="10"/>
  <c r="AK101" i="10"/>
  <c r="AL98" i="10"/>
  <c r="AL99" i="10"/>
  <c r="AR102" i="10"/>
  <c r="AO102" i="10"/>
  <c r="AP102" i="10"/>
  <c r="AM102" i="10"/>
  <c r="AQ102" i="10"/>
  <c r="AN102" i="10"/>
  <c r="AK102" i="10"/>
  <c r="AL102" i="10"/>
  <c r="AP104" i="10"/>
  <c r="AM104" i="10"/>
  <c r="AQ104" i="10"/>
  <c r="AN104" i="10"/>
  <c r="AR104" i="10"/>
  <c r="AO104" i="10"/>
  <c r="AL104" i="10"/>
  <c r="AK104" i="10"/>
  <c r="AP112" i="10"/>
  <c r="AM112" i="10"/>
  <c r="AQ112" i="10"/>
  <c r="AN112" i="10"/>
  <c r="AR112" i="10"/>
  <c r="AO112" i="10"/>
  <c r="AL112" i="10"/>
  <c r="AK112" i="10"/>
  <c r="AP120" i="10"/>
  <c r="AM120" i="10"/>
  <c r="AQ120" i="10"/>
  <c r="AN120" i="10"/>
  <c r="AR120" i="10"/>
  <c r="AO120" i="10"/>
  <c r="AL120" i="10"/>
  <c r="AK120" i="10"/>
  <c r="AP105" i="10"/>
  <c r="AM105" i="10"/>
  <c r="AQ105" i="10"/>
  <c r="AN105" i="10"/>
  <c r="AR105" i="10"/>
  <c r="AO105" i="10"/>
  <c r="AK105" i="10"/>
  <c r="AL105" i="10"/>
  <c r="AP113" i="10"/>
  <c r="AM113" i="10"/>
  <c r="AQ113" i="10"/>
  <c r="AN113" i="10"/>
  <c r="AR113" i="10"/>
  <c r="AO113" i="10"/>
  <c r="AK113" i="10"/>
  <c r="AL113" i="10"/>
  <c r="AP121" i="10"/>
  <c r="AM121" i="10"/>
  <c r="AQ121" i="10"/>
  <c r="AN121" i="10"/>
  <c r="AR121" i="10"/>
  <c r="AO121" i="10"/>
  <c r="AK121" i="10"/>
  <c r="AL121" i="10"/>
  <c r="AQ106" i="10"/>
  <c r="AN106" i="10"/>
  <c r="AR106" i="10"/>
  <c r="AO106" i="10"/>
  <c r="AP106" i="10"/>
  <c r="AM106" i="10"/>
  <c r="AK106" i="10"/>
  <c r="AL106" i="10"/>
  <c r="AQ122" i="10"/>
  <c r="AN122" i="10"/>
  <c r="AR122" i="10"/>
  <c r="AO122" i="10"/>
  <c r="AP122" i="10"/>
  <c r="AM122" i="10"/>
  <c r="AL122" i="10"/>
  <c r="AK122" i="10"/>
  <c r="AK99" i="10"/>
  <c r="AK100" i="10"/>
  <c r="T131" i="10" s="1"/>
  <c r="F19" i="4"/>
  <c r="F21" i="4" s="1"/>
  <c r="U89" i="10"/>
  <c r="U83" i="10"/>
  <c r="F13" i="4" l="1"/>
  <c r="H13" i="4"/>
  <c r="G13" i="4"/>
  <c r="I13" i="4"/>
  <c r="X131" i="10"/>
  <c r="W135" i="10"/>
  <c r="Q13" i="4" s="1"/>
  <c r="Z135" i="10"/>
  <c r="AB13" i="4" s="1"/>
  <c r="Z13" i="4"/>
  <c r="AA131" i="10"/>
  <c r="Y135" i="10"/>
  <c r="W13" i="4" s="1"/>
  <c r="V131" i="10"/>
  <c r="O13" i="4"/>
  <c r="AA135" i="10"/>
  <c r="AC13" i="4" s="1"/>
  <c r="Y56" i="4" s="1"/>
  <c r="Y131" i="10"/>
  <c r="V135" i="10"/>
  <c r="P13" i="4" s="1"/>
  <c r="H19" i="4"/>
  <c r="H21" i="4" s="1"/>
  <c r="T91" i="10"/>
  <c r="U91" i="10"/>
  <c r="G19" i="4"/>
  <c r="G21" i="4" s="1"/>
  <c r="J37" i="4"/>
  <c r="J40" i="4" s="1"/>
  <c r="T56" i="4" l="1"/>
  <c r="X57" i="4" s="1"/>
  <c r="F56" i="4"/>
  <c r="AA13" i="4"/>
  <c r="K56" i="4" s="1"/>
  <c r="Y13" i="4"/>
  <c r="S13" i="4"/>
  <c r="U13" i="4"/>
  <c r="M13" i="4"/>
  <c r="X13" i="4"/>
  <c r="T13" i="4"/>
  <c r="R13" i="4"/>
  <c r="L13" i="4"/>
  <c r="N13" i="4"/>
  <c r="I19" i="4"/>
  <c r="I21" i="4" s="1"/>
  <c r="Q471" i="3"/>
  <c r="N471" i="3"/>
  <c r="P470" i="3"/>
  <c r="M470" i="3"/>
  <c r="O469" i="3"/>
  <c r="L469" i="3"/>
  <c r="Q468" i="3"/>
  <c r="N468" i="3"/>
  <c r="P467" i="3"/>
  <c r="M467" i="3"/>
  <c r="O466" i="3"/>
  <c r="L466" i="3"/>
  <c r="Q465" i="3"/>
  <c r="N465" i="3"/>
  <c r="P464" i="3"/>
  <c r="M464" i="3"/>
  <c r="O463" i="3"/>
  <c r="L463" i="3"/>
  <c r="Q462" i="3"/>
  <c r="N462" i="3"/>
  <c r="P461" i="3"/>
  <c r="M461" i="3"/>
  <c r="O460" i="3"/>
  <c r="L460" i="3"/>
  <c r="Q459" i="3"/>
  <c r="N459" i="3"/>
  <c r="P458" i="3"/>
  <c r="M458" i="3"/>
  <c r="O457" i="3"/>
  <c r="L457" i="3"/>
  <c r="Q456" i="3"/>
  <c r="N456" i="3"/>
  <c r="P455" i="3"/>
  <c r="M455" i="3"/>
  <c r="O454" i="3"/>
  <c r="L454" i="3"/>
  <c r="Q453" i="3"/>
  <c r="N453" i="3"/>
  <c r="P452" i="3"/>
  <c r="M452" i="3"/>
  <c r="O451" i="3"/>
  <c r="L451" i="3"/>
  <c r="Q450" i="3"/>
  <c r="N450" i="3"/>
  <c r="P449" i="3"/>
  <c r="M449" i="3"/>
  <c r="O448" i="3"/>
  <c r="L448" i="3"/>
  <c r="Q447" i="3"/>
  <c r="N447" i="3"/>
  <c r="P446" i="3"/>
  <c r="M446" i="3"/>
  <c r="O445" i="3"/>
  <c r="L445" i="3"/>
  <c r="Q444" i="3"/>
  <c r="N444" i="3"/>
  <c r="P443" i="3"/>
  <c r="M443" i="3"/>
  <c r="O442" i="3"/>
  <c r="L442" i="3"/>
  <c r="Q441" i="3"/>
  <c r="N441" i="3"/>
  <c r="P440" i="3"/>
  <c r="M440" i="3"/>
  <c r="O439" i="3"/>
  <c r="L439" i="3"/>
  <c r="Q438" i="3"/>
  <c r="N438" i="3"/>
  <c r="P437" i="3"/>
  <c r="M437" i="3"/>
  <c r="O436" i="3"/>
  <c r="L436" i="3"/>
  <c r="Q435" i="3"/>
  <c r="N435" i="3"/>
  <c r="P434" i="3"/>
  <c r="M434" i="3"/>
  <c r="O433" i="3"/>
  <c r="L433" i="3"/>
  <c r="Q432" i="3"/>
  <c r="N432" i="3"/>
  <c r="P431" i="3"/>
  <c r="M431" i="3"/>
  <c r="O430" i="3"/>
  <c r="L430" i="3"/>
  <c r="Q429" i="3"/>
  <c r="N429" i="3"/>
  <c r="P428" i="3"/>
  <c r="M428" i="3"/>
  <c r="O427" i="3"/>
  <c r="L427" i="3"/>
  <c r="Q426" i="3"/>
  <c r="N426" i="3"/>
  <c r="P425" i="3"/>
  <c r="M425" i="3"/>
  <c r="O424" i="3"/>
  <c r="L424" i="3"/>
  <c r="Q423" i="3"/>
  <c r="N423" i="3"/>
  <c r="P422" i="3"/>
  <c r="M422" i="3"/>
  <c r="O421" i="3"/>
  <c r="L421" i="3"/>
  <c r="Q420" i="3"/>
  <c r="N420" i="3"/>
  <c r="P419" i="3"/>
  <c r="M419" i="3"/>
  <c r="O418" i="3"/>
  <c r="L418" i="3"/>
  <c r="Q417" i="3"/>
  <c r="N417" i="3"/>
  <c r="P416" i="3"/>
  <c r="M416" i="3"/>
  <c r="O415" i="3"/>
  <c r="L415" i="3"/>
  <c r="Q414" i="3"/>
  <c r="N414" i="3"/>
  <c r="P413" i="3"/>
  <c r="M413" i="3"/>
  <c r="O412" i="3"/>
  <c r="L412" i="3"/>
  <c r="Q411" i="3"/>
  <c r="N411" i="3"/>
  <c r="P410" i="3"/>
  <c r="M410" i="3"/>
  <c r="O409" i="3"/>
  <c r="L409" i="3"/>
  <c r="Q408" i="3"/>
  <c r="N408" i="3"/>
  <c r="P407" i="3"/>
  <c r="M407" i="3"/>
  <c r="O406" i="3"/>
  <c r="L406" i="3"/>
  <c r="Q405" i="3"/>
  <c r="N405" i="3"/>
  <c r="P404" i="3"/>
  <c r="M404" i="3"/>
  <c r="O403" i="3"/>
  <c r="L403" i="3"/>
  <c r="Q402" i="3"/>
  <c r="N402" i="3"/>
  <c r="P401" i="3"/>
  <c r="M401" i="3"/>
  <c r="O400" i="3"/>
  <c r="L400" i="3"/>
  <c r="Q399" i="3"/>
  <c r="N399" i="3"/>
  <c r="P398" i="3"/>
  <c r="M398" i="3"/>
  <c r="O397" i="3"/>
  <c r="L397" i="3"/>
  <c r="Q396" i="3"/>
  <c r="N396" i="3"/>
  <c r="P395" i="3"/>
  <c r="M395" i="3"/>
  <c r="O394" i="3"/>
  <c r="L394" i="3"/>
  <c r="Q393" i="3"/>
  <c r="N393" i="3"/>
  <c r="P392" i="3"/>
  <c r="M392" i="3"/>
  <c r="O391" i="3"/>
  <c r="L391" i="3"/>
  <c r="Q390" i="3"/>
  <c r="N390" i="3"/>
  <c r="P389" i="3"/>
  <c r="M389" i="3"/>
  <c r="O388" i="3"/>
  <c r="L388" i="3"/>
  <c r="Q387" i="3"/>
  <c r="N387" i="3"/>
  <c r="P386" i="3"/>
  <c r="M386" i="3"/>
  <c r="O385" i="3"/>
  <c r="L385" i="3"/>
  <c r="Q384" i="3"/>
  <c r="N384" i="3"/>
  <c r="P383" i="3"/>
  <c r="M383" i="3"/>
  <c r="O382" i="3"/>
  <c r="L382" i="3"/>
  <c r="Q381" i="3"/>
  <c r="N381" i="3"/>
  <c r="P380" i="3"/>
  <c r="M380" i="3"/>
  <c r="O379" i="3"/>
  <c r="L379" i="3"/>
  <c r="Q378" i="3"/>
  <c r="N378" i="3"/>
  <c r="P377" i="3"/>
  <c r="M377" i="3"/>
  <c r="O376" i="3"/>
  <c r="L376" i="3"/>
  <c r="Q375" i="3"/>
  <c r="N375" i="3"/>
  <c r="P374" i="3"/>
  <c r="M374" i="3"/>
  <c r="O373" i="3"/>
  <c r="L373" i="3"/>
  <c r="Q372" i="3"/>
  <c r="N372" i="3"/>
  <c r="P371" i="3"/>
  <c r="M371" i="3"/>
  <c r="O370" i="3"/>
  <c r="L370" i="3"/>
  <c r="Q369" i="3"/>
  <c r="N369" i="3"/>
  <c r="P368" i="3"/>
  <c r="M368" i="3"/>
  <c r="O367" i="3"/>
  <c r="L367" i="3"/>
  <c r="Q366" i="3"/>
  <c r="N366" i="3"/>
  <c r="P365" i="3"/>
  <c r="M365" i="3"/>
  <c r="O364" i="3"/>
  <c r="L364" i="3"/>
  <c r="Q363" i="3"/>
  <c r="N363" i="3"/>
  <c r="P362" i="3"/>
  <c r="M362" i="3"/>
  <c r="O361" i="3"/>
  <c r="L361" i="3"/>
  <c r="Q360" i="3"/>
  <c r="N360" i="3"/>
  <c r="P359" i="3"/>
  <c r="M359" i="3"/>
  <c r="O358" i="3"/>
  <c r="L358" i="3"/>
  <c r="Q357" i="3"/>
  <c r="N357" i="3"/>
  <c r="P356" i="3"/>
  <c r="M356" i="3"/>
  <c r="O355" i="3"/>
  <c r="L355" i="3"/>
  <c r="Q354" i="3"/>
  <c r="N354" i="3"/>
  <c r="P353" i="3"/>
  <c r="M353" i="3"/>
  <c r="O352" i="3"/>
  <c r="L352" i="3"/>
  <c r="Q351" i="3"/>
  <c r="N351" i="3"/>
  <c r="P350" i="3"/>
  <c r="M350" i="3"/>
  <c r="O349" i="3"/>
  <c r="L349" i="3"/>
  <c r="Q348" i="3"/>
  <c r="N348" i="3"/>
  <c r="P347" i="3"/>
  <c r="M347" i="3"/>
  <c r="O346" i="3"/>
  <c r="L346" i="3"/>
  <c r="Q345" i="3"/>
  <c r="N345" i="3"/>
  <c r="P344" i="3"/>
  <c r="M344" i="3"/>
  <c r="O343" i="3"/>
  <c r="L343" i="3"/>
  <c r="Q342" i="3"/>
  <c r="N342" i="3"/>
  <c r="P341" i="3"/>
  <c r="M341" i="3"/>
  <c r="O340" i="3"/>
  <c r="L340" i="3"/>
  <c r="Q339" i="3"/>
  <c r="N339" i="3"/>
  <c r="P338" i="3"/>
  <c r="M338" i="3"/>
  <c r="O337" i="3"/>
  <c r="L337" i="3"/>
  <c r="Q336" i="3"/>
  <c r="N336" i="3"/>
  <c r="P335" i="3"/>
  <c r="M335" i="3"/>
  <c r="O334" i="3"/>
  <c r="L334" i="3"/>
  <c r="Q333" i="3"/>
  <c r="N333" i="3"/>
  <c r="P332" i="3"/>
  <c r="M332" i="3"/>
  <c r="O331" i="3"/>
  <c r="L331" i="3"/>
  <c r="Q330" i="3"/>
  <c r="N330" i="3"/>
  <c r="P329" i="3"/>
  <c r="M329" i="3"/>
  <c r="O328" i="3"/>
  <c r="L328" i="3"/>
  <c r="Q327" i="3"/>
  <c r="N327" i="3"/>
  <c r="P326" i="3"/>
  <c r="M326" i="3"/>
  <c r="O325" i="3"/>
  <c r="L325" i="3"/>
  <c r="Q324" i="3"/>
  <c r="N324" i="3"/>
  <c r="P323" i="3"/>
  <c r="M323" i="3"/>
  <c r="O322" i="3"/>
  <c r="L322" i="3"/>
  <c r="Q321" i="3"/>
  <c r="N321" i="3"/>
  <c r="P320" i="3"/>
  <c r="M320" i="3"/>
  <c r="O319" i="3"/>
  <c r="L319" i="3"/>
  <c r="Q318" i="3"/>
  <c r="N318" i="3"/>
  <c r="P317" i="3"/>
  <c r="M317" i="3"/>
  <c r="O316" i="3"/>
  <c r="L316" i="3"/>
  <c r="Q315" i="3"/>
  <c r="N315" i="3"/>
  <c r="P314" i="3"/>
  <c r="M314" i="3"/>
  <c r="O313" i="3"/>
  <c r="L313" i="3"/>
  <c r="Q312" i="3"/>
  <c r="N312" i="3"/>
  <c r="P311" i="3"/>
  <c r="M311" i="3"/>
  <c r="O310" i="3"/>
  <c r="L310" i="3"/>
  <c r="Q309" i="3"/>
  <c r="N309" i="3"/>
  <c r="P308" i="3"/>
  <c r="M308" i="3"/>
  <c r="O307" i="3"/>
  <c r="L307" i="3"/>
  <c r="Q306" i="3"/>
  <c r="N306" i="3"/>
  <c r="P305" i="3"/>
  <c r="M305" i="3"/>
  <c r="O304" i="3"/>
  <c r="L304" i="3"/>
  <c r="Q303" i="3"/>
  <c r="N303" i="3"/>
  <c r="P302" i="3"/>
  <c r="M302" i="3"/>
  <c r="O301" i="3"/>
  <c r="L301" i="3"/>
  <c r="Q300" i="3"/>
  <c r="N300" i="3"/>
  <c r="P299" i="3"/>
  <c r="M299" i="3"/>
  <c r="O298" i="3"/>
  <c r="L298" i="3"/>
  <c r="Q297" i="3"/>
  <c r="N297" i="3"/>
  <c r="P296" i="3"/>
  <c r="M296" i="3"/>
  <c r="O295" i="3"/>
  <c r="L295" i="3"/>
  <c r="Q294" i="3"/>
  <c r="N294" i="3"/>
  <c r="P293" i="3"/>
  <c r="M293" i="3"/>
  <c r="O292" i="3"/>
  <c r="L292" i="3"/>
  <c r="Q291" i="3"/>
  <c r="N291" i="3"/>
  <c r="P290" i="3"/>
  <c r="M290" i="3"/>
  <c r="O289" i="3"/>
  <c r="L289" i="3"/>
  <c r="Q288" i="3"/>
  <c r="N288" i="3"/>
  <c r="P287" i="3"/>
  <c r="M287" i="3"/>
  <c r="O286" i="3"/>
  <c r="L286" i="3"/>
  <c r="Q285" i="3"/>
  <c r="N285" i="3"/>
  <c r="P284" i="3"/>
  <c r="M284" i="3"/>
  <c r="O283" i="3"/>
  <c r="L283" i="3"/>
  <c r="Q282" i="3"/>
  <c r="N282" i="3"/>
  <c r="P281" i="3"/>
  <c r="M281" i="3"/>
  <c r="O280" i="3"/>
  <c r="L280" i="3"/>
  <c r="Q279" i="3"/>
  <c r="N279" i="3"/>
  <c r="P278" i="3"/>
  <c r="M278" i="3"/>
  <c r="O277" i="3"/>
  <c r="L277" i="3"/>
  <c r="Q276" i="3"/>
  <c r="N276" i="3"/>
  <c r="P275" i="3"/>
  <c r="M275" i="3"/>
  <c r="O274" i="3"/>
  <c r="L274" i="3"/>
  <c r="Q273" i="3"/>
  <c r="N273" i="3"/>
  <c r="P272" i="3"/>
  <c r="M272" i="3"/>
  <c r="O271" i="3"/>
  <c r="L271" i="3"/>
  <c r="Q270" i="3"/>
  <c r="N270" i="3"/>
  <c r="P269" i="3"/>
  <c r="M269" i="3"/>
  <c r="O268" i="3"/>
  <c r="L268" i="3"/>
  <c r="Q267" i="3"/>
  <c r="N267" i="3"/>
  <c r="P266" i="3"/>
  <c r="M266" i="3"/>
  <c r="O265" i="3"/>
  <c r="L265" i="3"/>
  <c r="Q264" i="3"/>
  <c r="N264" i="3"/>
  <c r="P263" i="3"/>
  <c r="M263" i="3"/>
  <c r="O262" i="3"/>
  <c r="L262" i="3"/>
  <c r="Q261" i="3"/>
  <c r="N261" i="3"/>
  <c r="P260" i="3"/>
  <c r="M260" i="3"/>
  <c r="O259" i="3"/>
  <c r="L259" i="3"/>
  <c r="Q258" i="3"/>
  <c r="N258" i="3"/>
  <c r="P257" i="3"/>
  <c r="M257" i="3"/>
  <c r="O256" i="3"/>
  <c r="L256" i="3"/>
  <c r="Q255" i="3"/>
  <c r="N255" i="3"/>
  <c r="P254" i="3"/>
  <c r="M254" i="3"/>
  <c r="O253" i="3"/>
  <c r="L253" i="3"/>
  <c r="Q252" i="3"/>
  <c r="N252" i="3"/>
  <c r="P251" i="3"/>
  <c r="M251" i="3"/>
  <c r="O250" i="3"/>
  <c r="L250" i="3"/>
  <c r="Q249" i="3"/>
  <c r="N249" i="3"/>
  <c r="P248" i="3"/>
  <c r="M248" i="3"/>
  <c r="O247" i="3"/>
  <c r="L247" i="3"/>
  <c r="Q246" i="3"/>
  <c r="N246" i="3"/>
  <c r="P245" i="3"/>
  <c r="M245" i="3"/>
  <c r="O244" i="3"/>
  <c r="L244" i="3"/>
  <c r="Q243" i="3"/>
  <c r="N243" i="3"/>
  <c r="P242" i="3"/>
  <c r="M242" i="3"/>
  <c r="O241" i="3"/>
  <c r="L241" i="3"/>
  <c r="Q240" i="3"/>
  <c r="N240" i="3"/>
  <c r="P239" i="3"/>
  <c r="M239" i="3"/>
  <c r="O238" i="3"/>
  <c r="L238" i="3"/>
  <c r="Q237" i="3"/>
  <c r="N237" i="3"/>
  <c r="P236" i="3"/>
  <c r="M236" i="3"/>
  <c r="O235" i="3"/>
  <c r="L235" i="3"/>
  <c r="Q234" i="3"/>
  <c r="N234" i="3"/>
  <c r="P233" i="3"/>
  <c r="M233" i="3"/>
  <c r="O232" i="3"/>
  <c r="L232" i="3"/>
  <c r="Q231" i="3"/>
  <c r="N231" i="3"/>
  <c r="P230" i="3"/>
  <c r="M230" i="3"/>
  <c r="O229" i="3"/>
  <c r="L229" i="3"/>
  <c r="Q228" i="3"/>
  <c r="N228" i="3"/>
  <c r="P227" i="3"/>
  <c r="M227" i="3"/>
  <c r="O226" i="3"/>
  <c r="L226" i="3"/>
  <c r="Q225" i="3"/>
  <c r="N225" i="3"/>
  <c r="P224" i="3"/>
  <c r="M224" i="3"/>
  <c r="O223" i="3"/>
  <c r="L223" i="3"/>
  <c r="Q222" i="3"/>
  <c r="N222" i="3"/>
  <c r="P221" i="3"/>
  <c r="M221" i="3"/>
  <c r="O220" i="3"/>
  <c r="L220" i="3"/>
  <c r="Q219" i="3"/>
  <c r="N219" i="3"/>
  <c r="P218" i="3"/>
  <c r="M218" i="3"/>
  <c r="O217" i="3"/>
  <c r="L217" i="3"/>
  <c r="Q216" i="3"/>
  <c r="N216" i="3"/>
  <c r="P215" i="3"/>
  <c r="M215" i="3"/>
  <c r="O214" i="3"/>
  <c r="L214" i="3"/>
  <c r="Q213" i="3"/>
  <c r="N213" i="3"/>
  <c r="P212" i="3"/>
  <c r="M212" i="3"/>
  <c r="O211" i="3"/>
  <c r="L211" i="3"/>
  <c r="Q210" i="3"/>
  <c r="N210" i="3"/>
  <c r="P209" i="3"/>
  <c r="M209" i="3"/>
  <c r="O208" i="3"/>
  <c r="L208" i="3"/>
  <c r="Q207" i="3"/>
  <c r="N207" i="3"/>
  <c r="P206" i="3"/>
  <c r="M206" i="3"/>
  <c r="O205" i="3"/>
  <c r="L205" i="3"/>
  <c r="Q204" i="3"/>
  <c r="N204" i="3"/>
  <c r="P203" i="3"/>
  <c r="M203" i="3"/>
  <c r="O202" i="3"/>
  <c r="L202" i="3"/>
  <c r="Q201" i="3"/>
  <c r="N201" i="3"/>
  <c r="P200" i="3"/>
  <c r="M200" i="3"/>
  <c r="O199" i="3"/>
  <c r="L199" i="3"/>
  <c r="Q198" i="3"/>
  <c r="N198" i="3"/>
  <c r="P197" i="3"/>
  <c r="M197" i="3"/>
  <c r="O196" i="3"/>
  <c r="L196" i="3"/>
  <c r="Q195" i="3"/>
  <c r="N195" i="3"/>
  <c r="P194" i="3"/>
  <c r="M194" i="3"/>
  <c r="O193" i="3"/>
  <c r="L193" i="3"/>
  <c r="Q192" i="3"/>
  <c r="N192" i="3"/>
  <c r="P191" i="3"/>
  <c r="M191" i="3"/>
  <c r="O190" i="3"/>
  <c r="L190" i="3"/>
  <c r="Q189" i="3"/>
  <c r="N189" i="3"/>
  <c r="P188" i="3"/>
  <c r="M188" i="3"/>
  <c r="O187" i="3"/>
  <c r="L187" i="3"/>
  <c r="Q186" i="3"/>
  <c r="N186" i="3"/>
  <c r="P185" i="3"/>
  <c r="M185" i="3"/>
  <c r="O184" i="3"/>
  <c r="L184" i="3"/>
  <c r="Q183" i="3"/>
  <c r="N183" i="3"/>
  <c r="P182" i="3"/>
  <c r="M182" i="3"/>
  <c r="O181" i="3"/>
  <c r="L181" i="3"/>
  <c r="Q180" i="3"/>
  <c r="N180" i="3"/>
  <c r="P179" i="3"/>
  <c r="M179" i="3"/>
  <c r="O178" i="3"/>
  <c r="L178" i="3"/>
  <c r="Q177" i="3"/>
  <c r="N177" i="3"/>
  <c r="P176" i="3"/>
  <c r="M176" i="3"/>
  <c r="O175" i="3"/>
  <c r="L175" i="3"/>
  <c r="Q174" i="3"/>
  <c r="N174" i="3"/>
  <c r="P173" i="3"/>
  <c r="M173" i="3"/>
  <c r="O172" i="3"/>
  <c r="L172" i="3"/>
  <c r="Q171" i="3"/>
  <c r="N171" i="3"/>
  <c r="P170" i="3"/>
  <c r="M170" i="3"/>
  <c r="O169" i="3"/>
  <c r="L169" i="3"/>
  <c r="Q168" i="3"/>
  <c r="N168" i="3"/>
  <c r="P167" i="3"/>
  <c r="M167" i="3"/>
  <c r="O166" i="3"/>
  <c r="L166" i="3"/>
  <c r="Q165" i="3"/>
  <c r="N165" i="3"/>
  <c r="P164" i="3"/>
  <c r="M164" i="3"/>
  <c r="O163" i="3"/>
  <c r="L163" i="3"/>
  <c r="Q162" i="3"/>
  <c r="N162" i="3"/>
  <c r="P161" i="3"/>
  <c r="M161" i="3"/>
  <c r="O160" i="3"/>
  <c r="L160" i="3"/>
  <c r="Q159" i="3"/>
  <c r="N159" i="3"/>
  <c r="P158" i="3"/>
  <c r="M158" i="3"/>
  <c r="O157" i="3"/>
  <c r="L157" i="3"/>
  <c r="Q156" i="3"/>
  <c r="N156" i="3"/>
  <c r="P155" i="3"/>
  <c r="M155" i="3"/>
  <c r="O154" i="3"/>
  <c r="L154" i="3"/>
  <c r="Q153" i="3"/>
  <c r="N153" i="3"/>
  <c r="P152" i="3"/>
  <c r="M152" i="3"/>
  <c r="O151" i="3"/>
  <c r="L151" i="3"/>
  <c r="Q150" i="3"/>
  <c r="N150" i="3"/>
  <c r="P149" i="3"/>
  <c r="M149" i="3"/>
  <c r="O148" i="3"/>
  <c r="L148" i="3"/>
  <c r="Q147" i="3"/>
  <c r="N147" i="3"/>
  <c r="P146" i="3"/>
  <c r="M146" i="3"/>
  <c r="O145" i="3"/>
  <c r="L145" i="3"/>
  <c r="Q144" i="3"/>
  <c r="N144" i="3"/>
  <c r="P143" i="3"/>
  <c r="M143" i="3"/>
  <c r="O142" i="3"/>
  <c r="L142" i="3"/>
  <c r="Q141" i="3"/>
  <c r="N141" i="3"/>
  <c r="P140" i="3"/>
  <c r="M140" i="3"/>
  <c r="O139" i="3"/>
  <c r="L139" i="3"/>
  <c r="Q138" i="3"/>
  <c r="N138" i="3"/>
  <c r="P137" i="3"/>
  <c r="M137" i="3"/>
  <c r="O136" i="3"/>
  <c r="L136" i="3"/>
  <c r="Q135" i="3"/>
  <c r="N135" i="3"/>
  <c r="P134" i="3"/>
  <c r="M134" i="3"/>
  <c r="O133" i="3"/>
  <c r="L133" i="3"/>
  <c r="Q132" i="3"/>
  <c r="N132" i="3"/>
  <c r="P131" i="3"/>
  <c r="M131" i="3"/>
  <c r="O130" i="3"/>
  <c r="L130" i="3"/>
  <c r="Q129" i="3"/>
  <c r="N129" i="3"/>
  <c r="P128" i="3"/>
  <c r="M128" i="3"/>
  <c r="O127" i="3"/>
  <c r="L127" i="3"/>
  <c r="Q126" i="3"/>
  <c r="N126" i="3"/>
  <c r="P125" i="3"/>
  <c r="M125" i="3"/>
  <c r="O124" i="3"/>
  <c r="L124" i="3"/>
  <c r="Q123" i="3"/>
  <c r="N123" i="3"/>
  <c r="P122" i="3"/>
  <c r="M122" i="3"/>
  <c r="O121" i="3"/>
  <c r="L121" i="3"/>
  <c r="Q120" i="3"/>
  <c r="N120" i="3"/>
  <c r="P119" i="3"/>
  <c r="M119" i="3"/>
  <c r="O118" i="3"/>
  <c r="L118" i="3"/>
  <c r="Q117" i="3"/>
  <c r="N117" i="3"/>
  <c r="P116" i="3"/>
  <c r="M116" i="3"/>
  <c r="O115" i="3"/>
  <c r="L115" i="3"/>
  <c r="Q114" i="3"/>
  <c r="N114" i="3"/>
  <c r="P113" i="3"/>
  <c r="M113" i="3"/>
  <c r="O112" i="3"/>
  <c r="L112" i="3"/>
  <c r="Q111" i="3"/>
  <c r="N111" i="3"/>
  <c r="P110" i="3"/>
  <c r="M110" i="3"/>
  <c r="O109" i="3"/>
  <c r="L109" i="3"/>
  <c r="Q108" i="3"/>
  <c r="N108" i="3"/>
  <c r="P107" i="3"/>
  <c r="M107" i="3"/>
  <c r="O106" i="3"/>
  <c r="L106" i="3"/>
  <c r="Q105" i="3"/>
  <c r="N105" i="3"/>
  <c r="P104" i="3"/>
  <c r="M104" i="3"/>
  <c r="O103" i="3"/>
  <c r="L103" i="3"/>
  <c r="Q102" i="3"/>
  <c r="N102" i="3"/>
  <c r="P101" i="3"/>
  <c r="M101" i="3"/>
  <c r="O100" i="3"/>
  <c r="L100" i="3"/>
  <c r="Q99" i="3"/>
  <c r="N99" i="3"/>
  <c r="P98" i="3"/>
  <c r="M98" i="3"/>
  <c r="O97" i="3"/>
  <c r="L97" i="3"/>
  <c r="Q96" i="3"/>
  <c r="N96" i="3"/>
  <c r="P95" i="3"/>
  <c r="M95" i="3"/>
  <c r="O94" i="3"/>
  <c r="L94" i="3"/>
  <c r="Q93" i="3"/>
  <c r="N93" i="3"/>
  <c r="P92" i="3"/>
  <c r="M92" i="3"/>
  <c r="O91" i="3"/>
  <c r="L91" i="3"/>
  <c r="Q90" i="3"/>
  <c r="N90" i="3"/>
  <c r="P89" i="3"/>
  <c r="M89" i="3"/>
  <c r="O88" i="3"/>
  <c r="L88" i="3"/>
  <c r="Q87" i="3"/>
  <c r="N87" i="3"/>
  <c r="P86" i="3"/>
  <c r="M86" i="3"/>
  <c r="O85" i="3"/>
  <c r="L85" i="3"/>
  <c r="Q84" i="3"/>
  <c r="N84" i="3"/>
  <c r="P83" i="3"/>
  <c r="M83" i="3"/>
  <c r="O82" i="3"/>
  <c r="L82" i="3"/>
  <c r="Q81" i="3"/>
  <c r="N81" i="3"/>
  <c r="P80" i="3"/>
  <c r="M80" i="3"/>
  <c r="O79" i="3"/>
  <c r="L79" i="3"/>
  <c r="Q78" i="3"/>
  <c r="N78" i="3"/>
  <c r="P77" i="3"/>
  <c r="M77" i="3"/>
  <c r="O76" i="3"/>
  <c r="L76" i="3"/>
  <c r="Q75" i="3"/>
  <c r="N75" i="3"/>
  <c r="P74" i="3"/>
  <c r="M74" i="3"/>
  <c r="O73" i="3"/>
  <c r="L73" i="3"/>
  <c r="Q72" i="3"/>
  <c r="N72" i="3"/>
  <c r="P71" i="3"/>
  <c r="M71" i="3"/>
  <c r="O70" i="3"/>
  <c r="L70" i="3"/>
  <c r="Q69" i="3"/>
  <c r="N69" i="3"/>
  <c r="P68" i="3"/>
  <c r="M68" i="3"/>
  <c r="O67" i="3"/>
  <c r="L67" i="3"/>
  <c r="Q66" i="3"/>
  <c r="N66" i="3"/>
  <c r="P65" i="3"/>
  <c r="M65" i="3"/>
  <c r="O64" i="3"/>
  <c r="L64" i="3"/>
  <c r="Q63" i="3"/>
  <c r="N63" i="3"/>
  <c r="P62" i="3"/>
  <c r="M62" i="3"/>
  <c r="O61" i="3"/>
  <c r="L61" i="3"/>
  <c r="Q60" i="3"/>
  <c r="N60" i="3"/>
  <c r="P59" i="3"/>
  <c r="M59" i="3"/>
  <c r="O58" i="3"/>
  <c r="L58" i="3"/>
  <c r="Q57" i="3"/>
  <c r="N57" i="3"/>
  <c r="P56" i="3"/>
  <c r="M56" i="3"/>
  <c r="O55" i="3"/>
  <c r="L55" i="3"/>
  <c r="Q54" i="3"/>
  <c r="N54" i="3"/>
  <c r="P53" i="3"/>
  <c r="M53" i="3"/>
  <c r="O52" i="3"/>
  <c r="L52" i="3"/>
  <c r="Q51" i="3"/>
  <c r="N51" i="3"/>
  <c r="P50" i="3"/>
  <c r="M50" i="3"/>
  <c r="O49" i="3"/>
  <c r="L49" i="3"/>
  <c r="Q48" i="3"/>
  <c r="N48" i="3"/>
  <c r="P47" i="3"/>
  <c r="M47" i="3"/>
  <c r="O46" i="3"/>
  <c r="L46" i="3"/>
  <c r="Q45" i="3"/>
  <c r="N45" i="3"/>
  <c r="P44" i="3"/>
  <c r="M44" i="3"/>
  <c r="O43" i="3"/>
  <c r="L43" i="3"/>
  <c r="Q42" i="3"/>
  <c r="N42" i="3"/>
  <c r="P41" i="3"/>
  <c r="M41" i="3"/>
  <c r="O40" i="3"/>
  <c r="L40" i="3"/>
  <c r="Q39" i="3"/>
  <c r="N39" i="3"/>
  <c r="P38" i="3"/>
  <c r="M38" i="3"/>
  <c r="O37" i="3"/>
  <c r="L37" i="3"/>
  <c r="Q36" i="3"/>
  <c r="N36" i="3"/>
  <c r="P35" i="3"/>
  <c r="M35" i="3"/>
  <c r="O34" i="3"/>
  <c r="L34" i="3"/>
  <c r="Q33" i="3"/>
  <c r="N33" i="3"/>
  <c r="P32" i="3"/>
  <c r="M32" i="3"/>
  <c r="O31" i="3"/>
  <c r="L31" i="3"/>
  <c r="Q30" i="3"/>
  <c r="N30" i="3"/>
  <c r="P29" i="3"/>
  <c r="M29" i="3"/>
  <c r="O28" i="3"/>
  <c r="L28" i="3"/>
  <c r="Q27" i="3"/>
  <c r="N27" i="3"/>
  <c r="P26" i="3"/>
  <c r="M26" i="3"/>
  <c r="O25" i="3"/>
  <c r="L25" i="3"/>
  <c r="Q24" i="3"/>
  <c r="N24" i="3"/>
  <c r="P23" i="3"/>
  <c r="M23" i="3"/>
  <c r="O22" i="3"/>
  <c r="L22" i="3"/>
  <c r="Q21" i="3"/>
  <c r="N21" i="3"/>
  <c r="P20" i="3"/>
  <c r="M20" i="3"/>
  <c r="O19" i="3"/>
  <c r="L19" i="3"/>
  <c r="Q18" i="3"/>
  <c r="N18" i="3"/>
  <c r="P17" i="3"/>
  <c r="M17" i="3"/>
  <c r="O16" i="3"/>
  <c r="L16" i="3"/>
  <c r="Q15" i="3"/>
  <c r="N15" i="3"/>
  <c r="P14" i="3"/>
  <c r="M14" i="3"/>
  <c r="O13" i="3"/>
  <c r="L13" i="3"/>
  <c r="Q12" i="3"/>
  <c r="P11" i="3"/>
  <c r="O10" i="3"/>
  <c r="N12" i="3"/>
  <c r="M11" i="3"/>
  <c r="L10" i="3"/>
  <c r="J16" i="3"/>
  <c r="O472" i="3" l="1"/>
  <c r="I472" i="3" s="1"/>
  <c r="P472" i="3"/>
  <c r="I473" i="3" s="1"/>
  <c r="Q472" i="3"/>
  <c r="I474" i="3" s="1"/>
  <c r="J472" i="3" s="1"/>
  <c r="F476" i="3" s="1"/>
  <c r="M472" i="3"/>
  <c r="G473" i="3" s="1"/>
  <c r="L472" i="3"/>
  <c r="G472" i="3" s="1"/>
  <c r="N472" i="3"/>
  <c r="G474" i="3" s="1"/>
  <c r="J57" i="4"/>
  <c r="J63" i="4" s="1"/>
  <c r="F97" i="10"/>
  <c r="AE97" i="10" l="1"/>
  <c r="Z129" i="10" s="1"/>
  <c r="AF97" i="10"/>
  <c r="J469" i="3"/>
  <c r="J466" i="3"/>
  <c r="J463" i="3"/>
  <c r="J460" i="3"/>
  <c r="J457" i="3"/>
  <c r="J454" i="3"/>
  <c r="J451" i="3"/>
  <c r="J448" i="3"/>
  <c r="J442" i="3"/>
  <c r="J439" i="3"/>
  <c r="J436" i="3"/>
  <c r="J433" i="3"/>
  <c r="J430" i="3"/>
  <c r="J427" i="3"/>
  <c r="J424" i="3"/>
  <c r="J418" i="3"/>
  <c r="J415" i="3"/>
  <c r="J412" i="3"/>
  <c r="J406" i="3"/>
  <c r="J403" i="3"/>
  <c r="J400" i="3"/>
  <c r="J397" i="3"/>
  <c r="J394" i="3"/>
  <c r="J391" i="3"/>
  <c r="J388" i="3"/>
  <c r="J382" i="3"/>
  <c r="J379" i="3"/>
  <c r="J373" i="3"/>
  <c r="J367" i="3"/>
  <c r="J361" i="3"/>
  <c r="J358" i="3"/>
  <c r="J355" i="3"/>
  <c r="J352" i="3"/>
  <c r="J349" i="3"/>
  <c r="J346" i="3"/>
  <c r="J343" i="3"/>
  <c r="J340" i="3"/>
  <c r="J337" i="3"/>
  <c r="J334" i="3"/>
  <c r="J328" i="3"/>
  <c r="J325" i="3"/>
  <c r="J319" i="3"/>
  <c r="J316" i="3"/>
  <c r="J313" i="3"/>
  <c r="J310" i="3"/>
  <c r="J307" i="3"/>
  <c r="J304" i="3"/>
  <c r="J301" i="3"/>
  <c r="J298" i="3"/>
  <c r="J295" i="3"/>
  <c r="J292" i="3"/>
  <c r="J289" i="3"/>
  <c r="J286" i="3"/>
  <c r="J283" i="3"/>
  <c r="J277" i="3"/>
  <c r="J274" i="3"/>
  <c r="J271" i="3"/>
  <c r="J268" i="3"/>
  <c r="J265" i="3"/>
  <c r="J262" i="3"/>
  <c r="J256" i="3"/>
  <c r="J250" i="3"/>
  <c r="J244" i="3"/>
  <c r="J238" i="3"/>
  <c r="J235" i="3"/>
  <c r="J232" i="3"/>
  <c r="J229" i="3"/>
  <c r="J220" i="3"/>
  <c r="J214" i="3"/>
  <c r="J208" i="3"/>
  <c r="J205" i="3"/>
  <c r="J199" i="3"/>
  <c r="J196" i="3"/>
  <c r="J193" i="3"/>
  <c r="J190" i="3"/>
  <c r="J187" i="3"/>
  <c r="J184" i="3"/>
  <c r="J175" i="3"/>
  <c r="J172" i="3"/>
  <c r="J169" i="3"/>
  <c r="J166" i="3"/>
  <c r="J160" i="3"/>
  <c r="J157" i="3"/>
  <c r="J151" i="3"/>
  <c r="J148" i="3"/>
  <c r="J145" i="3"/>
  <c r="J142" i="3"/>
  <c r="J139" i="3"/>
  <c r="J136" i="3"/>
  <c r="J133" i="3"/>
  <c r="J130" i="3"/>
  <c r="J127" i="3"/>
  <c r="J121" i="3"/>
  <c r="J115" i="3"/>
  <c r="J112" i="3"/>
  <c r="J109" i="3"/>
  <c r="J106" i="3"/>
  <c r="J103" i="3"/>
  <c r="J100" i="3"/>
  <c r="J97" i="3"/>
  <c r="J94" i="3"/>
  <c r="J91" i="3"/>
  <c r="J88" i="3"/>
  <c r="J85" i="3"/>
  <c r="J82" i="3"/>
  <c r="J79" i="3"/>
  <c r="J76" i="3"/>
  <c r="J73" i="3"/>
  <c r="J70" i="3"/>
  <c r="J67" i="3"/>
  <c r="J64" i="3"/>
  <c r="J61" i="3"/>
  <c r="J55" i="3"/>
  <c r="J52" i="3"/>
  <c r="J46" i="3"/>
  <c r="J43" i="3"/>
  <c r="J40" i="3"/>
  <c r="J37" i="3"/>
  <c r="J34" i="3"/>
  <c r="J31" i="3"/>
  <c r="J28" i="3"/>
  <c r="J25" i="3"/>
  <c r="J22" i="3"/>
  <c r="J19" i="3"/>
  <c r="AW97" i="10" l="1"/>
  <c r="X134" i="10" s="1"/>
  <c r="AU97" i="10"/>
  <c r="V134" i="10" s="1"/>
  <c r="P12" i="4" s="1"/>
  <c r="AV97" i="10"/>
  <c r="W134" i="10" s="1"/>
  <c r="Q12" i="4" s="1"/>
  <c r="AY97" i="10"/>
  <c r="Z134" i="10" s="1"/>
  <c r="AB12" i="4" s="1"/>
  <c r="AZ97" i="10"/>
  <c r="AA134" i="10" s="1"/>
  <c r="AC12" i="4" s="1"/>
  <c r="AX97" i="10"/>
  <c r="Y134" i="10" s="1"/>
  <c r="W12" i="4" s="1"/>
  <c r="AS97" i="10"/>
  <c r="T134" i="10" s="1"/>
  <c r="J12" i="4" s="1"/>
  <c r="AT97" i="10"/>
  <c r="U134" i="10" s="1"/>
  <c r="K12" i="4" s="1"/>
  <c r="T133" i="10"/>
  <c r="AP97" i="10"/>
  <c r="Y130" i="10" s="1"/>
  <c r="AM97" i="10"/>
  <c r="V130" i="10" s="1"/>
  <c r="AQ97" i="10"/>
  <c r="Z130" i="10" s="1"/>
  <c r="Z132" i="10" s="1"/>
  <c r="AN97" i="10"/>
  <c r="W130" i="10" s="1"/>
  <c r="AR97" i="10"/>
  <c r="AA130" i="10" s="1"/>
  <c r="AO97" i="10"/>
  <c r="X130" i="10" s="1"/>
  <c r="AK97" i="10"/>
  <c r="T130" i="10" s="1"/>
  <c r="AL97" i="10"/>
  <c r="U130" i="10" s="1"/>
  <c r="T129" i="10"/>
  <c r="V129" i="10"/>
  <c r="U129" i="10"/>
  <c r="V133" i="10"/>
  <c r="Z133" i="10"/>
  <c r="Z137" i="10" s="1"/>
  <c r="X133" i="10"/>
  <c r="W133" i="10"/>
  <c r="Y133" i="10"/>
  <c r="AA133" i="10"/>
  <c r="U133" i="10"/>
  <c r="W129" i="10"/>
  <c r="AA129" i="10"/>
  <c r="Y129" i="10"/>
  <c r="X129" i="10"/>
  <c r="X137" i="10" s="1"/>
  <c r="E11" i="6"/>
  <c r="M1396" i="6"/>
  <c r="J1395" i="6"/>
  <c r="M1394" i="6"/>
  <c r="J1393" i="6"/>
  <c r="M1392" i="6"/>
  <c r="J1391" i="6"/>
  <c r="M1390" i="6"/>
  <c r="J1389" i="6"/>
  <c r="P1388" i="6"/>
  <c r="M1388" i="6"/>
  <c r="J1387" i="6"/>
  <c r="J1386" i="6"/>
  <c r="J1381" i="6"/>
  <c r="P1379" i="6"/>
  <c r="J1369" i="6"/>
  <c r="J1368" i="6"/>
  <c r="M1367" i="6"/>
  <c r="M1366" i="6"/>
  <c r="M1365" i="6"/>
  <c r="J1365" i="6"/>
  <c r="M1364" i="6"/>
  <c r="J1364" i="6"/>
  <c r="M1363" i="6"/>
  <c r="J1363" i="6"/>
  <c r="M1362" i="6"/>
  <c r="J1362" i="6"/>
  <c r="P1361" i="6"/>
  <c r="M1360" i="6"/>
  <c r="M1359" i="6"/>
  <c r="J1359" i="6"/>
  <c r="M1357" i="6"/>
  <c r="M1355" i="6"/>
  <c r="J1354" i="6"/>
  <c r="M1353" i="6"/>
  <c r="P1352" i="6"/>
  <c r="J1358" i="6"/>
  <c r="J1351" i="6"/>
  <c r="M1350" i="6"/>
  <c r="M1349" i="6"/>
  <c r="J1349" i="6"/>
  <c r="M1348" i="6"/>
  <c r="J1348" i="6"/>
  <c r="J1347" i="6"/>
  <c r="M1346" i="6"/>
  <c r="M1345" i="6"/>
  <c r="J1345" i="6"/>
  <c r="M1344" i="6"/>
  <c r="J1344" i="6"/>
  <c r="P1343" i="6"/>
  <c r="M1342" i="6"/>
  <c r="P1334" i="6"/>
  <c r="M1341" i="6"/>
  <c r="P1325" i="6"/>
  <c r="J1330" i="6"/>
  <c r="J1324" i="6"/>
  <c r="J1323" i="6"/>
  <c r="M1322" i="6"/>
  <c r="J1322" i="6"/>
  <c r="M1321" i="6"/>
  <c r="M1320" i="6"/>
  <c r="J1318" i="6"/>
  <c r="J1317" i="6"/>
  <c r="P1316" i="6"/>
  <c r="J1315" i="6"/>
  <c r="M1314" i="6"/>
  <c r="M1313" i="6"/>
  <c r="J1313" i="6"/>
  <c r="J1312" i="6"/>
  <c r="P1307" i="6"/>
  <c r="J1307" i="6"/>
  <c r="M1306" i="6"/>
  <c r="J1305" i="6"/>
  <c r="M1304" i="6"/>
  <c r="J1303" i="6"/>
  <c r="M1302" i="6"/>
  <c r="J1301" i="6"/>
  <c r="M1300" i="6"/>
  <c r="J1299" i="6"/>
  <c r="P1298" i="6"/>
  <c r="M1298" i="6"/>
  <c r="J1306" i="6"/>
  <c r="J1297" i="6"/>
  <c r="M1296" i="6"/>
  <c r="J1295" i="6"/>
  <c r="M1294" i="6"/>
  <c r="J1293" i="6"/>
  <c r="M1292" i="6"/>
  <c r="P1289" i="6"/>
  <c r="J1285" i="6"/>
  <c r="J1283" i="6"/>
  <c r="M1281" i="6"/>
  <c r="P1280" i="6"/>
  <c r="M1280" i="6"/>
  <c r="J1279" i="6"/>
  <c r="M1277" i="6"/>
  <c r="M1276" i="6"/>
  <c r="J1276" i="6"/>
  <c r="J1275" i="6"/>
  <c r="M1273" i="6"/>
  <c r="M1272" i="6"/>
  <c r="J1272" i="6"/>
  <c r="P1271" i="6"/>
  <c r="M1271" i="6"/>
  <c r="M1270" i="6"/>
  <c r="J1269" i="6"/>
  <c r="M1266" i="6"/>
  <c r="J1266" i="6"/>
  <c r="M1263" i="6"/>
  <c r="P1262" i="6"/>
  <c r="M1262" i="6"/>
  <c r="J1265" i="6"/>
  <c r="M1254" i="6"/>
  <c r="P1253" i="6"/>
  <c r="M1252" i="6"/>
  <c r="M1251" i="6"/>
  <c r="M1250" i="6"/>
  <c r="M1249" i="6"/>
  <c r="M1245" i="6"/>
  <c r="J1245" i="6"/>
  <c r="P1244" i="6"/>
  <c r="M1243" i="6"/>
  <c r="J1243" i="6"/>
  <c r="M1242" i="6"/>
  <c r="M1241" i="6"/>
  <c r="M1240" i="6"/>
  <c r="J1239" i="6"/>
  <c r="J1238" i="6"/>
  <c r="J1237" i="6"/>
  <c r="J1236" i="6"/>
  <c r="P1235" i="6"/>
  <c r="M1234" i="6"/>
  <c r="J1234" i="6"/>
  <c r="J1233" i="6"/>
  <c r="M1230" i="6"/>
  <c r="J1230" i="6"/>
  <c r="J1229" i="6"/>
  <c r="J1228" i="6"/>
  <c r="M1227" i="6"/>
  <c r="P1226" i="6"/>
  <c r="M1226" i="6"/>
  <c r="P1217" i="6"/>
  <c r="M1216" i="6"/>
  <c r="J1216" i="6"/>
  <c r="M1215" i="6"/>
  <c r="J1215" i="6"/>
  <c r="M1214" i="6"/>
  <c r="M1213" i="6"/>
  <c r="J1211" i="6"/>
  <c r="J1210" i="6"/>
  <c r="J1209" i="6"/>
  <c r="P1208" i="6"/>
  <c r="M1208" i="6"/>
  <c r="M1207" i="6"/>
  <c r="M1206" i="6"/>
  <c r="M1205" i="6"/>
  <c r="J1203" i="6"/>
  <c r="J1202" i="6"/>
  <c r="M1200" i="6"/>
  <c r="P1199" i="6"/>
  <c r="J1201" i="6"/>
  <c r="M1198" i="6"/>
  <c r="M1197" i="6"/>
  <c r="M1196" i="6"/>
  <c r="J1192" i="6"/>
  <c r="P1190" i="6"/>
  <c r="J1189" i="6"/>
  <c r="J1188" i="6"/>
  <c r="J1184" i="6"/>
  <c r="J1183" i="6"/>
  <c r="P1181" i="6"/>
  <c r="M1181" i="6"/>
  <c r="J1180" i="6"/>
  <c r="M1177" i="6"/>
  <c r="J1176" i="6"/>
  <c r="J1175" i="6"/>
  <c r="J1173" i="6"/>
  <c r="P1172" i="6"/>
  <c r="M1180" i="6"/>
  <c r="M1171" i="6"/>
  <c r="M1167" i="6"/>
  <c r="J1167" i="6"/>
  <c r="M1164" i="6"/>
  <c r="P1163" i="6"/>
  <c r="J1171" i="6"/>
  <c r="M1162" i="6"/>
  <c r="J1159" i="6"/>
  <c r="M1156" i="6"/>
  <c r="M1155" i="6"/>
  <c r="P1154" i="6"/>
  <c r="J1153" i="6"/>
  <c r="M1152" i="6"/>
  <c r="J1151" i="6"/>
  <c r="M1150" i="6"/>
  <c r="J1149" i="6"/>
  <c r="M1148" i="6"/>
  <c r="P1145" i="6"/>
  <c r="M1144" i="6"/>
  <c r="J1143" i="6"/>
  <c r="M1142" i="6"/>
  <c r="J1141" i="6"/>
  <c r="M1140" i="6"/>
  <c r="J1139" i="6"/>
  <c r="M1138" i="6"/>
  <c r="J1137" i="6"/>
  <c r="P1136" i="6"/>
  <c r="M1136" i="6"/>
  <c r="J1144" i="6"/>
  <c r="J1135" i="6"/>
  <c r="M1134" i="6"/>
  <c r="J1133" i="6"/>
  <c r="M1132" i="6"/>
  <c r="J1131" i="6"/>
  <c r="M1130" i="6"/>
  <c r="P1127" i="6"/>
  <c r="M1126" i="6"/>
  <c r="J1125" i="6"/>
  <c r="M1124" i="6"/>
  <c r="J1123" i="6"/>
  <c r="M1122" i="6"/>
  <c r="J1121" i="6"/>
  <c r="M1120" i="6"/>
  <c r="J1119" i="6"/>
  <c r="P1118" i="6"/>
  <c r="M1118" i="6"/>
  <c r="J1126" i="6"/>
  <c r="J1117" i="6"/>
  <c r="M1116" i="6"/>
  <c r="J1115" i="6"/>
  <c r="M1114" i="6"/>
  <c r="J1113" i="6"/>
  <c r="M1112" i="6"/>
  <c r="P1109" i="6"/>
  <c r="J1109" i="6"/>
  <c r="M1108" i="6"/>
  <c r="J1107" i="6"/>
  <c r="M1106" i="6"/>
  <c r="J1105" i="6"/>
  <c r="M1104" i="6"/>
  <c r="J1103" i="6"/>
  <c r="M1102" i="6"/>
  <c r="J1101" i="6"/>
  <c r="P1100" i="6"/>
  <c r="M1100" i="6"/>
  <c r="J1108" i="6"/>
  <c r="J1099" i="6"/>
  <c r="M1098" i="6"/>
  <c r="J1097" i="6"/>
  <c r="M1096" i="6"/>
  <c r="J1095" i="6"/>
  <c r="M1094" i="6"/>
  <c r="P1091" i="6"/>
  <c r="J1091" i="6"/>
  <c r="M1090" i="6"/>
  <c r="J1089" i="6"/>
  <c r="M1088" i="6"/>
  <c r="J1087" i="6"/>
  <c r="M1086" i="6"/>
  <c r="J1085" i="6"/>
  <c r="M1084" i="6"/>
  <c r="J1083" i="6"/>
  <c r="P1082" i="6"/>
  <c r="M1082" i="6"/>
  <c r="J1081" i="6"/>
  <c r="M1080" i="6"/>
  <c r="J1079" i="6"/>
  <c r="M1078" i="6"/>
  <c r="J1077" i="6"/>
  <c r="M1076" i="6"/>
  <c r="P1073" i="6"/>
  <c r="J1073" i="6"/>
  <c r="M1072" i="6"/>
  <c r="J1071" i="6"/>
  <c r="M1070" i="6"/>
  <c r="J1069" i="6"/>
  <c r="M1068" i="6"/>
  <c r="J1067" i="6"/>
  <c r="M1066" i="6"/>
  <c r="J1065" i="6"/>
  <c r="P1064" i="6"/>
  <c r="M1064" i="6"/>
  <c r="J1072" i="6"/>
  <c r="J1063" i="6"/>
  <c r="M1062" i="6"/>
  <c r="J1061" i="6"/>
  <c r="M1060" i="6"/>
  <c r="J1059" i="6"/>
  <c r="M1058" i="6"/>
  <c r="P1055" i="6"/>
  <c r="J1055" i="6"/>
  <c r="M1054" i="6"/>
  <c r="J1053" i="6"/>
  <c r="M1052" i="6"/>
  <c r="J1051" i="6"/>
  <c r="M1050" i="6"/>
  <c r="J1049" i="6"/>
  <c r="M1048" i="6"/>
  <c r="J1047" i="6"/>
  <c r="P1046" i="6"/>
  <c r="M1046" i="6"/>
  <c r="J1054" i="6"/>
  <c r="J1045" i="6"/>
  <c r="M1044" i="6"/>
  <c r="J1043" i="6"/>
  <c r="M1042" i="6"/>
  <c r="J1041" i="6"/>
  <c r="M1040" i="6"/>
  <c r="P1037" i="6"/>
  <c r="J1037" i="6"/>
  <c r="M1036" i="6"/>
  <c r="J1035" i="6"/>
  <c r="M1034" i="6"/>
  <c r="J1033" i="6"/>
  <c r="M1032" i="6"/>
  <c r="J1031" i="6"/>
  <c r="M1030" i="6"/>
  <c r="J1029" i="6"/>
  <c r="P1028" i="6"/>
  <c r="M1028" i="6"/>
  <c r="J1036" i="6"/>
  <c r="J1027" i="6"/>
  <c r="M1026" i="6"/>
  <c r="J1025" i="6"/>
  <c r="M1024" i="6"/>
  <c r="J1023" i="6"/>
  <c r="M1022" i="6"/>
  <c r="P1019" i="6"/>
  <c r="J1019" i="6"/>
  <c r="M1018" i="6"/>
  <c r="J1017" i="6"/>
  <c r="M1016" i="6"/>
  <c r="J1015" i="6"/>
  <c r="M1014" i="6"/>
  <c r="J1013" i="6"/>
  <c r="M1012" i="6"/>
  <c r="J1011" i="6"/>
  <c r="P1010" i="6"/>
  <c r="M1010" i="6"/>
  <c r="J1018" i="6"/>
  <c r="J1009" i="6"/>
  <c r="M1008" i="6"/>
  <c r="J1007" i="6"/>
  <c r="M1006" i="6"/>
  <c r="J1005" i="6"/>
  <c r="P1001" i="6"/>
  <c r="J1001" i="6"/>
  <c r="J999" i="6"/>
  <c r="M998" i="6"/>
  <c r="J997" i="6"/>
  <c r="M996" i="6"/>
  <c r="J995" i="6"/>
  <c r="M994" i="6"/>
  <c r="J993" i="6"/>
  <c r="P992" i="6"/>
  <c r="M992" i="6"/>
  <c r="P983" i="6"/>
  <c r="M982" i="6"/>
  <c r="J981" i="6"/>
  <c r="M980" i="6"/>
  <c r="J979" i="6"/>
  <c r="M978" i="6"/>
  <c r="J977" i="6"/>
  <c r="M976" i="6"/>
  <c r="J975" i="6"/>
  <c r="P974" i="6"/>
  <c r="M974" i="6"/>
  <c r="J974" i="6"/>
  <c r="M972" i="6"/>
  <c r="M968" i="6"/>
  <c r="P965" i="6"/>
  <c r="M964" i="6"/>
  <c r="J963" i="6"/>
  <c r="M962" i="6"/>
  <c r="J961" i="6"/>
  <c r="M960" i="6"/>
  <c r="J959" i="6"/>
  <c r="M958" i="6"/>
  <c r="J957" i="6"/>
  <c r="P956" i="6"/>
  <c r="M956" i="6"/>
  <c r="J956" i="6"/>
  <c r="M954" i="6"/>
  <c r="M950" i="6"/>
  <c r="P947" i="6"/>
  <c r="M946" i="6"/>
  <c r="J945" i="6"/>
  <c r="M944" i="6"/>
  <c r="J943" i="6"/>
  <c r="M942" i="6"/>
  <c r="J941" i="6"/>
  <c r="M940" i="6"/>
  <c r="J939" i="6"/>
  <c r="P938" i="6"/>
  <c r="M938" i="6"/>
  <c r="J938" i="6"/>
  <c r="M936" i="6"/>
  <c r="M932" i="6"/>
  <c r="P929" i="6"/>
  <c r="M928" i="6"/>
  <c r="J927" i="6"/>
  <c r="M926" i="6"/>
  <c r="J925" i="6"/>
  <c r="M924" i="6"/>
  <c r="J923" i="6"/>
  <c r="M922" i="6"/>
  <c r="J921" i="6"/>
  <c r="P920" i="6"/>
  <c r="M920" i="6"/>
  <c r="J920" i="6"/>
  <c r="M918" i="6"/>
  <c r="M914" i="6"/>
  <c r="P911" i="6"/>
  <c r="M910" i="6"/>
  <c r="J909" i="6"/>
  <c r="M908" i="6"/>
  <c r="J907" i="6"/>
  <c r="M906" i="6"/>
  <c r="J905" i="6"/>
  <c r="M904" i="6"/>
  <c r="J903" i="6"/>
  <c r="P902" i="6"/>
  <c r="M902" i="6"/>
  <c r="M900" i="6"/>
  <c r="J899" i="6"/>
  <c r="J898" i="6"/>
  <c r="M897" i="6"/>
  <c r="J897" i="6"/>
  <c r="M896" i="6"/>
  <c r="M895" i="6"/>
  <c r="M894" i="6"/>
  <c r="P893" i="6"/>
  <c r="M892" i="6"/>
  <c r="M891" i="6"/>
  <c r="M890" i="6"/>
  <c r="J890" i="6"/>
  <c r="J889" i="6"/>
  <c r="J888" i="6"/>
  <c r="M887" i="6"/>
  <c r="M886" i="6"/>
  <c r="J886" i="6"/>
  <c r="M885" i="6"/>
  <c r="J885" i="6"/>
  <c r="P884" i="6"/>
  <c r="J884" i="6"/>
  <c r="J881" i="6"/>
  <c r="J879" i="6"/>
  <c r="J877" i="6"/>
  <c r="P875" i="6"/>
  <c r="M874" i="6"/>
  <c r="J873" i="6"/>
  <c r="M872" i="6"/>
  <c r="J871" i="6"/>
  <c r="M870" i="6"/>
  <c r="J869" i="6"/>
  <c r="M868" i="6"/>
  <c r="J867" i="6"/>
  <c r="P866" i="6"/>
  <c r="M866" i="6"/>
  <c r="J874" i="6"/>
  <c r="J865" i="6"/>
  <c r="J863" i="6"/>
  <c r="J861" i="6"/>
  <c r="J859" i="6"/>
  <c r="P857" i="6"/>
  <c r="M856" i="6"/>
  <c r="J855" i="6"/>
  <c r="M854" i="6"/>
  <c r="J853" i="6"/>
  <c r="M852" i="6"/>
  <c r="J851" i="6"/>
  <c r="M850" i="6"/>
  <c r="J849" i="6"/>
  <c r="P848" i="6"/>
  <c r="M848" i="6"/>
  <c r="J856" i="6"/>
  <c r="J845" i="6"/>
  <c r="M844" i="6"/>
  <c r="J841" i="6"/>
  <c r="M840" i="6"/>
  <c r="P839" i="6"/>
  <c r="J847" i="6"/>
  <c r="M838" i="6"/>
  <c r="J837" i="6"/>
  <c r="M836" i="6"/>
  <c r="J835" i="6"/>
  <c r="M834" i="6"/>
  <c r="J833" i="6"/>
  <c r="M832" i="6"/>
  <c r="J831" i="6"/>
  <c r="P830" i="6"/>
  <c r="M830" i="6"/>
  <c r="J838" i="6"/>
  <c r="J829" i="6"/>
  <c r="J827" i="6"/>
  <c r="M826" i="6"/>
  <c r="J825" i="6"/>
  <c r="J823" i="6"/>
  <c r="M822" i="6"/>
  <c r="P821" i="6"/>
  <c r="M821" i="6"/>
  <c r="M820" i="6"/>
  <c r="J819" i="6"/>
  <c r="M818" i="6"/>
  <c r="J817" i="6"/>
  <c r="M816" i="6"/>
  <c r="J815" i="6"/>
  <c r="M814" i="6"/>
  <c r="J813" i="6"/>
  <c r="P812" i="6"/>
  <c r="M812" i="6"/>
  <c r="J820" i="6"/>
  <c r="J811" i="6"/>
  <c r="J807" i="6"/>
  <c r="P803" i="6"/>
  <c r="M803" i="6"/>
  <c r="M802" i="6"/>
  <c r="J801" i="6"/>
  <c r="M800" i="6"/>
  <c r="J799" i="6"/>
  <c r="M798" i="6"/>
  <c r="J797" i="6"/>
  <c r="M796" i="6"/>
  <c r="J795" i="6"/>
  <c r="P794" i="6"/>
  <c r="M794" i="6"/>
  <c r="J802" i="6"/>
  <c r="P785" i="6"/>
  <c r="M784" i="6"/>
  <c r="J783" i="6"/>
  <c r="M782" i="6"/>
  <c r="J781" i="6"/>
  <c r="M780" i="6"/>
  <c r="J779" i="6"/>
  <c r="M778" i="6"/>
  <c r="J777" i="6"/>
  <c r="P776" i="6"/>
  <c r="M776" i="6"/>
  <c r="J784" i="6"/>
  <c r="J773" i="6"/>
  <c r="M772" i="6"/>
  <c r="J769" i="6"/>
  <c r="M768" i="6"/>
  <c r="P767" i="6"/>
  <c r="J775" i="6"/>
  <c r="M766" i="6"/>
  <c r="J765" i="6"/>
  <c r="M764" i="6"/>
  <c r="J763" i="6"/>
  <c r="M762" i="6"/>
  <c r="J761" i="6"/>
  <c r="M760" i="6"/>
  <c r="J759" i="6"/>
  <c r="P758" i="6"/>
  <c r="M758" i="6"/>
  <c r="J766" i="6"/>
  <c r="J757" i="6"/>
  <c r="J755" i="6"/>
  <c r="M754" i="6"/>
  <c r="J753" i="6"/>
  <c r="J751" i="6"/>
  <c r="M750" i="6"/>
  <c r="P749" i="6"/>
  <c r="M749" i="6"/>
  <c r="M748" i="6"/>
  <c r="J747" i="6"/>
  <c r="M746" i="6"/>
  <c r="J745" i="6"/>
  <c r="M744" i="6"/>
  <c r="J743" i="6"/>
  <c r="M742" i="6"/>
  <c r="J741" i="6"/>
  <c r="P740" i="6"/>
  <c r="M740" i="6"/>
  <c r="J748" i="6"/>
  <c r="J739" i="6"/>
  <c r="J735" i="6"/>
  <c r="P731" i="6"/>
  <c r="M731" i="6"/>
  <c r="M730" i="6"/>
  <c r="J729" i="6"/>
  <c r="M728" i="6"/>
  <c r="J727" i="6"/>
  <c r="M726" i="6"/>
  <c r="J725" i="6"/>
  <c r="M724" i="6"/>
  <c r="J723" i="6"/>
  <c r="P722" i="6"/>
  <c r="M722" i="6"/>
  <c r="J730" i="6"/>
  <c r="J721" i="6"/>
  <c r="M720" i="6"/>
  <c r="J719" i="6"/>
  <c r="M718" i="6"/>
  <c r="J717" i="6"/>
  <c r="M716" i="6"/>
  <c r="P713" i="6"/>
  <c r="M712" i="6"/>
  <c r="J711" i="6"/>
  <c r="M710" i="6"/>
  <c r="J709" i="6"/>
  <c r="M708" i="6"/>
  <c r="J707" i="6"/>
  <c r="M706" i="6"/>
  <c r="J705" i="6"/>
  <c r="P704" i="6"/>
  <c r="M704" i="6"/>
  <c r="J712" i="6"/>
  <c r="J703" i="6"/>
  <c r="M702" i="6"/>
  <c r="J701" i="6"/>
  <c r="M700" i="6"/>
  <c r="J699" i="6"/>
  <c r="M698" i="6"/>
  <c r="P695" i="6"/>
  <c r="M694" i="6"/>
  <c r="J693" i="6"/>
  <c r="M692" i="6"/>
  <c r="J691" i="6"/>
  <c r="M690" i="6"/>
  <c r="J689" i="6"/>
  <c r="M688" i="6"/>
  <c r="J687" i="6"/>
  <c r="P686" i="6"/>
  <c r="M686" i="6"/>
  <c r="J694" i="6"/>
  <c r="J685" i="6"/>
  <c r="M684" i="6"/>
  <c r="J683" i="6"/>
  <c r="M682" i="6"/>
  <c r="J681" i="6"/>
  <c r="M680" i="6"/>
  <c r="P677" i="6"/>
  <c r="M676" i="6"/>
  <c r="J675" i="6"/>
  <c r="M674" i="6"/>
  <c r="J673" i="6"/>
  <c r="M672" i="6"/>
  <c r="J671" i="6"/>
  <c r="M670" i="6"/>
  <c r="J669" i="6"/>
  <c r="P668" i="6"/>
  <c r="M668" i="6"/>
  <c r="J667" i="6"/>
  <c r="M666" i="6"/>
  <c r="J665" i="6"/>
  <c r="M664" i="6"/>
  <c r="J663" i="6"/>
  <c r="M662" i="6"/>
  <c r="P659" i="6"/>
  <c r="J659" i="6"/>
  <c r="M658" i="6"/>
  <c r="J657" i="6"/>
  <c r="M656" i="6"/>
  <c r="J655" i="6"/>
  <c r="M654" i="6"/>
  <c r="J653" i="6"/>
  <c r="M652" i="6"/>
  <c r="J651" i="6"/>
  <c r="P650" i="6"/>
  <c r="M650" i="6"/>
  <c r="J649" i="6"/>
  <c r="M648" i="6"/>
  <c r="J647" i="6"/>
  <c r="M646" i="6"/>
  <c r="J645" i="6"/>
  <c r="M644" i="6"/>
  <c r="P641" i="6"/>
  <c r="M640" i="6"/>
  <c r="J639" i="6"/>
  <c r="M638" i="6"/>
  <c r="J637" i="6"/>
  <c r="M636" i="6"/>
  <c r="J635" i="6"/>
  <c r="M634" i="6"/>
  <c r="J633" i="6"/>
  <c r="P632" i="6"/>
  <c r="M632" i="6"/>
  <c r="J640" i="6"/>
  <c r="J631" i="6"/>
  <c r="M630" i="6"/>
  <c r="J629" i="6"/>
  <c r="M628" i="6"/>
  <c r="J627" i="6"/>
  <c r="M626" i="6"/>
  <c r="P623" i="6"/>
  <c r="J623" i="6"/>
  <c r="M622" i="6"/>
  <c r="J621" i="6"/>
  <c r="M620" i="6"/>
  <c r="J619" i="6"/>
  <c r="M618" i="6"/>
  <c r="J617" i="6"/>
  <c r="M616" i="6"/>
  <c r="J615" i="6"/>
  <c r="P614" i="6"/>
  <c r="M614" i="6"/>
  <c r="J622" i="6"/>
  <c r="J613" i="6"/>
  <c r="M612" i="6"/>
  <c r="J611" i="6"/>
  <c r="M610" i="6"/>
  <c r="J609" i="6"/>
  <c r="M608" i="6"/>
  <c r="P605" i="6"/>
  <c r="J605" i="6"/>
  <c r="M604" i="6"/>
  <c r="J603" i="6"/>
  <c r="M602" i="6"/>
  <c r="J601" i="6"/>
  <c r="M600" i="6"/>
  <c r="J599" i="6"/>
  <c r="M598" i="6"/>
  <c r="J597" i="6"/>
  <c r="P596" i="6"/>
  <c r="M596" i="6"/>
  <c r="J604" i="6"/>
  <c r="J595" i="6"/>
  <c r="M594" i="6"/>
  <c r="J593" i="6"/>
  <c r="M592" i="6"/>
  <c r="J591" i="6"/>
  <c r="M590" i="6"/>
  <c r="P587" i="6"/>
  <c r="J587" i="6"/>
  <c r="M586" i="6"/>
  <c r="J585" i="6"/>
  <c r="M584" i="6"/>
  <c r="J583" i="6"/>
  <c r="M582" i="6"/>
  <c r="J581" i="6"/>
  <c r="M580" i="6"/>
  <c r="J579" i="6"/>
  <c r="P578" i="6"/>
  <c r="M578" i="6"/>
  <c r="J586" i="6"/>
  <c r="J577" i="6"/>
  <c r="M576" i="6"/>
  <c r="J575" i="6"/>
  <c r="M574" i="6"/>
  <c r="J573" i="6"/>
  <c r="M572" i="6"/>
  <c r="P569" i="6"/>
  <c r="M568" i="6"/>
  <c r="J567" i="6"/>
  <c r="M566" i="6"/>
  <c r="J565" i="6"/>
  <c r="M564" i="6"/>
  <c r="J563" i="6"/>
  <c r="M562" i="6"/>
  <c r="J561" i="6"/>
  <c r="P560" i="6"/>
  <c r="M560" i="6"/>
  <c r="J568" i="6"/>
  <c r="J559" i="6"/>
  <c r="M558" i="6"/>
  <c r="J557" i="6"/>
  <c r="M556" i="6"/>
  <c r="J555" i="6"/>
  <c r="M554" i="6"/>
  <c r="P551" i="6"/>
  <c r="J551" i="6"/>
  <c r="M550" i="6"/>
  <c r="J549" i="6"/>
  <c r="M548" i="6"/>
  <c r="J547" i="6"/>
  <c r="M546" i="6"/>
  <c r="J545" i="6"/>
  <c r="M544" i="6"/>
  <c r="J543" i="6"/>
  <c r="P542" i="6"/>
  <c r="M542" i="6"/>
  <c r="J541" i="6"/>
  <c r="M540" i="6"/>
  <c r="J539" i="6"/>
  <c r="M538" i="6"/>
  <c r="J537" i="6"/>
  <c r="M536" i="6"/>
  <c r="P533" i="6"/>
  <c r="J533" i="6"/>
  <c r="M532" i="6"/>
  <c r="J531" i="6"/>
  <c r="M530" i="6"/>
  <c r="J529" i="6"/>
  <c r="M528" i="6"/>
  <c r="J527" i="6"/>
  <c r="M526" i="6"/>
  <c r="J525" i="6"/>
  <c r="P524" i="6"/>
  <c r="M524" i="6"/>
  <c r="J532" i="6"/>
  <c r="J523" i="6"/>
  <c r="M522" i="6"/>
  <c r="J521" i="6"/>
  <c r="M520" i="6"/>
  <c r="J519" i="6"/>
  <c r="M518" i="6"/>
  <c r="P515" i="6"/>
  <c r="J515" i="6"/>
  <c r="M514" i="6"/>
  <c r="J513" i="6"/>
  <c r="M512" i="6"/>
  <c r="J511" i="6"/>
  <c r="M510" i="6"/>
  <c r="J509" i="6"/>
  <c r="M508" i="6"/>
  <c r="J507" i="6"/>
  <c r="P506" i="6"/>
  <c r="M506" i="6"/>
  <c r="J514" i="6"/>
  <c r="J505" i="6"/>
  <c r="M504" i="6"/>
  <c r="J503" i="6"/>
  <c r="M502" i="6"/>
  <c r="J501" i="6"/>
  <c r="M500" i="6"/>
  <c r="P497" i="6"/>
  <c r="M496" i="6"/>
  <c r="J495" i="6"/>
  <c r="M494" i="6"/>
  <c r="J493" i="6"/>
  <c r="M492" i="6"/>
  <c r="J491" i="6"/>
  <c r="M490" i="6"/>
  <c r="J489" i="6"/>
  <c r="P488" i="6"/>
  <c r="M488" i="6"/>
  <c r="J496" i="6"/>
  <c r="P479" i="6"/>
  <c r="M478" i="6"/>
  <c r="J477" i="6"/>
  <c r="M476" i="6"/>
  <c r="J475" i="6"/>
  <c r="M474" i="6"/>
  <c r="J473" i="6"/>
  <c r="M472" i="6"/>
  <c r="J471" i="6"/>
  <c r="P470" i="6"/>
  <c r="M470" i="6"/>
  <c r="J470" i="6"/>
  <c r="J478" i="6"/>
  <c r="P461" i="6"/>
  <c r="M460" i="6"/>
  <c r="J459" i="6"/>
  <c r="M458" i="6"/>
  <c r="J457" i="6"/>
  <c r="M456" i="6"/>
  <c r="J455" i="6"/>
  <c r="M454" i="6"/>
  <c r="J453" i="6"/>
  <c r="P452" i="6"/>
  <c r="M452" i="6"/>
  <c r="J452" i="6"/>
  <c r="J460" i="6"/>
  <c r="P443" i="6"/>
  <c r="M443" i="6"/>
  <c r="M451" i="6"/>
  <c r="M442" i="6"/>
  <c r="J441" i="6"/>
  <c r="M440" i="6"/>
  <c r="J439" i="6"/>
  <c r="M438" i="6"/>
  <c r="J437" i="6"/>
  <c r="M436" i="6"/>
  <c r="J435" i="6"/>
  <c r="P434" i="6"/>
  <c r="P425" i="6"/>
  <c r="M425" i="6"/>
  <c r="J433" i="6"/>
  <c r="M424" i="6"/>
  <c r="J423" i="6"/>
  <c r="M422" i="6"/>
  <c r="J421" i="6"/>
  <c r="M420" i="6"/>
  <c r="J419" i="6"/>
  <c r="M418" i="6"/>
  <c r="J417" i="6"/>
  <c r="P416" i="6"/>
  <c r="P407" i="6"/>
  <c r="M407" i="6"/>
  <c r="J415" i="6"/>
  <c r="M406" i="6"/>
  <c r="J405" i="6"/>
  <c r="M404" i="6"/>
  <c r="J403" i="6"/>
  <c r="M402" i="6"/>
  <c r="J401" i="6"/>
  <c r="M400" i="6"/>
  <c r="J399" i="6"/>
  <c r="P398" i="6"/>
  <c r="P389" i="6"/>
  <c r="J397" i="6"/>
  <c r="M388" i="6"/>
  <c r="J387" i="6"/>
  <c r="M386" i="6"/>
  <c r="J385" i="6"/>
  <c r="M384" i="6"/>
  <c r="J383" i="6"/>
  <c r="M382" i="6"/>
  <c r="J381" i="6"/>
  <c r="P380" i="6"/>
  <c r="M380" i="6"/>
  <c r="J379" i="6"/>
  <c r="J377" i="6"/>
  <c r="J375" i="6"/>
  <c r="J373" i="6"/>
  <c r="P371" i="6"/>
  <c r="M370" i="6"/>
  <c r="J369" i="6"/>
  <c r="M368" i="6"/>
  <c r="J367" i="6"/>
  <c r="M366" i="6"/>
  <c r="J365" i="6"/>
  <c r="M364" i="6"/>
  <c r="J363" i="6"/>
  <c r="P362" i="6"/>
  <c r="M362" i="6"/>
  <c r="P353" i="6"/>
  <c r="M352" i="6"/>
  <c r="J351" i="6"/>
  <c r="M350" i="6"/>
  <c r="J349" i="6"/>
  <c r="M348" i="6"/>
  <c r="J347" i="6"/>
  <c r="M346" i="6"/>
  <c r="J345" i="6"/>
  <c r="P344" i="6"/>
  <c r="M344" i="6"/>
  <c r="J343" i="6"/>
  <c r="J341" i="6"/>
  <c r="J339" i="6"/>
  <c r="J337" i="6"/>
  <c r="P335" i="6"/>
  <c r="M334" i="6"/>
  <c r="J333" i="6"/>
  <c r="M332" i="6"/>
  <c r="J331" i="6"/>
  <c r="M330" i="6"/>
  <c r="J329" i="6"/>
  <c r="M328" i="6"/>
  <c r="J327" i="6"/>
  <c r="P326" i="6"/>
  <c r="M326" i="6"/>
  <c r="P317" i="6"/>
  <c r="M316" i="6"/>
  <c r="J315" i="6"/>
  <c r="M314" i="6"/>
  <c r="J313" i="6"/>
  <c r="M312" i="6"/>
  <c r="J311" i="6"/>
  <c r="M310" i="6"/>
  <c r="J309" i="6"/>
  <c r="P308" i="6"/>
  <c r="M308" i="6"/>
  <c r="J307" i="6"/>
  <c r="M306" i="6"/>
  <c r="J305" i="6"/>
  <c r="M304" i="6"/>
  <c r="J303" i="6"/>
  <c r="M302" i="6"/>
  <c r="J301" i="6"/>
  <c r="P299" i="6"/>
  <c r="M299" i="6"/>
  <c r="M298" i="6"/>
  <c r="J297" i="6"/>
  <c r="M296" i="6"/>
  <c r="J295" i="6"/>
  <c r="M294" i="6"/>
  <c r="J293" i="6"/>
  <c r="M292" i="6"/>
  <c r="J291" i="6"/>
  <c r="P290" i="6"/>
  <c r="M290" i="6"/>
  <c r="J289" i="6"/>
  <c r="J287" i="6"/>
  <c r="J285" i="6"/>
  <c r="J283" i="6"/>
  <c r="P281" i="6"/>
  <c r="M281" i="6"/>
  <c r="M280" i="6"/>
  <c r="J279" i="6"/>
  <c r="M278" i="6"/>
  <c r="J277" i="6"/>
  <c r="M276" i="6"/>
  <c r="J275" i="6"/>
  <c r="M274" i="6"/>
  <c r="J273" i="6"/>
  <c r="P272" i="6"/>
  <c r="M272" i="6"/>
  <c r="J271" i="6"/>
  <c r="J269" i="6"/>
  <c r="J267" i="6"/>
  <c r="J265" i="6"/>
  <c r="P263" i="6"/>
  <c r="M263" i="6"/>
  <c r="M262" i="6"/>
  <c r="J261" i="6"/>
  <c r="M260" i="6"/>
  <c r="J259" i="6"/>
  <c r="M258" i="6"/>
  <c r="J257" i="6"/>
  <c r="M256" i="6"/>
  <c r="J255" i="6"/>
  <c r="P254" i="6"/>
  <c r="M254" i="6"/>
  <c r="J253" i="6"/>
  <c r="J251" i="6"/>
  <c r="J249" i="6"/>
  <c r="J247" i="6"/>
  <c r="P245" i="6"/>
  <c r="M245" i="6"/>
  <c r="M244" i="6"/>
  <c r="J243" i="6"/>
  <c r="M242" i="6"/>
  <c r="J241" i="6"/>
  <c r="M240" i="6"/>
  <c r="J239" i="6"/>
  <c r="M238" i="6"/>
  <c r="J237" i="6"/>
  <c r="P236" i="6"/>
  <c r="M236" i="6"/>
  <c r="J235" i="6"/>
  <c r="J233" i="6"/>
  <c r="J231" i="6"/>
  <c r="J229" i="6"/>
  <c r="P227" i="6"/>
  <c r="M227" i="6"/>
  <c r="M226" i="6"/>
  <c r="J225" i="6"/>
  <c r="M224" i="6"/>
  <c r="J223" i="6"/>
  <c r="M222" i="6"/>
  <c r="J221" i="6"/>
  <c r="M220" i="6"/>
  <c r="J219" i="6"/>
  <c r="P218" i="6"/>
  <c r="M218" i="6"/>
  <c r="J217" i="6"/>
  <c r="J215" i="6"/>
  <c r="J213" i="6"/>
  <c r="J211" i="6"/>
  <c r="P209" i="6"/>
  <c r="M209" i="6"/>
  <c r="M208" i="6"/>
  <c r="J207" i="6"/>
  <c r="M206" i="6"/>
  <c r="J205" i="6"/>
  <c r="M204" i="6"/>
  <c r="J203" i="6"/>
  <c r="M202" i="6"/>
  <c r="J201" i="6"/>
  <c r="P200" i="6"/>
  <c r="M200" i="6"/>
  <c r="J199" i="6"/>
  <c r="J197" i="6"/>
  <c r="J195" i="6"/>
  <c r="J193" i="6"/>
  <c r="P191" i="6"/>
  <c r="M191" i="6"/>
  <c r="M190" i="6"/>
  <c r="J189" i="6"/>
  <c r="M188" i="6"/>
  <c r="J187" i="6"/>
  <c r="M186" i="6"/>
  <c r="J185" i="6"/>
  <c r="M184" i="6"/>
  <c r="J183" i="6"/>
  <c r="P182" i="6"/>
  <c r="M182" i="6"/>
  <c r="J181" i="6"/>
  <c r="J179" i="6"/>
  <c r="J177" i="6"/>
  <c r="J175" i="6"/>
  <c r="P173" i="6"/>
  <c r="M173" i="6"/>
  <c r="M172" i="6"/>
  <c r="J171" i="6"/>
  <c r="M170" i="6"/>
  <c r="J169" i="6"/>
  <c r="M168" i="6"/>
  <c r="J167" i="6"/>
  <c r="M166" i="6"/>
  <c r="J165" i="6"/>
  <c r="P164" i="6"/>
  <c r="M164" i="6"/>
  <c r="J163" i="6"/>
  <c r="J161" i="6"/>
  <c r="J159" i="6"/>
  <c r="J157" i="6"/>
  <c r="P155" i="6"/>
  <c r="M155" i="6"/>
  <c r="M154" i="6"/>
  <c r="J153" i="6"/>
  <c r="M152" i="6"/>
  <c r="J151" i="6"/>
  <c r="M150" i="6"/>
  <c r="J149" i="6"/>
  <c r="M148" i="6"/>
  <c r="J147" i="6"/>
  <c r="P146" i="6"/>
  <c r="M146" i="6"/>
  <c r="J145" i="6"/>
  <c r="J143" i="6"/>
  <c r="J141" i="6"/>
  <c r="J139" i="6"/>
  <c r="P137" i="6"/>
  <c r="M137" i="6"/>
  <c r="M136" i="6"/>
  <c r="J135" i="6"/>
  <c r="M134" i="6"/>
  <c r="J133" i="6"/>
  <c r="M132" i="6"/>
  <c r="J131" i="6"/>
  <c r="M130" i="6"/>
  <c r="J129" i="6"/>
  <c r="P128" i="6"/>
  <c r="M128" i="6"/>
  <c r="J127" i="6"/>
  <c r="J125" i="6"/>
  <c r="J123" i="6"/>
  <c r="J121" i="6"/>
  <c r="P119" i="6"/>
  <c r="M119" i="6"/>
  <c r="M118" i="6"/>
  <c r="J117" i="6"/>
  <c r="M116" i="6"/>
  <c r="J115" i="6"/>
  <c r="M114" i="6"/>
  <c r="J113" i="6"/>
  <c r="M112" i="6"/>
  <c r="J111" i="6"/>
  <c r="P110" i="6"/>
  <c r="M110" i="6"/>
  <c r="J109" i="6"/>
  <c r="J107" i="6"/>
  <c r="J105" i="6"/>
  <c r="J103" i="6"/>
  <c r="P101" i="6"/>
  <c r="M101" i="6"/>
  <c r="M100" i="6"/>
  <c r="J99" i="6"/>
  <c r="M98" i="6"/>
  <c r="J97" i="6"/>
  <c r="M96" i="6"/>
  <c r="J95" i="6"/>
  <c r="M94" i="6"/>
  <c r="J93" i="6"/>
  <c r="P92" i="6"/>
  <c r="M92" i="6"/>
  <c r="J91" i="6"/>
  <c r="J89" i="6"/>
  <c r="J87" i="6"/>
  <c r="J85" i="6"/>
  <c r="P83" i="6"/>
  <c r="M83" i="6"/>
  <c r="M82" i="6"/>
  <c r="J81" i="6"/>
  <c r="M80" i="6"/>
  <c r="J79" i="6"/>
  <c r="M78" i="6"/>
  <c r="J77" i="6"/>
  <c r="M76" i="6"/>
  <c r="J75" i="6"/>
  <c r="P74" i="6"/>
  <c r="M74" i="6"/>
  <c r="J82" i="6"/>
  <c r="P65" i="6"/>
  <c r="M65" i="6"/>
  <c r="J65" i="6"/>
  <c r="M73" i="6"/>
  <c r="M64" i="6"/>
  <c r="J63" i="6"/>
  <c r="M62" i="6"/>
  <c r="J61" i="6"/>
  <c r="M60" i="6"/>
  <c r="J59" i="6"/>
  <c r="M58" i="6"/>
  <c r="J57" i="6"/>
  <c r="P56" i="6"/>
  <c r="M56" i="6"/>
  <c r="J64" i="6"/>
  <c r="P47" i="6"/>
  <c r="M47" i="6"/>
  <c r="J47" i="6"/>
  <c r="M55" i="6"/>
  <c r="M46" i="6"/>
  <c r="J45" i="6"/>
  <c r="M44" i="6"/>
  <c r="J43" i="6"/>
  <c r="M42" i="6"/>
  <c r="J41" i="6"/>
  <c r="M40" i="6"/>
  <c r="J39" i="6"/>
  <c r="P38" i="6"/>
  <c r="M38" i="6"/>
  <c r="J46" i="6"/>
  <c r="P29" i="6"/>
  <c r="M29" i="6"/>
  <c r="J29" i="6"/>
  <c r="M37" i="6"/>
  <c r="Z28" i="6"/>
  <c r="X28" i="6"/>
  <c r="AA28" i="6" s="1"/>
  <c r="U28" i="6"/>
  <c r="S28" i="6"/>
  <c r="V28" i="6" s="1"/>
  <c r="M28" i="6"/>
  <c r="Z27" i="6"/>
  <c r="X27" i="6"/>
  <c r="AA27" i="6" s="1"/>
  <c r="U27" i="6"/>
  <c r="S27" i="6"/>
  <c r="V27" i="6" s="1"/>
  <c r="J27" i="6"/>
  <c r="Z26" i="6"/>
  <c r="X26" i="6"/>
  <c r="AA26" i="6" s="1"/>
  <c r="U26" i="6"/>
  <c r="S26" i="6"/>
  <c r="V26" i="6" s="1"/>
  <c r="M26" i="6"/>
  <c r="Z25" i="6"/>
  <c r="X25" i="6"/>
  <c r="AA25" i="6" s="1"/>
  <c r="U25" i="6"/>
  <c r="S25" i="6"/>
  <c r="V25" i="6" s="1"/>
  <c r="J25" i="6"/>
  <c r="Z24" i="6"/>
  <c r="X24" i="6"/>
  <c r="AA24" i="6" s="1"/>
  <c r="U24" i="6"/>
  <c r="S24" i="6"/>
  <c r="V24" i="6" s="1"/>
  <c r="M24" i="6"/>
  <c r="Z23" i="6"/>
  <c r="X23" i="6"/>
  <c r="AA23" i="6" s="1"/>
  <c r="U23" i="6"/>
  <c r="S23" i="6"/>
  <c r="V23" i="6" s="1"/>
  <c r="J23" i="6"/>
  <c r="Z22" i="6"/>
  <c r="X22" i="6"/>
  <c r="AA22" i="6" s="1"/>
  <c r="U22" i="6"/>
  <c r="S22" i="6"/>
  <c r="V22" i="6" s="1"/>
  <c r="M22" i="6"/>
  <c r="Z21" i="6"/>
  <c r="X21" i="6"/>
  <c r="AA21" i="6" s="1"/>
  <c r="U21" i="6"/>
  <c r="S21" i="6"/>
  <c r="V21" i="6" s="1"/>
  <c r="J21" i="6"/>
  <c r="Z20" i="6"/>
  <c r="X20" i="6"/>
  <c r="AA20" i="6" s="1"/>
  <c r="U20" i="6"/>
  <c r="S20" i="6"/>
  <c r="V20" i="6" s="1"/>
  <c r="P20" i="6"/>
  <c r="M20" i="6"/>
  <c r="J28" i="6"/>
  <c r="Z19" i="6"/>
  <c r="X19" i="6"/>
  <c r="AA19" i="6" s="1"/>
  <c r="U19" i="6"/>
  <c r="S19" i="6"/>
  <c r="V19" i="6" s="1"/>
  <c r="Z18" i="6"/>
  <c r="X18" i="6"/>
  <c r="AA18" i="6" s="1"/>
  <c r="U18" i="6"/>
  <c r="S18" i="6"/>
  <c r="V18" i="6" s="1"/>
  <c r="Z17" i="6"/>
  <c r="X17" i="6"/>
  <c r="AA17" i="6" s="1"/>
  <c r="U17" i="6"/>
  <c r="S17" i="6"/>
  <c r="V17" i="6" s="1"/>
  <c r="Z16" i="6"/>
  <c r="X16" i="6"/>
  <c r="AA16" i="6" s="1"/>
  <c r="U16" i="6"/>
  <c r="S16" i="6"/>
  <c r="V16" i="6" s="1"/>
  <c r="Z15" i="6"/>
  <c r="X15" i="6"/>
  <c r="AA15" i="6" s="1"/>
  <c r="U15" i="6"/>
  <c r="S15" i="6"/>
  <c r="V15" i="6" s="1"/>
  <c r="Z14" i="6"/>
  <c r="X14" i="6"/>
  <c r="AA14" i="6" s="1"/>
  <c r="U14" i="6"/>
  <c r="S14" i="6"/>
  <c r="V14" i="6" s="1"/>
  <c r="Z13" i="6"/>
  <c r="X13" i="6"/>
  <c r="AA13" i="6" s="1"/>
  <c r="U13" i="6"/>
  <c r="S13" i="6"/>
  <c r="V13" i="6" s="1"/>
  <c r="Z12" i="6"/>
  <c r="X12" i="6"/>
  <c r="AA12" i="6" s="1"/>
  <c r="U12" i="6"/>
  <c r="S12" i="6"/>
  <c r="V12" i="6" s="1"/>
  <c r="Z11" i="6"/>
  <c r="X11" i="6"/>
  <c r="AA11" i="6" s="1"/>
  <c r="U11" i="6"/>
  <c r="S11" i="6"/>
  <c r="V11" i="6" s="1"/>
  <c r="P11" i="6"/>
  <c r="M11" i="6"/>
  <c r="M19" i="6"/>
  <c r="Y136" i="10" l="1"/>
  <c r="W14" i="4" s="1"/>
  <c r="V136" i="10"/>
  <c r="P14" i="4" s="1"/>
  <c r="W137" i="10"/>
  <c r="Y53" i="4"/>
  <c r="T53" i="4"/>
  <c r="AA136" i="10"/>
  <c r="AC14" i="4" s="1"/>
  <c r="T137" i="10"/>
  <c r="R12" i="4"/>
  <c r="W136" i="10"/>
  <c r="Q14" i="4" s="1"/>
  <c r="F12" i="4"/>
  <c r="T136" i="10"/>
  <c r="J14" i="4" s="1"/>
  <c r="Y137" i="10"/>
  <c r="U136" i="10"/>
  <c r="K14" i="4" s="1"/>
  <c r="Z136" i="10"/>
  <c r="AB14" i="4" s="1"/>
  <c r="U137" i="10"/>
  <c r="AA137" i="10"/>
  <c r="X136" i="10"/>
  <c r="V14" i="4" s="1"/>
  <c r="V12" i="4"/>
  <c r="V132" i="10"/>
  <c r="V137" i="10"/>
  <c r="I12" i="4"/>
  <c r="G12" i="4"/>
  <c r="M12" i="4"/>
  <c r="O12" i="4"/>
  <c r="H12" i="4"/>
  <c r="X12" i="4"/>
  <c r="Z12" i="4"/>
  <c r="T12" i="4"/>
  <c r="L12" i="4"/>
  <c r="N12" i="4"/>
  <c r="Y12" i="4"/>
  <c r="AA12" i="4"/>
  <c r="U12" i="4"/>
  <c r="S12" i="4"/>
  <c r="W132" i="10"/>
  <c r="U132" i="10"/>
  <c r="Y132" i="10"/>
  <c r="X132" i="10"/>
  <c r="AA132" i="10"/>
  <c r="T132" i="10"/>
  <c r="M398" i="6"/>
  <c r="M434" i="6"/>
  <c r="J658" i="6"/>
  <c r="J902" i="6"/>
  <c r="M416" i="6"/>
  <c r="J550" i="6"/>
  <c r="M898" i="6"/>
  <c r="J676" i="6"/>
  <c r="J1090" i="6"/>
  <c r="M12" i="6"/>
  <c r="J13" i="6"/>
  <c r="M14" i="6"/>
  <c r="J15" i="6"/>
  <c r="M16" i="6"/>
  <c r="J17" i="6"/>
  <c r="M18" i="6"/>
  <c r="J19" i="6"/>
  <c r="M30" i="6"/>
  <c r="J31" i="6"/>
  <c r="M32" i="6"/>
  <c r="J33" i="6"/>
  <c r="M34" i="6"/>
  <c r="J35" i="6"/>
  <c r="M36" i="6"/>
  <c r="J37" i="6"/>
  <c r="M48" i="6"/>
  <c r="J49" i="6"/>
  <c r="M50" i="6"/>
  <c r="J51" i="6"/>
  <c r="M52" i="6"/>
  <c r="J53" i="6"/>
  <c r="M54" i="6"/>
  <c r="J55" i="6"/>
  <c r="M66" i="6"/>
  <c r="J67" i="6"/>
  <c r="M68" i="6"/>
  <c r="J69" i="6"/>
  <c r="M70" i="6"/>
  <c r="J71" i="6"/>
  <c r="M72" i="6"/>
  <c r="J73" i="6"/>
  <c r="M91" i="6"/>
  <c r="J90" i="6"/>
  <c r="M89" i="6"/>
  <c r="J88" i="6"/>
  <c r="M87" i="6"/>
  <c r="J86" i="6"/>
  <c r="M85" i="6"/>
  <c r="J84" i="6"/>
  <c r="M86" i="6"/>
  <c r="M90" i="6"/>
  <c r="J92" i="6"/>
  <c r="M109" i="6"/>
  <c r="J108" i="6"/>
  <c r="M107" i="6"/>
  <c r="J106" i="6"/>
  <c r="M105" i="6"/>
  <c r="J104" i="6"/>
  <c r="M103" i="6"/>
  <c r="J102" i="6"/>
  <c r="M104" i="6"/>
  <c r="M108" i="6"/>
  <c r="J110" i="6"/>
  <c r="M127" i="6"/>
  <c r="J126" i="6"/>
  <c r="M125" i="6"/>
  <c r="J124" i="6"/>
  <c r="M123" i="6"/>
  <c r="J122" i="6"/>
  <c r="M121" i="6"/>
  <c r="J120" i="6"/>
  <c r="M122" i="6"/>
  <c r="M126" i="6"/>
  <c r="J128" i="6"/>
  <c r="M145" i="6"/>
  <c r="J144" i="6"/>
  <c r="M143" i="6"/>
  <c r="J142" i="6"/>
  <c r="M141" i="6"/>
  <c r="J140" i="6"/>
  <c r="M139" i="6"/>
  <c r="J138" i="6"/>
  <c r="M140" i="6"/>
  <c r="M144" i="6"/>
  <c r="J146" i="6"/>
  <c r="M163" i="6"/>
  <c r="J162" i="6"/>
  <c r="M161" i="6"/>
  <c r="J160" i="6"/>
  <c r="M159" i="6"/>
  <c r="J158" i="6"/>
  <c r="M157" i="6"/>
  <c r="J156" i="6"/>
  <c r="M158" i="6"/>
  <c r="M162" i="6"/>
  <c r="J164" i="6"/>
  <c r="M181" i="6"/>
  <c r="J180" i="6"/>
  <c r="M179" i="6"/>
  <c r="J178" i="6"/>
  <c r="M177" i="6"/>
  <c r="J176" i="6"/>
  <c r="M175" i="6"/>
  <c r="J174" i="6"/>
  <c r="M176" i="6"/>
  <c r="M180" i="6"/>
  <c r="J182" i="6"/>
  <c r="M199" i="6"/>
  <c r="J198" i="6"/>
  <c r="M197" i="6"/>
  <c r="J196" i="6"/>
  <c r="M195" i="6"/>
  <c r="J194" i="6"/>
  <c r="M193" i="6"/>
  <c r="J192" i="6"/>
  <c r="M194" i="6"/>
  <c r="M198" i="6"/>
  <c r="J200" i="6"/>
  <c r="M217" i="6"/>
  <c r="J216" i="6"/>
  <c r="M215" i="6"/>
  <c r="J214" i="6"/>
  <c r="M213" i="6"/>
  <c r="J212" i="6"/>
  <c r="M211" i="6"/>
  <c r="J210" i="6"/>
  <c r="M212" i="6"/>
  <c r="M216" i="6"/>
  <c r="J218" i="6"/>
  <c r="M235" i="6"/>
  <c r="J234" i="6"/>
  <c r="M233" i="6"/>
  <c r="J232" i="6"/>
  <c r="M231" i="6"/>
  <c r="J230" i="6"/>
  <c r="M229" i="6"/>
  <c r="J228" i="6"/>
  <c r="M230" i="6"/>
  <c r="M234" i="6"/>
  <c r="J236" i="6"/>
  <c r="M253" i="6"/>
  <c r="J252" i="6"/>
  <c r="M251" i="6"/>
  <c r="J250" i="6"/>
  <c r="M249" i="6"/>
  <c r="J248" i="6"/>
  <c r="M247" i="6"/>
  <c r="J246" i="6"/>
  <c r="M248" i="6"/>
  <c r="M252" i="6"/>
  <c r="J254" i="6"/>
  <c r="M271" i="6"/>
  <c r="J270" i="6"/>
  <c r="M269" i="6"/>
  <c r="J268" i="6"/>
  <c r="M267" i="6"/>
  <c r="J266" i="6"/>
  <c r="M265" i="6"/>
  <c r="J264" i="6"/>
  <c r="M266" i="6"/>
  <c r="M270" i="6"/>
  <c r="J272" i="6"/>
  <c r="M289" i="6"/>
  <c r="J288" i="6"/>
  <c r="M287" i="6"/>
  <c r="J286" i="6"/>
  <c r="M285" i="6"/>
  <c r="J284" i="6"/>
  <c r="M283" i="6"/>
  <c r="J282" i="6"/>
  <c r="M284" i="6"/>
  <c r="M288" i="6"/>
  <c r="J290" i="6"/>
  <c r="M307" i="6"/>
  <c r="J306" i="6"/>
  <c r="M305" i="6"/>
  <c r="J304" i="6"/>
  <c r="M303" i="6"/>
  <c r="J302" i="6"/>
  <c r="M301" i="6"/>
  <c r="J300" i="6"/>
  <c r="M325" i="6"/>
  <c r="J324" i="6"/>
  <c r="M323" i="6"/>
  <c r="J322" i="6"/>
  <c r="M321" i="6"/>
  <c r="J320" i="6"/>
  <c r="M319" i="6"/>
  <c r="J318" i="6"/>
  <c r="M317" i="6"/>
  <c r="M318" i="6"/>
  <c r="M320" i="6"/>
  <c r="M322" i="6"/>
  <c r="M324" i="6"/>
  <c r="M361" i="6"/>
  <c r="J360" i="6"/>
  <c r="M359" i="6"/>
  <c r="J358" i="6"/>
  <c r="M357" i="6"/>
  <c r="J356" i="6"/>
  <c r="M355" i="6"/>
  <c r="J354" i="6"/>
  <c r="M353" i="6"/>
  <c r="M354" i="6"/>
  <c r="M356" i="6"/>
  <c r="M358" i="6"/>
  <c r="M360" i="6"/>
  <c r="M13" i="6"/>
  <c r="J14" i="6"/>
  <c r="M15" i="6"/>
  <c r="J16" i="6"/>
  <c r="M17" i="6"/>
  <c r="J18" i="6"/>
  <c r="J20" i="6"/>
  <c r="M21" i="6"/>
  <c r="J22" i="6"/>
  <c r="M23" i="6"/>
  <c r="J24" i="6"/>
  <c r="M25" i="6"/>
  <c r="J26" i="6"/>
  <c r="M27" i="6"/>
  <c r="M31" i="6"/>
  <c r="J32" i="6"/>
  <c r="M33" i="6"/>
  <c r="J34" i="6"/>
  <c r="M35" i="6"/>
  <c r="J36" i="6"/>
  <c r="J38" i="6"/>
  <c r="M39" i="6"/>
  <c r="J40" i="6"/>
  <c r="M41" i="6"/>
  <c r="J42" i="6"/>
  <c r="M43" i="6"/>
  <c r="J44" i="6"/>
  <c r="M45" i="6"/>
  <c r="M49" i="6"/>
  <c r="J50" i="6"/>
  <c r="M51" i="6"/>
  <c r="J52" i="6"/>
  <c r="M53" i="6"/>
  <c r="J54" i="6"/>
  <c r="J56" i="6"/>
  <c r="M57" i="6"/>
  <c r="J58" i="6"/>
  <c r="M59" i="6"/>
  <c r="J60" i="6"/>
  <c r="M61" i="6"/>
  <c r="J62" i="6"/>
  <c r="M63" i="6"/>
  <c r="M67" i="6"/>
  <c r="J68" i="6"/>
  <c r="M69" i="6"/>
  <c r="J70" i="6"/>
  <c r="M71" i="6"/>
  <c r="J72" i="6"/>
  <c r="J74" i="6"/>
  <c r="M75" i="6"/>
  <c r="J76" i="6"/>
  <c r="M77" i="6"/>
  <c r="J78" i="6"/>
  <c r="M79" i="6"/>
  <c r="J80" i="6"/>
  <c r="M81" i="6"/>
  <c r="M84" i="6"/>
  <c r="M88" i="6"/>
  <c r="M102" i="6"/>
  <c r="M106" i="6"/>
  <c r="M120" i="6"/>
  <c r="M124" i="6"/>
  <c r="M138" i="6"/>
  <c r="M142" i="6"/>
  <c r="M156" i="6"/>
  <c r="M160" i="6"/>
  <c r="M174" i="6"/>
  <c r="M178" i="6"/>
  <c r="M192" i="6"/>
  <c r="M196" i="6"/>
  <c r="M210" i="6"/>
  <c r="M214" i="6"/>
  <c r="M228" i="6"/>
  <c r="M232" i="6"/>
  <c r="M246" i="6"/>
  <c r="M250" i="6"/>
  <c r="M264" i="6"/>
  <c r="M268" i="6"/>
  <c r="M282" i="6"/>
  <c r="M286" i="6"/>
  <c r="M300" i="6"/>
  <c r="J319" i="6"/>
  <c r="J321" i="6"/>
  <c r="J323" i="6"/>
  <c r="J325" i="6"/>
  <c r="M343" i="6"/>
  <c r="J342" i="6"/>
  <c r="M341" i="6"/>
  <c r="J340" i="6"/>
  <c r="M339" i="6"/>
  <c r="J338" i="6"/>
  <c r="M337" i="6"/>
  <c r="J336" i="6"/>
  <c r="M335" i="6"/>
  <c r="M336" i="6"/>
  <c r="M338" i="6"/>
  <c r="M340" i="6"/>
  <c r="M342" i="6"/>
  <c r="J355" i="6"/>
  <c r="J357" i="6"/>
  <c r="J359" i="6"/>
  <c r="J361" i="6"/>
  <c r="M379" i="6"/>
  <c r="J378" i="6"/>
  <c r="M377" i="6"/>
  <c r="J376" i="6"/>
  <c r="M375" i="6"/>
  <c r="J374" i="6"/>
  <c r="M373" i="6"/>
  <c r="J372" i="6"/>
  <c r="M371" i="6"/>
  <c r="M372" i="6"/>
  <c r="M374" i="6"/>
  <c r="M376" i="6"/>
  <c r="M378" i="6"/>
  <c r="M389" i="6"/>
  <c r="M469" i="6"/>
  <c r="J468" i="6"/>
  <c r="M467" i="6"/>
  <c r="J466" i="6"/>
  <c r="M465" i="6"/>
  <c r="J464" i="6"/>
  <c r="M463" i="6"/>
  <c r="J462" i="6"/>
  <c r="M461" i="6"/>
  <c r="M462" i="6"/>
  <c r="J463" i="6"/>
  <c r="M487" i="6"/>
  <c r="J486" i="6"/>
  <c r="M485" i="6"/>
  <c r="J484" i="6"/>
  <c r="M483" i="6"/>
  <c r="J482" i="6"/>
  <c r="M481" i="6"/>
  <c r="J480" i="6"/>
  <c r="M479" i="6"/>
  <c r="M480" i="6"/>
  <c r="J481" i="6"/>
  <c r="M482" i="6"/>
  <c r="J542" i="6"/>
  <c r="J614" i="6"/>
  <c r="J713" i="6"/>
  <c r="M93" i="6"/>
  <c r="J94" i="6"/>
  <c r="M95" i="6"/>
  <c r="J96" i="6"/>
  <c r="M97" i="6"/>
  <c r="J98" i="6"/>
  <c r="M99" i="6"/>
  <c r="J100" i="6"/>
  <c r="M111" i="6"/>
  <c r="J112" i="6"/>
  <c r="M113" i="6"/>
  <c r="J114" i="6"/>
  <c r="M115" i="6"/>
  <c r="J116" i="6"/>
  <c r="M117" i="6"/>
  <c r="J118" i="6"/>
  <c r="M129" i="6"/>
  <c r="J130" i="6"/>
  <c r="M131" i="6"/>
  <c r="J132" i="6"/>
  <c r="M133" i="6"/>
  <c r="J134" i="6"/>
  <c r="M135" i="6"/>
  <c r="J136" i="6"/>
  <c r="M147" i="6"/>
  <c r="J148" i="6"/>
  <c r="M149" i="6"/>
  <c r="J150" i="6"/>
  <c r="M151" i="6"/>
  <c r="J152" i="6"/>
  <c r="M153" i="6"/>
  <c r="J154" i="6"/>
  <c r="M165" i="6"/>
  <c r="J166" i="6"/>
  <c r="M167" i="6"/>
  <c r="J168" i="6"/>
  <c r="M169" i="6"/>
  <c r="J170" i="6"/>
  <c r="M171" i="6"/>
  <c r="J172" i="6"/>
  <c r="M183" i="6"/>
  <c r="J184" i="6"/>
  <c r="M185" i="6"/>
  <c r="J186" i="6"/>
  <c r="M187" i="6"/>
  <c r="J188" i="6"/>
  <c r="M189" i="6"/>
  <c r="J190" i="6"/>
  <c r="M201" i="6"/>
  <c r="J202" i="6"/>
  <c r="M203" i="6"/>
  <c r="J204" i="6"/>
  <c r="M205" i="6"/>
  <c r="J206" i="6"/>
  <c r="M207" i="6"/>
  <c r="J208" i="6"/>
  <c r="M219" i="6"/>
  <c r="J220" i="6"/>
  <c r="M221" i="6"/>
  <c r="J222" i="6"/>
  <c r="M223" i="6"/>
  <c r="J224" i="6"/>
  <c r="M225" i="6"/>
  <c r="J226" i="6"/>
  <c r="M237" i="6"/>
  <c r="J238" i="6"/>
  <c r="M239" i="6"/>
  <c r="J240" i="6"/>
  <c r="M241" i="6"/>
  <c r="J242" i="6"/>
  <c r="M243" i="6"/>
  <c r="J244" i="6"/>
  <c r="M255" i="6"/>
  <c r="J256" i="6"/>
  <c r="M257" i="6"/>
  <c r="J258" i="6"/>
  <c r="M259" i="6"/>
  <c r="J260" i="6"/>
  <c r="M261" i="6"/>
  <c r="J262" i="6"/>
  <c r="M273" i="6"/>
  <c r="J274" i="6"/>
  <c r="M275" i="6"/>
  <c r="J276" i="6"/>
  <c r="M277" i="6"/>
  <c r="J278" i="6"/>
  <c r="M279" i="6"/>
  <c r="J280" i="6"/>
  <c r="M291" i="6"/>
  <c r="J292" i="6"/>
  <c r="M293" i="6"/>
  <c r="J294" i="6"/>
  <c r="M295" i="6"/>
  <c r="J296" i="6"/>
  <c r="M297" i="6"/>
  <c r="J298" i="6"/>
  <c r="J308" i="6"/>
  <c r="M309" i="6"/>
  <c r="J310" i="6"/>
  <c r="M311" i="6"/>
  <c r="J312" i="6"/>
  <c r="M313" i="6"/>
  <c r="J314" i="6"/>
  <c r="M315" i="6"/>
  <c r="J316" i="6"/>
  <c r="J326" i="6"/>
  <c r="M327" i="6"/>
  <c r="J328" i="6"/>
  <c r="M329" i="6"/>
  <c r="J330" i="6"/>
  <c r="M331" i="6"/>
  <c r="J332" i="6"/>
  <c r="M333" i="6"/>
  <c r="J334" i="6"/>
  <c r="J344" i="6"/>
  <c r="M345" i="6"/>
  <c r="J346" i="6"/>
  <c r="M347" i="6"/>
  <c r="J348" i="6"/>
  <c r="M349" i="6"/>
  <c r="J350" i="6"/>
  <c r="M351" i="6"/>
  <c r="J352" i="6"/>
  <c r="J362" i="6"/>
  <c r="M363" i="6"/>
  <c r="J364" i="6"/>
  <c r="M365" i="6"/>
  <c r="J366" i="6"/>
  <c r="M367" i="6"/>
  <c r="J368" i="6"/>
  <c r="M369" i="6"/>
  <c r="J370" i="6"/>
  <c r="J380" i="6"/>
  <c r="M381" i="6"/>
  <c r="J382" i="6"/>
  <c r="M383" i="6"/>
  <c r="J384" i="6"/>
  <c r="M385" i="6"/>
  <c r="J386" i="6"/>
  <c r="M387" i="6"/>
  <c r="J388" i="6"/>
  <c r="J390" i="6"/>
  <c r="M391" i="6"/>
  <c r="J392" i="6"/>
  <c r="M393" i="6"/>
  <c r="J394" i="6"/>
  <c r="M395" i="6"/>
  <c r="J396" i="6"/>
  <c r="M397" i="6"/>
  <c r="J398" i="6"/>
  <c r="M399" i="6"/>
  <c r="J400" i="6"/>
  <c r="M401" i="6"/>
  <c r="J402" i="6"/>
  <c r="M403" i="6"/>
  <c r="J404" i="6"/>
  <c r="M405" i="6"/>
  <c r="J406" i="6"/>
  <c r="J408" i="6"/>
  <c r="M409" i="6"/>
  <c r="J410" i="6"/>
  <c r="M411" i="6"/>
  <c r="J412" i="6"/>
  <c r="M413" i="6"/>
  <c r="J414" i="6"/>
  <c r="M415" i="6"/>
  <c r="J416" i="6"/>
  <c r="M417" i="6"/>
  <c r="J418" i="6"/>
  <c r="M419" i="6"/>
  <c r="J420" i="6"/>
  <c r="M421" i="6"/>
  <c r="J422" i="6"/>
  <c r="M423" i="6"/>
  <c r="J424" i="6"/>
  <c r="J426" i="6"/>
  <c r="M427" i="6"/>
  <c r="J428" i="6"/>
  <c r="M429" i="6"/>
  <c r="J430" i="6"/>
  <c r="M431" i="6"/>
  <c r="J432" i="6"/>
  <c r="M433" i="6"/>
  <c r="J434" i="6"/>
  <c r="M435" i="6"/>
  <c r="J436" i="6"/>
  <c r="M437" i="6"/>
  <c r="J438" i="6"/>
  <c r="M439" i="6"/>
  <c r="J440" i="6"/>
  <c r="M441" i="6"/>
  <c r="J442" i="6"/>
  <c r="J444" i="6"/>
  <c r="M445" i="6"/>
  <c r="J446" i="6"/>
  <c r="M447" i="6"/>
  <c r="J448" i="6"/>
  <c r="M449" i="6"/>
  <c r="J450" i="6"/>
  <c r="M464" i="6"/>
  <c r="J465" i="6"/>
  <c r="J497" i="6"/>
  <c r="J524" i="6"/>
  <c r="J569" i="6"/>
  <c r="J596" i="6"/>
  <c r="J641" i="6"/>
  <c r="J668" i="6"/>
  <c r="J686" i="6"/>
  <c r="J704" i="6"/>
  <c r="M466" i="6"/>
  <c r="J467" i="6"/>
  <c r="J487" i="6"/>
  <c r="J506" i="6"/>
  <c r="J578" i="6"/>
  <c r="J650" i="6"/>
  <c r="J677" i="6"/>
  <c r="J695" i="6"/>
  <c r="M390" i="6"/>
  <c r="J391" i="6"/>
  <c r="M392" i="6"/>
  <c r="J393" i="6"/>
  <c r="M394" i="6"/>
  <c r="J395" i="6"/>
  <c r="M396" i="6"/>
  <c r="M408" i="6"/>
  <c r="J409" i="6"/>
  <c r="M410" i="6"/>
  <c r="J411" i="6"/>
  <c r="M412" i="6"/>
  <c r="J413" i="6"/>
  <c r="M414" i="6"/>
  <c r="M426" i="6"/>
  <c r="J427" i="6"/>
  <c r="M428" i="6"/>
  <c r="J429" i="6"/>
  <c r="M430" i="6"/>
  <c r="J431" i="6"/>
  <c r="M432" i="6"/>
  <c r="M444" i="6"/>
  <c r="J445" i="6"/>
  <c r="M446" i="6"/>
  <c r="J447" i="6"/>
  <c r="M448" i="6"/>
  <c r="J449" i="6"/>
  <c r="M450" i="6"/>
  <c r="J451" i="6"/>
  <c r="M468" i="6"/>
  <c r="J469" i="6"/>
  <c r="J483" i="6"/>
  <c r="M484" i="6"/>
  <c r="J485" i="6"/>
  <c r="M486" i="6"/>
  <c r="J488" i="6"/>
  <c r="J560" i="6"/>
  <c r="J632" i="6"/>
  <c r="J722" i="6"/>
  <c r="M793" i="6"/>
  <c r="J792" i="6"/>
  <c r="M791" i="6"/>
  <c r="J790" i="6"/>
  <c r="M789" i="6"/>
  <c r="J788" i="6"/>
  <c r="M787" i="6"/>
  <c r="J786" i="6"/>
  <c r="M788" i="6"/>
  <c r="M792" i="6"/>
  <c r="J794" i="6"/>
  <c r="J887" i="6"/>
  <c r="M739" i="6"/>
  <c r="J738" i="6"/>
  <c r="M737" i="6"/>
  <c r="J736" i="6"/>
  <c r="M735" i="6"/>
  <c r="J734" i="6"/>
  <c r="M733" i="6"/>
  <c r="J732" i="6"/>
  <c r="M734" i="6"/>
  <c r="M738" i="6"/>
  <c r="J740" i="6"/>
  <c r="J787" i="6"/>
  <c r="J791" i="6"/>
  <c r="M811" i="6"/>
  <c r="J810" i="6"/>
  <c r="M809" i="6"/>
  <c r="J808" i="6"/>
  <c r="M807" i="6"/>
  <c r="J806" i="6"/>
  <c r="M805" i="6"/>
  <c r="J804" i="6"/>
  <c r="M806" i="6"/>
  <c r="M810" i="6"/>
  <c r="J812" i="6"/>
  <c r="M453" i="6"/>
  <c r="M455" i="6"/>
  <c r="J456" i="6"/>
  <c r="M457" i="6"/>
  <c r="J458" i="6"/>
  <c r="M459" i="6"/>
  <c r="M471" i="6"/>
  <c r="M473" i="6"/>
  <c r="J474" i="6"/>
  <c r="M475" i="6"/>
  <c r="J476" i="6"/>
  <c r="M477" i="6"/>
  <c r="M505" i="6"/>
  <c r="J504" i="6"/>
  <c r="M503" i="6"/>
  <c r="J502" i="6"/>
  <c r="M501" i="6"/>
  <c r="J500" i="6"/>
  <c r="M499" i="6"/>
  <c r="J498" i="6"/>
  <c r="M497" i="6"/>
  <c r="M498" i="6"/>
  <c r="J499" i="6"/>
  <c r="M523" i="6"/>
  <c r="J522" i="6"/>
  <c r="M521" i="6"/>
  <c r="J520" i="6"/>
  <c r="M519" i="6"/>
  <c r="J518" i="6"/>
  <c r="M517" i="6"/>
  <c r="J516" i="6"/>
  <c r="M515" i="6"/>
  <c r="M516" i="6"/>
  <c r="J517" i="6"/>
  <c r="M541" i="6"/>
  <c r="J540" i="6"/>
  <c r="M539" i="6"/>
  <c r="J538" i="6"/>
  <c r="M537" i="6"/>
  <c r="J536" i="6"/>
  <c r="M535" i="6"/>
  <c r="M533" i="6"/>
  <c r="M534" i="6"/>
  <c r="J535" i="6"/>
  <c r="M559" i="6"/>
  <c r="J558" i="6"/>
  <c r="M557" i="6"/>
  <c r="J556" i="6"/>
  <c r="M555" i="6"/>
  <c r="J554" i="6"/>
  <c r="M553" i="6"/>
  <c r="M551" i="6"/>
  <c r="M552" i="6"/>
  <c r="J553" i="6"/>
  <c r="M577" i="6"/>
  <c r="J576" i="6"/>
  <c r="M575" i="6"/>
  <c r="J574" i="6"/>
  <c r="M573" i="6"/>
  <c r="J572" i="6"/>
  <c r="M571" i="6"/>
  <c r="J570" i="6"/>
  <c r="M569" i="6"/>
  <c r="M570" i="6"/>
  <c r="J571" i="6"/>
  <c r="M595" i="6"/>
  <c r="J594" i="6"/>
  <c r="M593" i="6"/>
  <c r="J592" i="6"/>
  <c r="M591" i="6"/>
  <c r="J590" i="6"/>
  <c r="M589" i="6"/>
  <c r="M587" i="6"/>
  <c r="M588" i="6"/>
  <c r="J589" i="6"/>
  <c r="M613" i="6"/>
  <c r="J612" i="6"/>
  <c r="M611" i="6"/>
  <c r="J610" i="6"/>
  <c r="M609" i="6"/>
  <c r="J608" i="6"/>
  <c r="M607" i="6"/>
  <c r="M605" i="6"/>
  <c r="M606" i="6"/>
  <c r="J607" i="6"/>
  <c r="M631" i="6"/>
  <c r="J630" i="6"/>
  <c r="M629" i="6"/>
  <c r="J628" i="6"/>
  <c r="M627" i="6"/>
  <c r="J626" i="6"/>
  <c r="M625" i="6"/>
  <c r="M623" i="6"/>
  <c r="M624" i="6"/>
  <c r="J625" i="6"/>
  <c r="M649" i="6"/>
  <c r="J648" i="6"/>
  <c r="M647" i="6"/>
  <c r="J646" i="6"/>
  <c r="M645" i="6"/>
  <c r="J644" i="6"/>
  <c r="M643" i="6"/>
  <c r="J642" i="6"/>
  <c r="M641" i="6"/>
  <c r="M642" i="6"/>
  <c r="J643" i="6"/>
  <c r="M667" i="6"/>
  <c r="J666" i="6"/>
  <c r="M665" i="6"/>
  <c r="J664" i="6"/>
  <c r="M663" i="6"/>
  <c r="J662" i="6"/>
  <c r="M661" i="6"/>
  <c r="M659" i="6"/>
  <c r="M660" i="6"/>
  <c r="J661" i="6"/>
  <c r="M685" i="6"/>
  <c r="J684" i="6"/>
  <c r="M683" i="6"/>
  <c r="J682" i="6"/>
  <c r="M681" i="6"/>
  <c r="J680" i="6"/>
  <c r="M679" i="6"/>
  <c r="J678" i="6"/>
  <c r="M677" i="6"/>
  <c r="M678" i="6"/>
  <c r="J679" i="6"/>
  <c r="M703" i="6"/>
  <c r="J702" i="6"/>
  <c r="M701" i="6"/>
  <c r="J700" i="6"/>
  <c r="M699" i="6"/>
  <c r="J698" i="6"/>
  <c r="M697" i="6"/>
  <c r="J696" i="6"/>
  <c r="M695" i="6"/>
  <c r="M696" i="6"/>
  <c r="J697" i="6"/>
  <c r="M721" i="6"/>
  <c r="J720" i="6"/>
  <c r="M719" i="6"/>
  <c r="J718" i="6"/>
  <c r="M717" i="6"/>
  <c r="J716" i="6"/>
  <c r="M715" i="6"/>
  <c r="J714" i="6"/>
  <c r="M713" i="6"/>
  <c r="M714" i="6"/>
  <c r="J715" i="6"/>
  <c r="J733" i="6"/>
  <c r="J737" i="6"/>
  <c r="M757" i="6"/>
  <c r="J756" i="6"/>
  <c r="M755" i="6"/>
  <c r="J754" i="6"/>
  <c r="M753" i="6"/>
  <c r="J752" i="6"/>
  <c r="M751" i="6"/>
  <c r="J750" i="6"/>
  <c r="M752" i="6"/>
  <c r="M756" i="6"/>
  <c r="J758" i="6"/>
  <c r="M767" i="6"/>
  <c r="J771" i="6"/>
  <c r="M786" i="6"/>
  <c r="M790" i="6"/>
  <c r="J805" i="6"/>
  <c r="J809" i="6"/>
  <c r="M829" i="6"/>
  <c r="J828" i="6"/>
  <c r="M827" i="6"/>
  <c r="J826" i="6"/>
  <c r="M825" i="6"/>
  <c r="J824" i="6"/>
  <c r="M823" i="6"/>
  <c r="J822" i="6"/>
  <c r="M824" i="6"/>
  <c r="M828" i="6"/>
  <c r="J830" i="6"/>
  <c r="M839" i="6"/>
  <c r="J843" i="6"/>
  <c r="M883" i="6"/>
  <c r="M882" i="6"/>
  <c r="J883" i="6"/>
  <c r="M881" i="6"/>
  <c r="J880" i="6"/>
  <c r="M879" i="6"/>
  <c r="J878" i="6"/>
  <c r="M877" i="6"/>
  <c r="J876" i="6"/>
  <c r="J882" i="6"/>
  <c r="M875" i="6"/>
  <c r="M876" i="6"/>
  <c r="M878" i="6"/>
  <c r="M880" i="6"/>
  <c r="M732" i="6"/>
  <c r="M736" i="6"/>
  <c r="M775" i="6"/>
  <c r="J774" i="6"/>
  <c r="M773" i="6"/>
  <c r="J772" i="6"/>
  <c r="M771" i="6"/>
  <c r="J770" i="6"/>
  <c r="M769" i="6"/>
  <c r="J768" i="6"/>
  <c r="M770" i="6"/>
  <c r="M774" i="6"/>
  <c r="J776" i="6"/>
  <c r="M785" i="6"/>
  <c r="J789" i="6"/>
  <c r="J793" i="6"/>
  <c r="M804" i="6"/>
  <c r="M808" i="6"/>
  <c r="M847" i="6"/>
  <c r="J846" i="6"/>
  <c r="M845" i="6"/>
  <c r="J844" i="6"/>
  <c r="M843" i="6"/>
  <c r="J842" i="6"/>
  <c r="M841" i="6"/>
  <c r="J840" i="6"/>
  <c r="M842" i="6"/>
  <c r="M846" i="6"/>
  <c r="J848" i="6"/>
  <c r="M865" i="6"/>
  <c r="J864" i="6"/>
  <c r="M863" i="6"/>
  <c r="J862" i="6"/>
  <c r="M861" i="6"/>
  <c r="J860" i="6"/>
  <c r="M859" i="6"/>
  <c r="J858" i="6"/>
  <c r="M857" i="6"/>
  <c r="M858" i="6"/>
  <c r="M860" i="6"/>
  <c r="M862" i="6"/>
  <c r="M864" i="6"/>
  <c r="M911" i="6"/>
  <c r="M919" i="6"/>
  <c r="J918" i="6"/>
  <c r="M917" i="6"/>
  <c r="J916" i="6"/>
  <c r="M915" i="6"/>
  <c r="J914" i="6"/>
  <c r="M913" i="6"/>
  <c r="J912" i="6"/>
  <c r="J913" i="6"/>
  <c r="J917" i="6"/>
  <c r="M929" i="6"/>
  <c r="M937" i="6"/>
  <c r="J936" i="6"/>
  <c r="M935" i="6"/>
  <c r="J934" i="6"/>
  <c r="M933" i="6"/>
  <c r="J932" i="6"/>
  <c r="M931" i="6"/>
  <c r="J930" i="6"/>
  <c r="J931" i="6"/>
  <c r="J935" i="6"/>
  <c r="M947" i="6"/>
  <c r="M955" i="6"/>
  <c r="J954" i="6"/>
  <c r="M953" i="6"/>
  <c r="J952" i="6"/>
  <c r="M951" i="6"/>
  <c r="J950" i="6"/>
  <c r="M949" i="6"/>
  <c r="J948" i="6"/>
  <c r="J949" i="6"/>
  <c r="J953" i="6"/>
  <c r="M965" i="6"/>
  <c r="M973" i="6"/>
  <c r="J972" i="6"/>
  <c r="M971" i="6"/>
  <c r="J970" i="6"/>
  <c r="M969" i="6"/>
  <c r="J968" i="6"/>
  <c r="M967" i="6"/>
  <c r="J966" i="6"/>
  <c r="J967" i="6"/>
  <c r="J971" i="6"/>
  <c r="M983" i="6"/>
  <c r="M991" i="6"/>
  <c r="J990" i="6"/>
  <c r="M989" i="6"/>
  <c r="J988" i="6"/>
  <c r="M987" i="6"/>
  <c r="J986" i="6"/>
  <c r="M985" i="6"/>
  <c r="J984" i="6"/>
  <c r="J985" i="6"/>
  <c r="J989" i="6"/>
  <c r="M489" i="6"/>
  <c r="J490" i="6"/>
  <c r="M491" i="6"/>
  <c r="J492" i="6"/>
  <c r="M493" i="6"/>
  <c r="J494" i="6"/>
  <c r="M495" i="6"/>
  <c r="M507" i="6"/>
  <c r="J508" i="6"/>
  <c r="M509" i="6"/>
  <c r="J510" i="6"/>
  <c r="M511" i="6"/>
  <c r="J512" i="6"/>
  <c r="M513" i="6"/>
  <c r="M525" i="6"/>
  <c r="J526" i="6"/>
  <c r="M527" i="6"/>
  <c r="J528" i="6"/>
  <c r="M529" i="6"/>
  <c r="J530" i="6"/>
  <c r="M531" i="6"/>
  <c r="M543" i="6"/>
  <c r="J544" i="6"/>
  <c r="M545" i="6"/>
  <c r="J546" i="6"/>
  <c r="M547" i="6"/>
  <c r="J548" i="6"/>
  <c r="M549" i="6"/>
  <c r="M561" i="6"/>
  <c r="J562" i="6"/>
  <c r="M563" i="6"/>
  <c r="J564" i="6"/>
  <c r="M565" i="6"/>
  <c r="J566" i="6"/>
  <c r="M567" i="6"/>
  <c r="M579" i="6"/>
  <c r="J580" i="6"/>
  <c r="M581" i="6"/>
  <c r="J582" i="6"/>
  <c r="M583" i="6"/>
  <c r="J584" i="6"/>
  <c r="M585" i="6"/>
  <c r="M597" i="6"/>
  <c r="J598" i="6"/>
  <c r="M599" i="6"/>
  <c r="J600" i="6"/>
  <c r="M601" i="6"/>
  <c r="J602" i="6"/>
  <c r="M603" i="6"/>
  <c r="M615" i="6"/>
  <c r="J616" i="6"/>
  <c r="M617" i="6"/>
  <c r="J618" i="6"/>
  <c r="M619" i="6"/>
  <c r="J620" i="6"/>
  <c r="M621" i="6"/>
  <c r="M633" i="6"/>
  <c r="J634" i="6"/>
  <c r="M635" i="6"/>
  <c r="J636" i="6"/>
  <c r="M637" i="6"/>
  <c r="J638" i="6"/>
  <c r="M639" i="6"/>
  <c r="M651" i="6"/>
  <c r="J652" i="6"/>
  <c r="M653" i="6"/>
  <c r="J654" i="6"/>
  <c r="M655" i="6"/>
  <c r="J656" i="6"/>
  <c r="M657" i="6"/>
  <c r="M669" i="6"/>
  <c r="J670" i="6"/>
  <c r="M671" i="6"/>
  <c r="J672" i="6"/>
  <c r="M673" i="6"/>
  <c r="J674" i="6"/>
  <c r="M675" i="6"/>
  <c r="M687" i="6"/>
  <c r="J688" i="6"/>
  <c r="M689" i="6"/>
  <c r="J690" i="6"/>
  <c r="M691" i="6"/>
  <c r="J692" i="6"/>
  <c r="M693" i="6"/>
  <c r="M705" i="6"/>
  <c r="J706" i="6"/>
  <c r="M707" i="6"/>
  <c r="J708" i="6"/>
  <c r="M709" i="6"/>
  <c r="J710" i="6"/>
  <c r="M711" i="6"/>
  <c r="M723" i="6"/>
  <c r="J724" i="6"/>
  <c r="M725" i="6"/>
  <c r="J726" i="6"/>
  <c r="M727" i="6"/>
  <c r="J728" i="6"/>
  <c r="M729" i="6"/>
  <c r="M741" i="6"/>
  <c r="J742" i="6"/>
  <c r="M743" i="6"/>
  <c r="J744" i="6"/>
  <c r="M745" i="6"/>
  <c r="J746" i="6"/>
  <c r="M747" i="6"/>
  <c r="M759" i="6"/>
  <c r="J760" i="6"/>
  <c r="M761" i="6"/>
  <c r="J762" i="6"/>
  <c r="M763" i="6"/>
  <c r="J764" i="6"/>
  <c r="M765" i="6"/>
  <c r="M777" i="6"/>
  <c r="J778" i="6"/>
  <c r="M779" i="6"/>
  <c r="J780" i="6"/>
  <c r="M781" i="6"/>
  <c r="J782" i="6"/>
  <c r="M783" i="6"/>
  <c r="M795" i="6"/>
  <c r="J796" i="6"/>
  <c r="M797" i="6"/>
  <c r="J798" i="6"/>
  <c r="M799" i="6"/>
  <c r="J800" i="6"/>
  <c r="M801" i="6"/>
  <c r="M813" i="6"/>
  <c r="J814" i="6"/>
  <c r="M815" i="6"/>
  <c r="J816" i="6"/>
  <c r="M817" i="6"/>
  <c r="J818" i="6"/>
  <c r="M819" i="6"/>
  <c r="M831" i="6"/>
  <c r="J832" i="6"/>
  <c r="M833" i="6"/>
  <c r="J834" i="6"/>
  <c r="M835" i="6"/>
  <c r="J836" i="6"/>
  <c r="M837" i="6"/>
  <c r="M849" i="6"/>
  <c r="J850" i="6"/>
  <c r="M851" i="6"/>
  <c r="J852" i="6"/>
  <c r="M853" i="6"/>
  <c r="J854" i="6"/>
  <c r="M855" i="6"/>
  <c r="J866" i="6"/>
  <c r="M867" i="6"/>
  <c r="J868" i="6"/>
  <c r="M869" i="6"/>
  <c r="J870" i="6"/>
  <c r="M871" i="6"/>
  <c r="J872" i="6"/>
  <c r="M873" i="6"/>
  <c r="M884" i="6"/>
  <c r="M888" i="6"/>
  <c r="M889" i="6"/>
  <c r="J891" i="6"/>
  <c r="J892" i="6"/>
  <c r="J893" i="6"/>
  <c r="J894" i="6"/>
  <c r="M912" i="6"/>
  <c r="M916" i="6"/>
  <c r="M930" i="6"/>
  <c r="M934" i="6"/>
  <c r="M948" i="6"/>
  <c r="M952" i="6"/>
  <c r="M966" i="6"/>
  <c r="M970" i="6"/>
  <c r="M984" i="6"/>
  <c r="M988" i="6"/>
  <c r="M893" i="6"/>
  <c r="M901" i="6"/>
  <c r="J900" i="6"/>
  <c r="M899" i="6"/>
  <c r="J895" i="6"/>
  <c r="J896" i="6"/>
  <c r="J901" i="6"/>
  <c r="J915" i="6"/>
  <c r="J919" i="6"/>
  <c r="J933" i="6"/>
  <c r="J937" i="6"/>
  <c r="J951" i="6"/>
  <c r="J955" i="6"/>
  <c r="J969" i="6"/>
  <c r="J973" i="6"/>
  <c r="J987" i="6"/>
  <c r="J991" i="6"/>
  <c r="M986" i="6"/>
  <c r="M990" i="6"/>
  <c r="M903" i="6"/>
  <c r="J904" i="6"/>
  <c r="M905" i="6"/>
  <c r="J906" i="6"/>
  <c r="M907" i="6"/>
  <c r="J908" i="6"/>
  <c r="M909" i="6"/>
  <c r="J910" i="6"/>
  <c r="M921" i="6"/>
  <c r="J922" i="6"/>
  <c r="M923" i="6"/>
  <c r="J924" i="6"/>
  <c r="M925" i="6"/>
  <c r="J926" i="6"/>
  <c r="M927" i="6"/>
  <c r="J928" i="6"/>
  <c r="M939" i="6"/>
  <c r="J940" i="6"/>
  <c r="M941" i="6"/>
  <c r="J942" i="6"/>
  <c r="M943" i="6"/>
  <c r="J944" i="6"/>
  <c r="M945" i="6"/>
  <c r="J946" i="6"/>
  <c r="M957" i="6"/>
  <c r="J958" i="6"/>
  <c r="M959" i="6"/>
  <c r="J960" i="6"/>
  <c r="M961" i="6"/>
  <c r="J962" i="6"/>
  <c r="M963" i="6"/>
  <c r="J964" i="6"/>
  <c r="M975" i="6"/>
  <c r="J976" i="6"/>
  <c r="M977" i="6"/>
  <c r="J978" i="6"/>
  <c r="M979" i="6"/>
  <c r="J980" i="6"/>
  <c r="M981" i="6"/>
  <c r="J982" i="6"/>
  <c r="J1000" i="6"/>
  <c r="M999" i="6"/>
  <c r="J998" i="6"/>
  <c r="M997" i="6"/>
  <c r="J996" i="6"/>
  <c r="M993" i="6"/>
  <c r="J994" i="6"/>
  <c r="M995" i="6"/>
  <c r="J1028" i="6"/>
  <c r="J1046" i="6"/>
  <c r="J1010" i="6"/>
  <c r="M1000" i="6"/>
  <c r="M1009" i="6"/>
  <c r="J1008" i="6"/>
  <c r="M1007" i="6"/>
  <c r="J1006" i="6"/>
  <c r="M1005" i="6"/>
  <c r="J1004" i="6"/>
  <c r="M1003" i="6"/>
  <c r="J1002" i="6"/>
  <c r="M1001" i="6"/>
  <c r="M1002" i="6"/>
  <c r="J1003" i="6"/>
  <c r="M1004" i="6"/>
  <c r="M1027" i="6"/>
  <c r="J1026" i="6"/>
  <c r="M1025" i="6"/>
  <c r="J1024" i="6"/>
  <c r="M1023" i="6"/>
  <c r="J1022" i="6"/>
  <c r="M1021" i="6"/>
  <c r="J1020" i="6"/>
  <c r="M1019" i="6"/>
  <c r="M1020" i="6"/>
  <c r="J1021" i="6"/>
  <c r="J1064" i="6"/>
  <c r="M1154" i="6"/>
  <c r="J1161" i="6"/>
  <c r="J1160" i="6"/>
  <c r="M1158" i="6"/>
  <c r="M1157" i="6"/>
  <c r="J1162" i="6"/>
  <c r="J1158" i="6"/>
  <c r="J1157" i="6"/>
  <c r="J1155" i="6"/>
  <c r="M1159" i="6"/>
  <c r="J1156" i="6"/>
  <c r="M1160" i="6"/>
  <c r="J1118" i="6"/>
  <c r="J1136" i="6"/>
  <c r="J1100" i="6"/>
  <c r="J1127" i="6"/>
  <c r="J1145" i="6"/>
  <c r="M1217" i="6"/>
  <c r="J1224" i="6"/>
  <c r="J1223" i="6"/>
  <c r="M1221" i="6"/>
  <c r="M1220" i="6"/>
  <c r="J1225" i="6"/>
  <c r="J1221" i="6"/>
  <c r="J1220" i="6"/>
  <c r="J1218" i="6"/>
  <c r="M1225" i="6"/>
  <c r="J1222" i="6"/>
  <c r="M1223" i="6"/>
  <c r="M1219" i="6"/>
  <c r="M1218" i="6"/>
  <c r="M1224" i="6"/>
  <c r="J1219" i="6"/>
  <c r="M1222" i="6"/>
  <c r="J1082" i="6"/>
  <c r="M1161" i="6"/>
  <c r="M1253" i="6"/>
  <c r="M1261" i="6"/>
  <c r="M1260" i="6"/>
  <c r="J1260" i="6"/>
  <c r="J1259" i="6"/>
  <c r="M1257" i="6"/>
  <c r="M1256" i="6"/>
  <c r="M1259" i="6"/>
  <c r="J1255" i="6"/>
  <c r="J1257" i="6"/>
  <c r="J1256" i="6"/>
  <c r="J1254" i="6"/>
  <c r="J1261" i="6"/>
  <c r="M1255" i="6"/>
  <c r="M1258" i="6"/>
  <c r="J1258" i="6"/>
  <c r="J1187" i="6"/>
  <c r="J1186" i="6"/>
  <c r="M1184" i="6"/>
  <c r="M1183" i="6"/>
  <c r="J1182" i="6"/>
  <c r="M1186" i="6"/>
  <c r="M1187" i="6"/>
  <c r="M1188" i="6"/>
  <c r="M1190" i="6"/>
  <c r="J1197" i="6"/>
  <c r="J1196" i="6"/>
  <c r="M1194" i="6"/>
  <c r="M1193" i="6"/>
  <c r="M1191" i="6"/>
  <c r="M1192" i="6"/>
  <c r="J1195" i="6"/>
  <c r="M1045" i="6"/>
  <c r="J1044" i="6"/>
  <c r="M1043" i="6"/>
  <c r="J1042" i="6"/>
  <c r="M1041" i="6"/>
  <c r="J1040" i="6"/>
  <c r="M1039" i="6"/>
  <c r="M1037" i="6"/>
  <c r="M1038" i="6"/>
  <c r="J1039" i="6"/>
  <c r="M1063" i="6"/>
  <c r="J1062" i="6"/>
  <c r="M1061" i="6"/>
  <c r="J1060" i="6"/>
  <c r="M1059" i="6"/>
  <c r="J1058" i="6"/>
  <c r="M1057" i="6"/>
  <c r="M1055" i="6"/>
  <c r="M1056" i="6"/>
  <c r="J1057" i="6"/>
  <c r="M1081" i="6"/>
  <c r="J1080" i="6"/>
  <c r="M1079" i="6"/>
  <c r="J1078" i="6"/>
  <c r="M1077" i="6"/>
  <c r="J1076" i="6"/>
  <c r="M1075" i="6"/>
  <c r="J1074" i="6"/>
  <c r="M1073" i="6"/>
  <c r="M1074" i="6"/>
  <c r="J1075" i="6"/>
  <c r="M1099" i="6"/>
  <c r="J1098" i="6"/>
  <c r="M1097" i="6"/>
  <c r="J1096" i="6"/>
  <c r="M1095" i="6"/>
  <c r="J1094" i="6"/>
  <c r="M1093" i="6"/>
  <c r="M1091" i="6"/>
  <c r="M1092" i="6"/>
  <c r="J1093" i="6"/>
  <c r="M1117" i="6"/>
  <c r="J1116" i="6"/>
  <c r="M1115" i="6"/>
  <c r="J1114" i="6"/>
  <c r="M1113" i="6"/>
  <c r="J1112" i="6"/>
  <c r="M1111" i="6"/>
  <c r="M1109" i="6"/>
  <c r="M1110" i="6"/>
  <c r="J1111" i="6"/>
  <c r="M1135" i="6"/>
  <c r="J1134" i="6"/>
  <c r="M1133" i="6"/>
  <c r="J1132" i="6"/>
  <c r="M1131" i="6"/>
  <c r="J1130" i="6"/>
  <c r="M1129" i="6"/>
  <c r="J1128" i="6"/>
  <c r="M1127" i="6"/>
  <c r="M1128" i="6"/>
  <c r="J1129" i="6"/>
  <c r="J1152" i="6"/>
  <c r="M1151" i="6"/>
  <c r="J1150" i="6"/>
  <c r="M1149" i="6"/>
  <c r="J1148" i="6"/>
  <c r="M1147" i="6"/>
  <c r="J1146" i="6"/>
  <c r="M1145" i="6"/>
  <c r="M1146" i="6"/>
  <c r="J1147" i="6"/>
  <c r="M1153" i="6"/>
  <c r="M1163" i="6"/>
  <c r="J1165" i="6"/>
  <c r="J1166" i="6"/>
  <c r="J1170" i="6"/>
  <c r="J1174" i="6"/>
  <c r="M1178" i="6"/>
  <c r="M1179" i="6"/>
  <c r="M1182" i="6"/>
  <c r="J1185" i="6"/>
  <c r="M1189" i="6"/>
  <c r="M1195" i="6"/>
  <c r="M1199" i="6"/>
  <c r="J1214" i="6"/>
  <c r="J1213" i="6"/>
  <c r="M1211" i="6"/>
  <c r="M1210" i="6"/>
  <c r="M1212" i="6"/>
  <c r="M1209" i="6"/>
  <c r="J1212" i="6"/>
  <c r="J1250" i="6"/>
  <c r="J1249" i="6"/>
  <c r="M1247" i="6"/>
  <c r="M1246" i="6"/>
  <c r="J1252" i="6"/>
  <c r="J1251" i="6"/>
  <c r="J1247" i="6"/>
  <c r="J1246" i="6"/>
  <c r="M1244" i="6"/>
  <c r="M1248" i="6"/>
  <c r="J1248" i="6"/>
  <c r="J1169" i="6"/>
  <c r="J1168" i="6"/>
  <c r="M1166" i="6"/>
  <c r="M1165" i="6"/>
  <c r="J1164" i="6"/>
  <c r="M1168" i="6"/>
  <c r="M1169" i="6"/>
  <c r="M1170" i="6"/>
  <c r="M1172" i="6"/>
  <c r="J1179" i="6"/>
  <c r="J1178" i="6"/>
  <c r="M1176" i="6"/>
  <c r="M1175" i="6"/>
  <c r="M1173" i="6"/>
  <c r="M1174" i="6"/>
  <c r="J1177" i="6"/>
  <c r="M1185" i="6"/>
  <c r="J1191" i="6"/>
  <c r="J1193" i="6"/>
  <c r="J1194" i="6"/>
  <c r="J1198" i="6"/>
  <c r="J1206" i="6"/>
  <c r="J1205" i="6"/>
  <c r="M1203" i="6"/>
  <c r="M1202" i="6"/>
  <c r="J1204" i="6"/>
  <c r="M1201" i="6"/>
  <c r="J1200" i="6"/>
  <c r="M1204" i="6"/>
  <c r="J1207" i="6"/>
  <c r="M1011" i="6"/>
  <c r="J1012" i="6"/>
  <c r="M1013" i="6"/>
  <c r="J1014" i="6"/>
  <c r="M1015" i="6"/>
  <c r="J1016" i="6"/>
  <c r="M1017" i="6"/>
  <c r="M1029" i="6"/>
  <c r="J1030" i="6"/>
  <c r="M1031" i="6"/>
  <c r="J1032" i="6"/>
  <c r="M1033" i="6"/>
  <c r="J1034" i="6"/>
  <c r="M1035" i="6"/>
  <c r="M1047" i="6"/>
  <c r="J1048" i="6"/>
  <c r="M1049" i="6"/>
  <c r="J1050" i="6"/>
  <c r="M1051" i="6"/>
  <c r="J1052" i="6"/>
  <c r="M1053" i="6"/>
  <c r="M1065" i="6"/>
  <c r="J1066" i="6"/>
  <c r="M1067" i="6"/>
  <c r="J1068" i="6"/>
  <c r="M1069" i="6"/>
  <c r="J1070" i="6"/>
  <c r="M1071" i="6"/>
  <c r="M1083" i="6"/>
  <c r="J1084" i="6"/>
  <c r="M1085" i="6"/>
  <c r="J1086" i="6"/>
  <c r="M1087" i="6"/>
  <c r="J1088" i="6"/>
  <c r="M1089" i="6"/>
  <c r="M1101" i="6"/>
  <c r="J1102" i="6"/>
  <c r="M1103" i="6"/>
  <c r="J1104" i="6"/>
  <c r="M1105" i="6"/>
  <c r="J1106" i="6"/>
  <c r="M1107" i="6"/>
  <c r="M1119" i="6"/>
  <c r="J1120" i="6"/>
  <c r="M1121" i="6"/>
  <c r="J1122" i="6"/>
  <c r="M1123" i="6"/>
  <c r="J1124" i="6"/>
  <c r="M1125" i="6"/>
  <c r="M1137" i="6"/>
  <c r="J1138" i="6"/>
  <c r="M1139" i="6"/>
  <c r="J1140" i="6"/>
  <c r="M1141" i="6"/>
  <c r="J1142" i="6"/>
  <c r="M1143" i="6"/>
  <c r="J1232" i="6"/>
  <c r="J1231" i="6"/>
  <c r="M1229" i="6"/>
  <c r="M1228" i="6"/>
  <c r="J1227" i="6"/>
  <c r="M1231" i="6"/>
  <c r="M1232" i="6"/>
  <c r="M1233" i="6"/>
  <c r="M1235" i="6"/>
  <c r="J1242" i="6"/>
  <c r="J1241" i="6"/>
  <c r="M1239" i="6"/>
  <c r="M1238" i="6"/>
  <c r="M1236" i="6"/>
  <c r="M1237" i="6"/>
  <c r="J1240" i="6"/>
  <c r="J1288" i="6"/>
  <c r="M1287" i="6"/>
  <c r="J1286" i="6"/>
  <c r="M1285" i="6"/>
  <c r="J1284" i="6"/>
  <c r="M1283" i="6"/>
  <c r="J1282" i="6"/>
  <c r="M1288" i="6"/>
  <c r="M1282" i="6"/>
  <c r="J1281" i="6"/>
  <c r="J1287" i="6"/>
  <c r="M1284" i="6"/>
  <c r="M1286" i="6"/>
  <c r="M1269" i="6"/>
  <c r="M1268" i="6"/>
  <c r="J1264" i="6"/>
  <c r="J1263" i="6"/>
  <c r="J1268" i="6"/>
  <c r="J1267" i="6"/>
  <c r="M1265" i="6"/>
  <c r="M1264" i="6"/>
  <c r="M1267" i="6"/>
  <c r="J1270" i="6"/>
  <c r="J1289" i="6"/>
  <c r="J1298" i="6"/>
  <c r="M1274" i="6"/>
  <c r="M1275" i="6"/>
  <c r="J1277" i="6"/>
  <c r="J1278" i="6"/>
  <c r="M1333" i="6"/>
  <c r="J1329" i="6"/>
  <c r="J1328" i="6"/>
  <c r="M1326" i="6"/>
  <c r="M1327" i="6"/>
  <c r="M1325" i="6"/>
  <c r="M1332" i="6"/>
  <c r="M1331" i="6"/>
  <c r="J1327" i="6"/>
  <c r="J1332" i="6"/>
  <c r="M1330" i="6"/>
  <c r="M1329" i="6"/>
  <c r="M1328" i="6"/>
  <c r="M1334" i="6"/>
  <c r="J1341" i="6"/>
  <c r="J1340" i="6"/>
  <c r="M1338" i="6"/>
  <c r="M1337" i="6"/>
  <c r="J1339" i="6"/>
  <c r="J1338" i="6"/>
  <c r="M1336" i="6"/>
  <c r="M1335" i="6"/>
  <c r="J1342" i="6"/>
  <c r="J1337" i="6"/>
  <c r="M1339" i="6"/>
  <c r="J1336" i="6"/>
  <c r="J1335" i="6"/>
  <c r="J1273" i="6"/>
  <c r="J1274" i="6"/>
  <c r="M1278" i="6"/>
  <c r="M1279" i="6"/>
  <c r="J1326" i="6"/>
  <c r="J1331" i="6"/>
  <c r="J1333" i="6"/>
  <c r="M1340" i="6"/>
  <c r="M1316" i="6"/>
  <c r="J1321" i="6"/>
  <c r="J1320" i="6"/>
  <c r="M1318" i="6"/>
  <c r="M1317" i="6"/>
  <c r="J1319" i="6"/>
  <c r="M1323" i="6"/>
  <c r="M1324" i="6"/>
  <c r="M1297" i="6"/>
  <c r="J1296" i="6"/>
  <c r="M1295" i="6"/>
  <c r="J1294" i="6"/>
  <c r="M1293" i="6"/>
  <c r="J1292" i="6"/>
  <c r="M1291" i="6"/>
  <c r="J1290" i="6"/>
  <c r="M1289" i="6"/>
  <c r="M1290" i="6"/>
  <c r="J1291" i="6"/>
  <c r="M1315" i="6"/>
  <c r="J1311" i="6"/>
  <c r="J1310" i="6"/>
  <c r="M1309" i="6"/>
  <c r="M1307" i="6"/>
  <c r="M1308" i="6"/>
  <c r="J1309" i="6"/>
  <c r="M1310" i="6"/>
  <c r="M1311" i="6"/>
  <c r="M1312" i="6"/>
  <c r="J1314" i="6"/>
  <c r="M1319" i="6"/>
  <c r="M1379" i="6"/>
  <c r="M1384" i="6"/>
  <c r="J1383" i="6"/>
  <c r="M1380" i="6"/>
  <c r="M1385" i="6"/>
  <c r="J1384" i="6"/>
  <c r="M1381" i="6"/>
  <c r="J1380" i="6"/>
  <c r="M1383" i="6"/>
  <c r="M1386" i="6"/>
  <c r="M1387" i="6"/>
  <c r="M1299" i="6"/>
  <c r="J1300" i="6"/>
  <c r="M1301" i="6"/>
  <c r="J1302" i="6"/>
  <c r="M1303" i="6"/>
  <c r="J1304" i="6"/>
  <c r="M1305" i="6"/>
  <c r="J1356" i="6"/>
  <c r="J1382" i="6"/>
  <c r="J1385" i="6"/>
  <c r="M1352" i="6"/>
  <c r="M1358" i="6"/>
  <c r="J1357" i="6"/>
  <c r="M1354" i="6"/>
  <c r="J1353" i="6"/>
  <c r="J1355" i="6"/>
  <c r="M1356" i="6"/>
  <c r="J1360" i="6"/>
  <c r="M1382" i="6"/>
  <c r="M1343" i="6"/>
  <c r="J1346" i="6"/>
  <c r="M1347" i="6"/>
  <c r="J1350" i="6"/>
  <c r="M1351" i="6"/>
  <c r="M1361" i="6"/>
  <c r="J1366" i="6"/>
  <c r="J1367" i="6"/>
  <c r="M1368" i="6"/>
  <c r="M1369" i="6"/>
  <c r="M1389" i="6"/>
  <c r="J1390" i="6"/>
  <c r="M1391" i="6"/>
  <c r="J1392" i="6"/>
  <c r="M1393" i="6"/>
  <c r="J1394" i="6"/>
  <c r="M1395" i="6"/>
  <c r="J1396" i="6"/>
  <c r="L14" i="4" l="1"/>
  <c r="F53" i="4"/>
  <c r="K53" i="4"/>
  <c r="X54" i="4"/>
  <c r="F14" i="4"/>
  <c r="F15" i="4" s="1"/>
  <c r="N14" i="4"/>
  <c r="AA14" i="4"/>
  <c r="Y14" i="4"/>
  <c r="M14" i="4"/>
  <c r="O14" i="4"/>
  <c r="R14" i="4"/>
  <c r="T14" i="4"/>
  <c r="Z14" i="4"/>
  <c r="X14" i="4"/>
  <c r="S14" i="4"/>
  <c r="U14" i="4"/>
  <c r="H14" i="4"/>
  <c r="I14" i="4"/>
  <c r="G14" i="4"/>
  <c r="E1361" i="6"/>
  <c r="J1361" i="6"/>
  <c r="J1325" i="6"/>
  <c r="E1325" i="6"/>
  <c r="E1289" i="6"/>
  <c r="E1262" i="6"/>
  <c r="J1262" i="6"/>
  <c r="J1226" i="6"/>
  <c r="E1226" i="6"/>
  <c r="E1172" i="6"/>
  <c r="J1172" i="6"/>
  <c r="J1208" i="6"/>
  <c r="E1208" i="6"/>
  <c r="E1145" i="6"/>
  <c r="E1118" i="6"/>
  <c r="E1073" i="6"/>
  <c r="E1046" i="6"/>
  <c r="E974" i="6"/>
  <c r="E956" i="6"/>
  <c r="E938" i="6"/>
  <c r="E920" i="6"/>
  <c r="E902" i="6"/>
  <c r="E848" i="6"/>
  <c r="J839" i="6"/>
  <c r="E839" i="6"/>
  <c r="J660" i="6"/>
  <c r="E659" i="6"/>
  <c r="J624" i="6"/>
  <c r="E623" i="6"/>
  <c r="J606" i="6"/>
  <c r="E605" i="6"/>
  <c r="J588" i="6"/>
  <c r="E587" i="6"/>
  <c r="J552" i="6"/>
  <c r="E551" i="6"/>
  <c r="J534" i="6"/>
  <c r="E533" i="6"/>
  <c r="J454" i="6"/>
  <c r="E452" i="6"/>
  <c r="E812" i="6"/>
  <c r="J803" i="6"/>
  <c r="E803" i="6"/>
  <c r="E740" i="6"/>
  <c r="J731" i="6"/>
  <c r="E731" i="6"/>
  <c r="E794" i="6"/>
  <c r="J785" i="6"/>
  <c r="E785" i="6"/>
  <c r="E578" i="6"/>
  <c r="J461" i="6"/>
  <c r="E461" i="6"/>
  <c r="J389" i="6"/>
  <c r="E389" i="6"/>
  <c r="E686" i="6"/>
  <c r="E371" i="6"/>
  <c r="J371" i="6"/>
  <c r="E335" i="6"/>
  <c r="J335" i="6"/>
  <c r="E380" i="6"/>
  <c r="E344" i="6"/>
  <c r="E308" i="6"/>
  <c r="E38" i="6"/>
  <c r="E1271" i="6"/>
  <c r="J1271" i="6"/>
  <c r="E1190" i="6"/>
  <c r="J1190" i="6"/>
  <c r="E1136" i="6"/>
  <c r="E1064" i="6"/>
  <c r="J992" i="6"/>
  <c r="E992" i="6"/>
  <c r="E830" i="6"/>
  <c r="E821" i="6"/>
  <c r="J821" i="6"/>
  <c r="E758" i="6"/>
  <c r="E749" i="6"/>
  <c r="J749" i="6"/>
  <c r="J472" i="6"/>
  <c r="E470" i="6"/>
  <c r="E884" i="6"/>
  <c r="E722" i="6"/>
  <c r="E560" i="6"/>
  <c r="J479" i="6"/>
  <c r="E479" i="6"/>
  <c r="J443" i="6"/>
  <c r="E443" i="6"/>
  <c r="E704" i="6"/>
  <c r="E524" i="6"/>
  <c r="E542" i="6"/>
  <c r="E416" i="6"/>
  <c r="E362" i="6"/>
  <c r="E326" i="6"/>
  <c r="E641" i="6"/>
  <c r="E434" i="6"/>
  <c r="E290" i="6"/>
  <c r="J281" i="6"/>
  <c r="E281" i="6"/>
  <c r="E254" i="6"/>
  <c r="J245" i="6"/>
  <c r="E245" i="6"/>
  <c r="E218" i="6"/>
  <c r="J209" i="6"/>
  <c r="E209" i="6"/>
  <c r="E182" i="6"/>
  <c r="J173" i="6"/>
  <c r="E173" i="6"/>
  <c r="E146" i="6"/>
  <c r="J137" i="6"/>
  <c r="E137" i="6"/>
  <c r="E110" i="6"/>
  <c r="J101" i="6"/>
  <c r="E101" i="6"/>
  <c r="E56" i="6"/>
  <c r="E1388" i="6"/>
  <c r="J1388" i="6"/>
  <c r="E1343" i="6"/>
  <c r="J1343" i="6"/>
  <c r="E1316" i="6"/>
  <c r="J1316" i="6"/>
  <c r="E1334" i="6"/>
  <c r="J1334" i="6"/>
  <c r="E1298" i="6"/>
  <c r="E1280" i="6"/>
  <c r="J1280" i="6"/>
  <c r="E1235" i="6"/>
  <c r="J1235" i="6"/>
  <c r="J1199" i="6"/>
  <c r="E1199" i="6"/>
  <c r="J1163" i="6"/>
  <c r="E1163" i="6"/>
  <c r="J1110" i="6"/>
  <c r="E1109" i="6"/>
  <c r="E1091" i="6"/>
  <c r="J1092" i="6"/>
  <c r="J1056" i="6"/>
  <c r="E1055" i="6"/>
  <c r="J1038" i="6"/>
  <c r="E1037" i="6"/>
  <c r="E1253" i="6"/>
  <c r="J1253" i="6"/>
  <c r="E1217" i="6"/>
  <c r="J1217" i="6"/>
  <c r="E1100" i="6"/>
  <c r="E1154" i="6"/>
  <c r="J1154" i="6"/>
  <c r="E1010" i="6"/>
  <c r="E1028" i="6"/>
  <c r="E1019" i="6"/>
  <c r="E857" i="6"/>
  <c r="J857" i="6"/>
  <c r="E866" i="6"/>
  <c r="E650" i="6"/>
  <c r="E506" i="6"/>
  <c r="J425" i="6"/>
  <c r="E425" i="6"/>
  <c r="E677" i="6"/>
  <c r="E596" i="6"/>
  <c r="E713" i="6"/>
  <c r="E569" i="6"/>
  <c r="E497" i="6"/>
  <c r="E74" i="6"/>
  <c r="E1352" i="6"/>
  <c r="J1352" i="6"/>
  <c r="E1379" i="6"/>
  <c r="J1379" i="6"/>
  <c r="J1308" i="6"/>
  <c r="E1307" i="6"/>
  <c r="E1370" i="6"/>
  <c r="J1244" i="6"/>
  <c r="E1244" i="6"/>
  <c r="J1181" i="6"/>
  <c r="E1181" i="6"/>
  <c r="E1082" i="6"/>
  <c r="E1127" i="6"/>
  <c r="E1001" i="6"/>
  <c r="E983" i="6"/>
  <c r="J983" i="6"/>
  <c r="E965" i="6"/>
  <c r="J965" i="6"/>
  <c r="E947" i="6"/>
  <c r="J947" i="6"/>
  <c r="E929" i="6"/>
  <c r="J929" i="6"/>
  <c r="E911" i="6"/>
  <c r="J911" i="6"/>
  <c r="E893" i="6"/>
  <c r="E776" i="6"/>
  <c r="J767" i="6"/>
  <c r="E767" i="6"/>
  <c r="E875" i="6"/>
  <c r="J875" i="6"/>
  <c r="E632" i="6"/>
  <c r="E488" i="6"/>
  <c r="J407" i="6"/>
  <c r="E407" i="6"/>
  <c r="E695" i="6"/>
  <c r="E668" i="6"/>
  <c r="E614" i="6"/>
  <c r="E515" i="6"/>
  <c r="J66" i="6"/>
  <c r="E65" i="6"/>
  <c r="J48" i="6"/>
  <c r="E47" i="6"/>
  <c r="J30" i="6"/>
  <c r="E29" i="6"/>
  <c r="J12" i="6"/>
  <c r="E398" i="6"/>
  <c r="E353" i="6"/>
  <c r="J353" i="6"/>
  <c r="E317" i="6"/>
  <c r="J317" i="6"/>
  <c r="J299" i="6"/>
  <c r="E299" i="6"/>
  <c r="E272" i="6"/>
  <c r="J263" i="6"/>
  <c r="E263" i="6"/>
  <c r="E236" i="6"/>
  <c r="J227" i="6"/>
  <c r="E227" i="6"/>
  <c r="E200" i="6"/>
  <c r="J191" i="6"/>
  <c r="E191" i="6"/>
  <c r="E164" i="6"/>
  <c r="J155" i="6"/>
  <c r="E155" i="6"/>
  <c r="E128" i="6"/>
  <c r="J119" i="6"/>
  <c r="E119" i="6"/>
  <c r="E92" i="6"/>
  <c r="J83" i="6"/>
  <c r="E83" i="6"/>
  <c r="E20" i="6"/>
  <c r="J54" i="4" l="1"/>
  <c r="P82" i="4"/>
  <c r="L82" i="4"/>
  <c r="H82" i="4"/>
  <c r="P81" i="4"/>
  <c r="L81" i="4"/>
  <c r="H81" i="4"/>
  <c r="I74" i="4"/>
  <c r="I76" i="4" s="1"/>
  <c r="M73" i="4"/>
  <c r="M76" i="4" s="1"/>
  <c r="K73" i="4"/>
  <c r="K76" i="4" s="1"/>
  <c r="I73" i="4"/>
  <c r="M72" i="4"/>
  <c r="K72" i="4"/>
  <c r="I72" i="4"/>
  <c r="M71" i="4"/>
  <c r="K71" i="4"/>
  <c r="I71" i="4"/>
  <c r="M70" i="4"/>
  <c r="K70" i="4"/>
  <c r="AH52" i="4"/>
  <c r="AI51" i="4"/>
  <c r="AH49" i="4"/>
  <c r="AI48" i="4"/>
  <c r="AE44" i="4"/>
  <c r="AD44" i="4"/>
  <c r="AH42" i="4"/>
  <c r="AI41" i="4"/>
  <c r="AC35" i="4"/>
  <c r="AB35" i="4"/>
  <c r="AB39" i="4" s="1"/>
  <c r="AB42" i="4" s="1"/>
  <c r="AB57" i="4" s="1"/>
  <c r="AA35" i="4"/>
  <c r="Z35" i="4"/>
  <c r="Z39" i="4" s="1"/>
  <c r="Z42" i="4" s="1"/>
  <c r="Z57" i="4" s="1"/>
  <c r="Y35" i="4"/>
  <c r="O35" i="4"/>
  <c r="N35" i="4"/>
  <c r="N45" i="4" s="1"/>
  <c r="M35" i="4"/>
  <c r="M45" i="4" s="1"/>
  <c r="L35" i="4"/>
  <c r="K35" i="4"/>
  <c r="K45" i="4" s="1"/>
  <c r="T34" i="4"/>
  <c r="F34" i="4"/>
  <c r="W37" i="4"/>
  <c r="W40" i="4" s="1"/>
  <c r="W57" i="4" s="1"/>
  <c r="V33" i="4"/>
  <c r="U33" i="4"/>
  <c r="U37" i="4" s="1"/>
  <c r="I33" i="4"/>
  <c r="I43" i="4" s="1"/>
  <c r="H43" i="4"/>
  <c r="G33" i="4"/>
  <c r="Y15" i="4"/>
  <c r="Y22" i="4" s="1"/>
  <c r="L15" i="4"/>
  <c r="L22" i="4" s="1"/>
  <c r="AE51" i="4" l="1"/>
  <c r="AD51" i="4"/>
  <c r="R33" i="4"/>
  <c r="W54" i="4"/>
  <c r="L39" i="4"/>
  <c r="L42" i="4" s="1"/>
  <c r="R34" i="4"/>
  <c r="O39" i="4"/>
  <c r="O42" i="4" s="1"/>
  <c r="N52" i="4"/>
  <c r="Y39" i="4"/>
  <c r="Y42" i="4" s="1"/>
  <c r="Y57" i="4" s="1"/>
  <c r="AG35" i="4"/>
  <c r="AC45" i="4"/>
  <c r="AC39" i="4"/>
  <c r="AC42" i="4" s="1"/>
  <c r="AC57" i="4" s="1"/>
  <c r="K39" i="4"/>
  <c r="K42" i="4" s="1"/>
  <c r="S35" i="4"/>
  <c r="H15" i="4"/>
  <c r="T15" i="4"/>
  <c r="R15" i="4"/>
  <c r="R22" i="4" s="1"/>
  <c r="Z15" i="4"/>
  <c r="Z22" i="4" s="1"/>
  <c r="X15" i="4"/>
  <c r="X22" i="4" s="1"/>
  <c r="O15" i="4"/>
  <c r="O22" i="4" s="1"/>
  <c r="M15" i="4"/>
  <c r="M22" i="4" s="1"/>
  <c r="I15" i="4"/>
  <c r="I22" i="4" s="1"/>
  <c r="G15" i="4"/>
  <c r="U15" i="4"/>
  <c r="U22" i="4" s="1"/>
  <c r="S15" i="4"/>
  <c r="S22" i="4" s="1"/>
  <c r="U40" i="4"/>
  <c r="U57" i="4" s="1"/>
  <c r="G37" i="4"/>
  <c r="G40" i="4" s="1"/>
  <c r="I75" i="4"/>
  <c r="P15" i="4"/>
  <c r="P22" i="4" s="1"/>
  <c r="AC15" i="4"/>
  <c r="AC22" i="4" s="1"/>
  <c r="F38" i="4"/>
  <c r="F41" i="4" s="1"/>
  <c r="F44" i="4"/>
  <c r="F51" i="4" s="1"/>
  <c r="Q15" i="4"/>
  <c r="Q22" i="4" s="1"/>
  <c r="M75" i="4"/>
  <c r="N15" i="4"/>
  <c r="N22" i="4" s="1"/>
  <c r="W15" i="4"/>
  <c r="W22" i="4" s="1"/>
  <c r="AA15" i="4"/>
  <c r="AA22" i="4" s="1"/>
  <c r="Z45" i="4"/>
  <c r="AB15" i="4"/>
  <c r="AB22" i="4" s="1"/>
  <c r="M74" i="4"/>
  <c r="U43" i="4"/>
  <c r="H37" i="4"/>
  <c r="H40" i="4" s="1"/>
  <c r="K52" i="4"/>
  <c r="N39" i="4"/>
  <c r="N42" i="4" s="1"/>
  <c r="J15" i="4"/>
  <c r="J22" i="4" s="1"/>
  <c r="V15" i="4"/>
  <c r="V22" i="4" s="1"/>
  <c r="K15" i="4"/>
  <c r="K22" i="4" s="1"/>
  <c r="V43" i="4"/>
  <c r="V37" i="4"/>
  <c r="AF37" i="4" s="1"/>
  <c r="AF33" i="4"/>
  <c r="I37" i="4"/>
  <c r="I40" i="4" s="1"/>
  <c r="Y45" i="4"/>
  <c r="M52" i="4"/>
  <c r="M39" i="4"/>
  <c r="M42" i="4" s="1"/>
  <c r="T44" i="4"/>
  <c r="AF34" i="4"/>
  <c r="L45" i="4"/>
  <c r="L52" i="4" s="1"/>
  <c r="AA45" i="4"/>
  <c r="T38" i="4"/>
  <c r="AF38" i="4" s="1"/>
  <c r="AA39" i="4"/>
  <c r="AA42" i="4" s="1"/>
  <c r="AA57" i="4" s="1"/>
  <c r="G43" i="4"/>
  <c r="AB45" i="4"/>
  <c r="O45" i="4"/>
  <c r="O52" i="4" s="1"/>
  <c r="K74" i="4"/>
  <c r="K75" i="4"/>
  <c r="M57" i="4" l="1"/>
  <c r="M63" i="4" s="1"/>
  <c r="M55" i="4"/>
  <c r="H57" i="4"/>
  <c r="H54" i="4"/>
  <c r="K57" i="4"/>
  <c r="K63" i="4" s="1"/>
  <c r="K54" i="4"/>
  <c r="L57" i="4"/>
  <c r="L63" i="4" s="1"/>
  <c r="L55" i="4"/>
  <c r="N57" i="4"/>
  <c r="N63" i="4" s="1"/>
  <c r="N55" i="4"/>
  <c r="I57" i="4"/>
  <c r="I63" i="4" s="1"/>
  <c r="I54" i="4"/>
  <c r="F57" i="4"/>
  <c r="F54" i="4"/>
  <c r="G57" i="4"/>
  <c r="G63" i="4" s="1"/>
  <c r="G54" i="4"/>
  <c r="O57" i="4"/>
  <c r="O63" i="4" s="1"/>
  <c r="O55" i="4"/>
  <c r="H22" i="4"/>
  <c r="F46" i="4"/>
  <c r="AD48" i="4"/>
  <c r="T22" i="4"/>
  <c r="P48" i="4"/>
  <c r="AE48" i="4"/>
  <c r="D23" i="4"/>
  <c r="S33" i="4"/>
  <c r="AG33" i="4"/>
  <c r="AG37" i="4"/>
  <c r="Y54" i="4"/>
  <c r="R40" i="4"/>
  <c r="R43" i="4"/>
  <c r="AF43" i="4"/>
  <c r="R44" i="4"/>
  <c r="AF44" i="4"/>
  <c r="R38" i="4"/>
  <c r="AG39" i="4"/>
  <c r="S42" i="4"/>
  <c r="AG42" i="4"/>
  <c r="R37" i="4"/>
  <c r="S37" i="4" s="1"/>
  <c r="S39" i="4"/>
  <c r="G50" i="4"/>
  <c r="I50" i="4"/>
  <c r="H50" i="4"/>
  <c r="J50" i="4"/>
  <c r="T51" i="4"/>
  <c r="Q51" i="4"/>
  <c r="Z52" i="4"/>
  <c r="T46" i="4"/>
  <c r="V50" i="4"/>
  <c r="Y46" i="4"/>
  <c r="V40" i="4"/>
  <c r="V57" i="4" s="1"/>
  <c r="T41" i="4"/>
  <c r="K46" i="4"/>
  <c r="U50" i="4"/>
  <c r="H63" i="4" l="1"/>
  <c r="R55" i="4"/>
  <c r="T57" i="4"/>
  <c r="AF57" i="4" s="1"/>
  <c r="T54" i="4"/>
  <c r="R54" i="4"/>
  <c r="J67" i="4"/>
  <c r="AH67" i="4" s="1"/>
  <c r="Z86" i="4"/>
  <c r="J86" i="4"/>
  <c r="R85" i="4"/>
  <c r="V85" i="4"/>
  <c r="V86" i="4"/>
  <c r="AD85" i="4"/>
  <c r="N85" i="4"/>
  <c r="N86" i="4"/>
  <c r="R86" i="4"/>
  <c r="Z85" i="4"/>
  <c r="Z87" i="4"/>
  <c r="R57" i="4"/>
  <c r="R41" i="4"/>
  <c r="S40" i="4" s="1"/>
  <c r="AF51" i="4"/>
  <c r="F48" i="4"/>
  <c r="V54" i="4"/>
  <c r="AF50" i="4"/>
  <c r="T48" i="4"/>
  <c r="U47" i="4"/>
  <c r="V47" i="4"/>
  <c r="W47" i="4"/>
  <c r="X47" i="4"/>
  <c r="K49" i="4"/>
  <c r="L49" i="4"/>
  <c r="AI42" i="4"/>
  <c r="R51" i="4"/>
  <c r="R50" i="4"/>
  <c r="S52" i="4"/>
  <c r="K61" i="4"/>
  <c r="H47" i="4"/>
  <c r="Q48" i="4"/>
  <c r="AC49" i="4"/>
  <c r="AP45" i="4"/>
  <c r="O76" i="4" s="1"/>
  <c r="AP72" i="4" s="1"/>
  <c r="AB52" i="4"/>
  <c r="AA52" i="4"/>
  <c r="Y52" i="4"/>
  <c r="AC52" i="4"/>
  <c r="Z49" i="4"/>
  <c r="AB49" i="4"/>
  <c r="N49" i="4"/>
  <c r="AA49" i="4"/>
  <c r="AF41" i="4"/>
  <c r="AF40" i="4"/>
  <c r="O49" i="4"/>
  <c r="Y49" i="4"/>
  <c r="M49" i="4"/>
  <c r="R88" i="4" l="1"/>
  <c r="R87" i="4"/>
  <c r="N87" i="4"/>
  <c r="J88" i="4"/>
  <c r="F63" i="4"/>
  <c r="R63" i="4" s="1"/>
  <c r="J85" i="4" s="1"/>
  <c r="N88" i="4"/>
  <c r="V87" i="4"/>
  <c r="V88" i="4"/>
  <c r="AD87" i="4"/>
  <c r="Z88" i="4"/>
  <c r="AH57" i="4"/>
  <c r="AF76" i="4"/>
  <c r="J80" i="4"/>
  <c r="R80" i="4"/>
  <c r="N80" i="4"/>
  <c r="AG50" i="4"/>
  <c r="AH41" i="4"/>
  <c r="AO56" i="4"/>
  <c r="AO57" i="4" s="1"/>
  <c r="AH50" i="4"/>
  <c r="AP56" i="4"/>
  <c r="AP57" i="4" s="1"/>
  <c r="AG52" i="4"/>
  <c r="AI52" i="4" s="1"/>
  <c r="AH51" i="4"/>
  <c r="AG40" i="4"/>
  <c r="AH40" i="4"/>
  <c r="AC55" i="4"/>
  <c r="O62" i="4" s="1"/>
  <c r="I61" i="4"/>
  <c r="AI40" i="4"/>
  <c r="AO45" i="4"/>
  <c r="S50" i="4"/>
  <c r="U54" i="4"/>
  <c r="J81" i="4" s="1"/>
  <c r="R48" i="4"/>
  <c r="G47" i="4"/>
  <c r="I47" i="4"/>
  <c r="J47" i="4"/>
  <c r="S49" i="4"/>
  <c r="H61" i="4"/>
  <c r="Z55" i="4"/>
  <c r="J61" i="4"/>
  <c r="AB55" i="4"/>
  <c r="N62" i="4" s="1"/>
  <c r="AA55" i="4"/>
  <c r="M62" i="4" s="1"/>
  <c r="AG49" i="4"/>
  <c r="AP43" i="4"/>
  <c r="O74" i="4" s="1"/>
  <c r="AP70" i="4" s="1"/>
  <c r="AF48" i="4"/>
  <c r="AF47" i="4"/>
  <c r="J87" i="4" l="1"/>
  <c r="AH87" i="4" s="1"/>
  <c r="J84" i="4"/>
  <c r="AH84" i="4" s="1"/>
  <c r="AQ45" i="4"/>
  <c r="O72" i="4"/>
  <c r="R81" i="4"/>
  <c r="N81" i="4"/>
  <c r="AF74" i="4"/>
  <c r="AH85" i="4"/>
  <c r="AO83" i="4"/>
  <c r="AO84" i="4" s="1"/>
  <c r="AF80" i="4"/>
  <c r="AO78" i="4"/>
  <c r="F61" i="4"/>
  <c r="R79" i="4"/>
  <c r="N79" i="4"/>
  <c r="L62" i="4"/>
  <c r="R62" i="4" s="1"/>
  <c r="J82" i="4"/>
  <c r="R82" i="4"/>
  <c r="N82" i="4"/>
  <c r="G61" i="4"/>
  <c r="AI50" i="4"/>
  <c r="AF55" i="4"/>
  <c r="AP51" i="4" s="1"/>
  <c r="AF54" i="4"/>
  <c r="AP50" i="4" s="1"/>
  <c r="AO51" i="4"/>
  <c r="AQ56" i="4"/>
  <c r="AQ57" i="4" s="1"/>
  <c r="AH48" i="4"/>
  <c r="R47" i="4"/>
  <c r="AO43" i="4"/>
  <c r="O70" i="4" s="1"/>
  <c r="AP44" i="4"/>
  <c r="O75" i="4" s="1"/>
  <c r="AP71" i="4" s="1"/>
  <c r="AI49" i="4"/>
  <c r="AO44" i="4"/>
  <c r="O71" i="4" s="1"/>
  <c r="AP42" i="4"/>
  <c r="O73" i="4" s="1"/>
  <c r="AG47" i="4"/>
  <c r="AP83" i="4" l="1"/>
  <c r="AP84" i="4" s="1"/>
  <c r="AH89" i="4"/>
  <c r="AF71" i="4"/>
  <c r="AO71" i="4"/>
  <c r="AQ71" i="4" s="1"/>
  <c r="AF72" i="4"/>
  <c r="AO72" i="4"/>
  <c r="AQ72" i="4" s="1"/>
  <c r="AF70" i="4"/>
  <c r="AO70" i="4"/>
  <c r="AQ70" i="4" s="1"/>
  <c r="AF73" i="4"/>
  <c r="AP69" i="4"/>
  <c r="AP73" i="4" s="1"/>
  <c r="AF81" i="4"/>
  <c r="AP77" i="4"/>
  <c r="R61" i="4"/>
  <c r="S61" i="4" s="1"/>
  <c r="AF75" i="4"/>
  <c r="R78" i="4"/>
  <c r="N78" i="4"/>
  <c r="AF82" i="4"/>
  <c r="AP78" i="4"/>
  <c r="AH55" i="4"/>
  <c r="AO50" i="4"/>
  <c r="AO52" i="4" s="1"/>
  <c r="AH54" i="4"/>
  <c r="AO42" i="4"/>
  <c r="AH47" i="4"/>
  <c r="S47" i="4"/>
  <c r="AI47" i="4" s="1"/>
  <c r="AP52" i="4"/>
  <c r="AQ43" i="4"/>
  <c r="AQ44" i="4"/>
  <c r="AQ51" i="4"/>
  <c r="AP46" i="4"/>
  <c r="AQ83" i="4" l="1"/>
  <c r="AQ84" i="4" s="1"/>
  <c r="AH81" i="4"/>
  <c r="AP79" i="4"/>
  <c r="AH73" i="4"/>
  <c r="O69" i="4"/>
  <c r="AQ42" i="4"/>
  <c r="AQ46" i="4" s="1"/>
  <c r="J79" i="4"/>
  <c r="AO77" i="4" s="1"/>
  <c r="J78" i="4"/>
  <c r="AF78" i="4" s="1"/>
  <c r="AH78" i="4" s="1"/>
  <c r="AQ78" i="4"/>
  <c r="AO46" i="4"/>
  <c r="AQ50" i="4"/>
  <c r="AQ52" i="4" s="1"/>
  <c r="AF69" i="4" l="1"/>
  <c r="AH69" i="4" s="1"/>
  <c r="AH77" i="4" s="1"/>
  <c r="AO69" i="4"/>
  <c r="AF79" i="4"/>
  <c r="AH79" i="4" s="1"/>
  <c r="AH83" i="4" s="1"/>
  <c r="AH90" i="4" l="1"/>
  <c r="AQ69" i="4"/>
  <c r="AQ73" i="4" s="1"/>
  <c r="AO73" i="4"/>
  <c r="AO79" i="4"/>
  <c r="AQ77" i="4"/>
  <c r="AQ79" i="4" s="1"/>
</calcChain>
</file>

<file path=xl/sharedStrings.xml><?xml version="1.0" encoding="utf-8"?>
<sst xmlns="http://schemas.openxmlformats.org/spreadsheetml/2006/main" count="6321" uniqueCount="886">
  <si>
    <t>備考</t>
    <rPh sb="0" eb="2">
      <t>ビコウ</t>
    </rPh>
    <phoneticPr fontId="4"/>
  </si>
  <si>
    <t>冷房</t>
    <rPh sb="0" eb="2">
      <t>レイボウ</t>
    </rPh>
    <phoneticPr fontId="4"/>
  </si>
  <si>
    <t>暖房</t>
    <rPh sb="0" eb="2">
      <t>ダンボウ</t>
    </rPh>
    <phoneticPr fontId="4"/>
  </si>
  <si>
    <t>年間</t>
    <rPh sb="0" eb="2">
      <t>ネンカン</t>
    </rPh>
    <phoneticPr fontId="4"/>
  </si>
  <si>
    <t>台数</t>
    <rPh sb="0" eb="2">
      <t>ダイスウ</t>
    </rPh>
    <phoneticPr fontId="4"/>
  </si>
  <si>
    <t>電力</t>
    <rPh sb="0" eb="2">
      <t>デンリョク</t>
    </rPh>
    <phoneticPr fontId="4"/>
  </si>
  <si>
    <t>ガス</t>
    <phoneticPr fontId="4"/>
  </si>
  <si>
    <t>（台）</t>
    <rPh sb="1" eb="2">
      <t>ダイ</t>
    </rPh>
    <phoneticPr fontId="4"/>
  </si>
  <si>
    <t>合計</t>
    <rPh sb="0" eb="2">
      <t>ゴウケイ</t>
    </rPh>
    <phoneticPr fontId="4"/>
  </si>
  <si>
    <t>学校名</t>
    <rPh sb="0" eb="2">
      <t>ガッコウ</t>
    </rPh>
    <rPh sb="2" eb="3">
      <t>メイ</t>
    </rPh>
    <phoneticPr fontId="4"/>
  </si>
  <si>
    <t>現状</t>
    <rPh sb="0" eb="2">
      <t>ゲンジョウ</t>
    </rPh>
    <phoneticPr fontId="4"/>
  </si>
  <si>
    <t>計画</t>
    <rPh sb="0" eb="2">
      <t>ケイカク</t>
    </rPh>
    <phoneticPr fontId="4"/>
  </si>
  <si>
    <t>変圧器</t>
    <rPh sb="0" eb="3">
      <t>ヘンアツキ</t>
    </rPh>
    <phoneticPr fontId="4"/>
  </si>
  <si>
    <t>単相</t>
    <rPh sb="0" eb="1">
      <t>タン</t>
    </rPh>
    <rPh sb="1" eb="2">
      <t>ソウ</t>
    </rPh>
    <phoneticPr fontId="4"/>
  </si>
  <si>
    <t>三相</t>
    <rPh sb="0" eb="2">
      <t>サンソウ</t>
    </rPh>
    <phoneticPr fontId="4"/>
  </si>
  <si>
    <t>容量
(kVA)</t>
    <rPh sb="0" eb="2">
      <t>ヨウリョウ</t>
    </rPh>
    <phoneticPr fontId="4"/>
  </si>
  <si>
    <t>定格
電流値(A)</t>
    <rPh sb="0" eb="2">
      <t>テイカク</t>
    </rPh>
    <rPh sb="3" eb="5">
      <t>デンリュウ</t>
    </rPh>
    <rPh sb="5" eb="6">
      <t>チ</t>
    </rPh>
    <phoneticPr fontId="4"/>
  </si>
  <si>
    <t>最大
電流値(A)</t>
    <rPh sb="0" eb="2">
      <t>サイダイ</t>
    </rPh>
    <rPh sb="3" eb="5">
      <t>デンリュウ</t>
    </rPh>
    <rPh sb="5" eb="6">
      <t>チ</t>
    </rPh>
    <phoneticPr fontId="4"/>
  </si>
  <si>
    <t>定格
電流値(A)
①</t>
    <rPh sb="0" eb="2">
      <t>テイカク</t>
    </rPh>
    <rPh sb="3" eb="5">
      <t>デンリュウ</t>
    </rPh>
    <rPh sb="5" eb="6">
      <t>チ</t>
    </rPh>
    <phoneticPr fontId="4"/>
  </si>
  <si>
    <t>空調最大
電流値(A)</t>
    <rPh sb="0" eb="2">
      <t>クウチョウ</t>
    </rPh>
    <rPh sb="2" eb="4">
      <t>サイダイ</t>
    </rPh>
    <rPh sb="5" eb="7">
      <t>デンリュウ</t>
    </rPh>
    <rPh sb="7" eb="8">
      <t>チ</t>
    </rPh>
    <phoneticPr fontId="4"/>
  </si>
  <si>
    <t>最大
電流値(A)
②</t>
    <rPh sb="0" eb="2">
      <t>サイダイ</t>
    </rPh>
    <rPh sb="3" eb="5">
      <t>デンリュウ</t>
    </rPh>
    <rPh sb="5" eb="6">
      <t>チ</t>
    </rPh>
    <phoneticPr fontId="4"/>
  </si>
  <si>
    <t>②/①
(％)</t>
    <phoneticPr fontId="4"/>
  </si>
  <si>
    <t>定格
電流値(A)
③</t>
    <rPh sb="0" eb="2">
      <t>テイカク</t>
    </rPh>
    <rPh sb="3" eb="5">
      <t>デンリュウ</t>
    </rPh>
    <rPh sb="5" eb="6">
      <t>チ</t>
    </rPh>
    <phoneticPr fontId="4"/>
  </si>
  <si>
    <t>最大
電流値(A)
④</t>
    <rPh sb="0" eb="2">
      <t>サイダイ</t>
    </rPh>
    <rPh sb="3" eb="5">
      <t>デンリュウ</t>
    </rPh>
    <rPh sb="5" eb="6">
      <t>チ</t>
    </rPh>
    <phoneticPr fontId="4"/>
  </si>
  <si>
    <t>(様式８－３）</t>
    <rPh sb="1" eb="3">
      <t>ヨウシキ</t>
    </rPh>
    <phoneticPr fontId="4"/>
  </si>
  <si>
    <t>単位</t>
    <rPh sb="0" eb="2">
      <t>タンイ</t>
    </rPh>
    <phoneticPr fontId="4"/>
  </si>
  <si>
    <t>計</t>
    <rPh sb="0" eb="1">
      <t>ケイ</t>
    </rPh>
    <phoneticPr fontId="4"/>
  </si>
  <si>
    <t>(kWh/年)</t>
    <rPh sb="5" eb="6">
      <t>ネン</t>
    </rPh>
    <phoneticPr fontId="4"/>
  </si>
  <si>
    <t>(千円/年)</t>
    <rPh sb="1" eb="3">
      <t>センエン</t>
    </rPh>
    <rPh sb="4" eb="5">
      <t>ネン</t>
    </rPh>
    <phoneticPr fontId="4"/>
  </si>
  <si>
    <t>（様式８－４）</t>
    <rPh sb="1" eb="3">
      <t>ヨウシキ</t>
    </rPh>
    <phoneticPr fontId="4"/>
  </si>
  <si>
    <t>機器性能</t>
    <rPh sb="0" eb="2">
      <t>キキ</t>
    </rPh>
    <rPh sb="2" eb="4">
      <t>セイノウ</t>
    </rPh>
    <phoneticPr fontId="4"/>
  </si>
  <si>
    <t>機器能力</t>
    <rPh sb="0" eb="2">
      <t>キキ</t>
    </rPh>
    <rPh sb="2" eb="4">
      <t>ノウリョク</t>
    </rPh>
    <phoneticPr fontId="4"/>
  </si>
  <si>
    <t>消費電力</t>
    <rPh sb="0" eb="2">
      <t>ショウヒ</t>
    </rPh>
    <rPh sb="2" eb="4">
      <t>デンリョク</t>
    </rPh>
    <phoneticPr fontId="4"/>
  </si>
  <si>
    <t>消費ガス量</t>
    <rPh sb="0" eb="2">
      <t>ショウヒ</t>
    </rPh>
    <rPh sb="4" eb="5">
      <t>リョウ</t>
    </rPh>
    <phoneticPr fontId="4"/>
  </si>
  <si>
    <t>能力計(kW)</t>
    <rPh sb="0" eb="3">
      <t>ノウリョクケイ</t>
    </rPh>
    <phoneticPr fontId="4"/>
  </si>
  <si>
    <t>計(kW)</t>
    <rPh sb="0" eb="1">
      <t>ケイ</t>
    </rPh>
    <phoneticPr fontId="4"/>
  </si>
  <si>
    <t>計(kW)</t>
    <rPh sb="0" eb="1">
      <t>ケイ</t>
    </rPh>
    <rPh sb="1" eb="2">
      <t>デンケイ</t>
    </rPh>
    <phoneticPr fontId="4"/>
  </si>
  <si>
    <t>最大電力</t>
    <rPh sb="0" eb="2">
      <t>サイダイ</t>
    </rPh>
    <rPh sb="2" eb="4">
      <t>デンリョク</t>
    </rPh>
    <phoneticPr fontId="4"/>
  </si>
  <si>
    <t>kW　←冷房・暖房の最大値</t>
    <rPh sb="4" eb="6">
      <t>レイボウ</t>
    </rPh>
    <rPh sb="7" eb="9">
      <t>ダンボウ</t>
    </rPh>
    <rPh sb="10" eb="13">
      <t>サイダイチ</t>
    </rPh>
    <phoneticPr fontId="4"/>
  </si>
  <si>
    <t>冷房期</t>
    <rPh sb="0" eb="3">
      <t>レイボウキ</t>
    </rPh>
    <phoneticPr fontId="4"/>
  </si>
  <si>
    <t>暖房期</t>
    <rPh sb="0" eb="3">
      <t>ダンボウキ</t>
    </rPh>
    <phoneticPr fontId="4"/>
  </si>
  <si>
    <t>非空調期</t>
    <rPh sb="0" eb="3">
      <t>ヒクウチョウ</t>
    </rPh>
    <rPh sb="3" eb="4">
      <t>キ</t>
    </rPh>
    <phoneticPr fontId="4"/>
  </si>
  <si>
    <t>6月</t>
    <rPh sb="1" eb="2">
      <t>ガツ</t>
    </rPh>
    <phoneticPr fontId="4"/>
  </si>
  <si>
    <t>7月</t>
    <rPh sb="1" eb="2">
      <t>ガツ</t>
    </rPh>
    <phoneticPr fontId="4"/>
  </si>
  <si>
    <t>8月</t>
  </si>
  <si>
    <t>9月</t>
  </si>
  <si>
    <t>11月</t>
    <rPh sb="2" eb="3">
      <t>ガツ</t>
    </rPh>
    <phoneticPr fontId="4"/>
  </si>
  <si>
    <t>12月</t>
    <rPh sb="2" eb="3">
      <t>ガツ</t>
    </rPh>
    <phoneticPr fontId="4"/>
  </si>
  <si>
    <t>1月</t>
    <rPh sb="1" eb="2">
      <t>ガツ</t>
    </rPh>
    <phoneticPr fontId="4"/>
  </si>
  <si>
    <t>2月</t>
    <rPh sb="1" eb="2">
      <t>ガツ</t>
    </rPh>
    <phoneticPr fontId="4"/>
  </si>
  <si>
    <t>3月</t>
    <rPh sb="1" eb="2">
      <t>ガツ</t>
    </rPh>
    <phoneticPr fontId="4"/>
  </si>
  <si>
    <t>4月</t>
    <rPh sb="1" eb="2">
      <t>ガツ</t>
    </rPh>
    <phoneticPr fontId="4"/>
  </si>
  <si>
    <t>5月</t>
    <rPh sb="1" eb="2">
      <t>ガツ</t>
    </rPh>
    <phoneticPr fontId="4"/>
  </si>
  <si>
    <t>10月</t>
    <rPh sb="2" eb="3">
      <t>ガツ</t>
    </rPh>
    <phoneticPr fontId="4"/>
  </si>
  <si>
    <t>ピーク時負荷</t>
    <rPh sb="3" eb="4">
      <t>ジ</t>
    </rPh>
    <rPh sb="4" eb="6">
      <t>フカ</t>
    </rPh>
    <phoneticPr fontId="4"/>
  </si>
  <si>
    <t>（MW）</t>
    <phoneticPr fontId="4"/>
  </si>
  <si>
    <t>空調運転
時間
(h)</t>
    <rPh sb="0" eb="2">
      <t>クウチョウ</t>
    </rPh>
    <rPh sb="2" eb="4">
      <t>ウンテン</t>
    </rPh>
    <rPh sb="5" eb="7">
      <t>ジカン</t>
    </rPh>
    <phoneticPr fontId="4"/>
  </si>
  <si>
    <t>運転日数</t>
    <rPh sb="0" eb="2">
      <t>ウンテン</t>
    </rPh>
    <rPh sb="2" eb="4">
      <t>ニッスウ</t>
    </rPh>
    <phoneticPr fontId="6"/>
  </si>
  <si>
    <t>（日/月）</t>
    <rPh sb="1" eb="2">
      <t>ニチ</t>
    </rPh>
    <rPh sb="3" eb="4">
      <t>ツキ</t>
    </rPh>
    <phoneticPr fontId="6"/>
  </si>
  <si>
    <t>運転時間</t>
    <rPh sb="0" eb="2">
      <t>ウンテン</t>
    </rPh>
    <rPh sb="2" eb="4">
      <t>ジカン</t>
    </rPh>
    <phoneticPr fontId="6"/>
  </si>
  <si>
    <t>（h/日）</t>
    <rPh sb="3" eb="4">
      <t>ニチ</t>
    </rPh>
    <phoneticPr fontId="6"/>
  </si>
  <si>
    <t>夏季</t>
    <rPh sb="0" eb="2">
      <t>カキ</t>
    </rPh>
    <phoneticPr fontId="4"/>
  </si>
  <si>
    <t>その他季</t>
    <rPh sb="2" eb="3">
      <t>ホカ</t>
    </rPh>
    <rPh sb="3" eb="4">
      <t>キ</t>
    </rPh>
    <phoneticPr fontId="4"/>
  </si>
  <si>
    <t>月別負荷率(％)</t>
    <rPh sb="0" eb="2">
      <t>ツキベツ</t>
    </rPh>
    <rPh sb="2" eb="4">
      <t>フカ</t>
    </rPh>
    <rPh sb="4" eb="5">
      <t>リツ</t>
    </rPh>
    <phoneticPr fontId="4"/>
  </si>
  <si>
    <t>全負荷相当
運転時間
(h)</t>
    <rPh sb="0" eb="1">
      <t>ゼン</t>
    </rPh>
    <rPh sb="1" eb="3">
      <t>フカ</t>
    </rPh>
    <rPh sb="3" eb="5">
      <t>ソウトウ</t>
    </rPh>
    <rPh sb="6" eb="8">
      <t>ウンテン</t>
    </rPh>
    <rPh sb="8" eb="10">
      <t>ジカン</t>
    </rPh>
    <phoneticPr fontId="4"/>
  </si>
  <si>
    <t>月別負荷
(MWh)</t>
    <rPh sb="0" eb="2">
      <t>ツキベツ</t>
    </rPh>
    <rPh sb="2" eb="4">
      <t>フカ</t>
    </rPh>
    <phoneticPr fontId="4"/>
  </si>
  <si>
    <t>待機
時間
(h)</t>
    <rPh sb="0" eb="2">
      <t>タイキ</t>
    </rPh>
    <rPh sb="3" eb="5">
      <t>ジカン</t>
    </rPh>
    <phoneticPr fontId="4"/>
  </si>
  <si>
    <t>■電力消費量総括表</t>
    <rPh sb="1" eb="3">
      <t>デンリョク</t>
    </rPh>
    <rPh sb="3" eb="5">
      <t>ショウヒ</t>
    </rPh>
    <rPh sb="5" eb="6">
      <t>リョウ</t>
    </rPh>
    <rPh sb="6" eb="8">
      <t>ソウカツ</t>
    </rPh>
    <rPh sb="8" eb="9">
      <t>ヒョウ</t>
    </rPh>
    <phoneticPr fontId="4"/>
  </si>
  <si>
    <t>kWh</t>
    <phoneticPr fontId="6"/>
  </si>
  <si>
    <t>計</t>
    <rPh sb="0" eb="1">
      <t>ケイ</t>
    </rPh>
    <phoneticPr fontId="6"/>
  </si>
  <si>
    <t>電力消費原単位（室外機）</t>
    <rPh sb="0" eb="2">
      <t>デンリョク</t>
    </rPh>
    <rPh sb="2" eb="4">
      <t>ショウヒ</t>
    </rPh>
    <rPh sb="4" eb="7">
      <t>ゲンタンイ</t>
    </rPh>
    <rPh sb="8" eb="11">
      <t>シツガイキ</t>
    </rPh>
    <phoneticPr fontId="4"/>
  </si>
  <si>
    <t>(kW/kW)</t>
    <phoneticPr fontId="4"/>
  </si>
  <si>
    <t>室外機
消費電力
(kWh)</t>
    <rPh sb="0" eb="3">
      <t>シツガイキ</t>
    </rPh>
    <rPh sb="4" eb="6">
      <t>ショウヒ</t>
    </rPh>
    <rPh sb="6" eb="8">
      <t>デンリョク</t>
    </rPh>
    <phoneticPr fontId="4"/>
  </si>
  <si>
    <t>室内機
消費電力
(kWh)</t>
    <rPh sb="0" eb="3">
      <t>シツナイキ</t>
    </rPh>
    <rPh sb="4" eb="6">
      <t>ショウヒ</t>
    </rPh>
    <rPh sb="6" eb="8">
      <t>デンリョク</t>
    </rPh>
    <phoneticPr fontId="4"/>
  </si>
  <si>
    <r>
      <t>m</t>
    </r>
    <r>
      <rPr>
        <vertAlign val="superscript"/>
        <sz val="9"/>
        <rFont val="ＭＳ Ｐゴシック"/>
        <family val="3"/>
        <charset val="128"/>
      </rPr>
      <t>3</t>
    </r>
    <phoneticPr fontId="6"/>
  </si>
  <si>
    <t>その他期</t>
    <rPh sb="3" eb="4">
      <t>キ</t>
    </rPh>
    <phoneticPr fontId="4"/>
  </si>
  <si>
    <t>冬期</t>
    <rPh sb="0" eb="2">
      <t>トウキ</t>
    </rPh>
    <phoneticPr fontId="4"/>
  </si>
  <si>
    <t>費目</t>
    <rPh sb="0" eb="2">
      <t>ヒモク</t>
    </rPh>
    <phoneticPr fontId="4"/>
  </si>
  <si>
    <t>区分</t>
    <rPh sb="0" eb="2">
      <t>クブン</t>
    </rPh>
    <phoneticPr fontId="4"/>
  </si>
  <si>
    <t>算出根拠</t>
    <rPh sb="0" eb="2">
      <t>サンシュツ</t>
    </rPh>
    <rPh sb="2" eb="4">
      <t>コンキョ</t>
    </rPh>
    <phoneticPr fontId="4"/>
  </si>
  <si>
    <t>金額（円）</t>
    <rPh sb="0" eb="2">
      <t>キンガク</t>
    </rPh>
    <rPh sb="3" eb="4">
      <t>エン</t>
    </rPh>
    <phoneticPr fontId="4"/>
  </si>
  <si>
    <t>電力料金</t>
    <rPh sb="0" eb="2">
      <t>デンリョク</t>
    </rPh>
    <rPh sb="2" eb="4">
      <t>リョウキン</t>
    </rPh>
    <phoneticPr fontId="4"/>
  </si>
  <si>
    <t>円/kW月 ×</t>
    <rPh sb="0" eb="1">
      <t>エン</t>
    </rPh>
    <rPh sb="4" eb="5">
      <t>ツキ</t>
    </rPh>
    <phoneticPr fontId="4"/>
  </si>
  <si>
    <t>ヶ月</t>
    <rPh sb="1" eb="2">
      <t>ゲツ</t>
    </rPh>
    <phoneticPr fontId="4"/>
  </si>
  <si>
    <t>従量料金</t>
    <rPh sb="0" eb="2">
      <t>ジュウリョウ</t>
    </rPh>
    <rPh sb="2" eb="4">
      <t>リョウキン</t>
    </rPh>
    <phoneticPr fontId="4"/>
  </si>
  <si>
    <t>燃料費調整単価</t>
    <rPh sb="0" eb="2">
      <t>ネンリョウ</t>
    </rPh>
    <rPh sb="3" eb="5">
      <t>チョウセイ</t>
    </rPh>
    <rPh sb="5" eb="7">
      <t>タンカ</t>
    </rPh>
    <phoneticPr fontId="4"/>
  </si>
  <si>
    <t>再エネ発電促進賦課金</t>
    <rPh sb="0" eb="1">
      <t>サイ</t>
    </rPh>
    <rPh sb="3" eb="5">
      <t>ハツデン</t>
    </rPh>
    <rPh sb="5" eb="7">
      <t>ソクシン</t>
    </rPh>
    <rPh sb="7" eb="10">
      <t>フカキン</t>
    </rPh>
    <phoneticPr fontId="4"/>
  </si>
  <si>
    <t>(</t>
    <phoneticPr fontId="4"/>
  </si>
  <si>
    <t>+</t>
    <phoneticPr fontId="4"/>
  </si>
  <si>
    <t>）円/kWh ×</t>
    <rPh sb="1" eb="2">
      <t>エン</t>
    </rPh>
    <phoneticPr fontId="4"/>
  </si>
  <si>
    <t>kWh</t>
    <phoneticPr fontId="4"/>
  </si>
  <si>
    <t>その他季</t>
    <rPh sb="2" eb="3">
      <t>タ</t>
    </rPh>
    <rPh sb="3" eb="4">
      <t>キ</t>
    </rPh>
    <phoneticPr fontId="4"/>
  </si>
  <si>
    <t>小計</t>
    <rPh sb="0" eb="2">
      <t>ショウケイ</t>
    </rPh>
    <phoneticPr fontId="4"/>
  </si>
  <si>
    <t>円/月 ×</t>
    <rPh sb="0" eb="1">
      <t>エン</t>
    </rPh>
    <rPh sb="2" eb="3">
      <t>ツキ</t>
    </rPh>
    <phoneticPr fontId="4"/>
  </si>
  <si>
    <t>ヶ月　＋</t>
    <rPh sb="1" eb="2">
      <t>ゲツ</t>
    </rPh>
    <phoneticPr fontId="4"/>
  </si>
  <si>
    <r>
      <t>円/m</t>
    </r>
    <r>
      <rPr>
        <vertAlign val="superscript"/>
        <sz val="6"/>
        <rFont val="ＭＳ Ｐゴシック"/>
        <family val="3"/>
        <charset val="128"/>
      </rPr>
      <t>3</t>
    </r>
    <r>
      <rPr>
        <sz val="6"/>
        <rFont val="ＭＳ Ｐゴシック"/>
        <family val="3"/>
        <charset val="128"/>
      </rPr>
      <t>　×</t>
    </r>
    <rPh sb="0" eb="1">
      <t>エン</t>
    </rPh>
    <phoneticPr fontId="4"/>
  </si>
  <si>
    <r>
      <t>m</t>
    </r>
    <r>
      <rPr>
        <vertAlign val="superscript"/>
        <sz val="6"/>
        <rFont val="ＭＳ Ｐゴシック"/>
        <family val="3"/>
        <charset val="128"/>
      </rPr>
      <t>3</t>
    </r>
    <r>
      <rPr>
        <sz val="6"/>
        <rFont val="ＭＳ Ｐゴシック"/>
        <family val="3"/>
        <charset val="128"/>
      </rPr>
      <t>　＋</t>
    </r>
    <phoneticPr fontId="4"/>
  </si>
  <si>
    <r>
      <t>m</t>
    </r>
    <r>
      <rPr>
        <vertAlign val="superscript"/>
        <sz val="6"/>
        <rFont val="ＭＳ Ｐゴシック"/>
        <family val="3"/>
        <charset val="128"/>
      </rPr>
      <t>3</t>
    </r>
    <phoneticPr fontId="4"/>
  </si>
  <si>
    <t>計</t>
    <rPh sb="0" eb="1">
      <t>ケイ</t>
    </rPh>
    <phoneticPr fontId="18"/>
  </si>
  <si>
    <t>受電容量計画表</t>
    <rPh sb="0" eb="2">
      <t>ジュデン</t>
    </rPh>
    <rPh sb="2" eb="4">
      <t>ヨウリョウ</t>
    </rPh>
    <rPh sb="4" eb="6">
      <t>ケイカク</t>
    </rPh>
    <rPh sb="6" eb="7">
      <t>ヒョウ</t>
    </rPh>
    <phoneticPr fontId="4"/>
  </si>
  <si>
    <t>有</t>
    <rPh sb="0" eb="1">
      <t>アリ</t>
    </rPh>
    <phoneticPr fontId="6"/>
  </si>
  <si>
    <t>無</t>
    <rPh sb="0" eb="1">
      <t>ナ</t>
    </rPh>
    <phoneticPr fontId="6"/>
  </si>
  <si>
    <t>受電
容量
(kVA)</t>
    <rPh sb="0" eb="2">
      <t>ジュデン</t>
    </rPh>
    <rPh sb="3" eb="5">
      <t>ヨウリョウ</t>
    </rPh>
    <phoneticPr fontId="4"/>
  </si>
  <si>
    <t>契約
電力
(kW)</t>
    <rPh sb="0" eb="2">
      <t>ケイヤク</t>
    </rPh>
    <rPh sb="3" eb="5">
      <t>デンリョク</t>
    </rPh>
    <phoneticPr fontId="4"/>
  </si>
  <si>
    <t>変電室</t>
    <rPh sb="0" eb="3">
      <t>ヘンデンシツ</t>
    </rPh>
    <phoneticPr fontId="6"/>
  </si>
  <si>
    <t>トランス</t>
    <phoneticPr fontId="6"/>
  </si>
  <si>
    <t>殿町小学校</t>
  </si>
  <si>
    <t>四谷小学校</t>
  </si>
  <si>
    <t>大師小学校</t>
  </si>
  <si>
    <t>川中島小学校</t>
  </si>
  <si>
    <t>藤崎小学校</t>
  </si>
  <si>
    <t>大島小学校</t>
  </si>
  <si>
    <t>渡田小学校</t>
  </si>
  <si>
    <t>東小田小学校</t>
  </si>
  <si>
    <t>小田小学校</t>
  </si>
  <si>
    <t>浅田小学校</t>
  </si>
  <si>
    <t>東大島小学校</t>
  </si>
  <si>
    <t>向小学校</t>
  </si>
  <si>
    <t>田島小学校</t>
  </si>
  <si>
    <t>新町小学校</t>
  </si>
  <si>
    <t>旭町小学校</t>
  </si>
  <si>
    <t>宮前小学校</t>
  </si>
  <si>
    <t>川崎小学校</t>
  </si>
  <si>
    <t>京町小学校</t>
  </si>
  <si>
    <t>幸町小学校</t>
  </si>
  <si>
    <t>南河原小学校</t>
  </si>
  <si>
    <t>西御幸小学校</t>
  </si>
  <si>
    <t>戸手小学校</t>
  </si>
  <si>
    <t>古川小学校</t>
  </si>
  <si>
    <t>東小倉小学校</t>
  </si>
  <si>
    <t>下平間小学校</t>
  </si>
  <si>
    <t>古市場小学校</t>
  </si>
  <si>
    <t>日吉小学校</t>
  </si>
  <si>
    <t>小倉小学校</t>
  </si>
  <si>
    <t>南加瀬小学校</t>
  </si>
  <si>
    <t>夢見ヶ崎小学校</t>
  </si>
  <si>
    <t>下河原小学校</t>
  </si>
  <si>
    <t>平間小学校</t>
  </si>
  <si>
    <t>玉川小学校</t>
  </si>
  <si>
    <t>下沼部小学校</t>
  </si>
  <si>
    <t>苅宿小学校</t>
  </si>
  <si>
    <t>木月小学校</t>
  </si>
  <si>
    <t>東住吉小学校</t>
  </si>
  <si>
    <t>住吉小学校</t>
  </si>
  <si>
    <t>井田小学校</t>
  </si>
  <si>
    <t>今井小学校</t>
  </si>
  <si>
    <t>上丸子小学校</t>
  </si>
  <si>
    <t>西丸子小学校</t>
  </si>
  <si>
    <t>中原小学校</t>
  </si>
  <si>
    <t>宮内小学校</t>
  </si>
  <si>
    <t>大戸小学校</t>
  </si>
  <si>
    <t>下小田中小学校</t>
  </si>
  <si>
    <t>新城小学校</t>
  </si>
  <si>
    <t>大谷戸小学校</t>
  </si>
  <si>
    <t>小杉小学校</t>
  </si>
  <si>
    <t>橘小学校</t>
  </si>
  <si>
    <t>末長小学校</t>
  </si>
  <si>
    <t>新作小学校</t>
  </si>
  <si>
    <t>坂戸小学校</t>
  </si>
  <si>
    <t>久本小学校</t>
  </si>
  <si>
    <t>下作延小学校</t>
  </si>
  <si>
    <t>高津小学校</t>
  </si>
  <si>
    <t>梶ヶ谷小学校</t>
  </si>
  <si>
    <t>西梶ヶ谷小学校</t>
  </si>
  <si>
    <t>久末小学校</t>
  </si>
  <si>
    <t>南原小学校</t>
  </si>
  <si>
    <t>久地小学校</t>
  </si>
  <si>
    <t>野川小学校</t>
  </si>
  <si>
    <t>西野川小学校</t>
  </si>
  <si>
    <t>南野川小学校</t>
  </si>
  <si>
    <t>宮崎小学校</t>
  </si>
  <si>
    <t>鷺沼小学校</t>
  </si>
  <si>
    <t>有馬小学校</t>
  </si>
  <si>
    <t>西有馬小学校</t>
  </si>
  <si>
    <t>富士見台小学校</t>
  </si>
  <si>
    <t>宮前平小学校</t>
  </si>
  <si>
    <t>宮崎台小学校</t>
  </si>
  <si>
    <t>向丘小学校</t>
  </si>
  <si>
    <t>平小学校</t>
  </si>
  <si>
    <t>白幡台小学校</t>
  </si>
  <si>
    <t>菅生小学校</t>
  </si>
  <si>
    <t>稗原小学校</t>
  </si>
  <si>
    <t>犬蔵小学校</t>
  </si>
  <si>
    <t>土橋小学校</t>
  </si>
  <si>
    <t>稲田小学校</t>
  </si>
  <si>
    <t>長尾小学校</t>
  </si>
  <si>
    <t>宿河原小学校</t>
  </si>
  <si>
    <t>登戸小学校</t>
  </si>
  <si>
    <t>中野島小学校</t>
  </si>
  <si>
    <t>下布田小学校</t>
  </si>
  <si>
    <t>東菅小学校</t>
  </si>
  <si>
    <t>南菅小学校</t>
  </si>
  <si>
    <t>西菅小学校</t>
  </si>
  <si>
    <t>菅小学校</t>
  </si>
  <si>
    <t>三田小学校</t>
  </si>
  <si>
    <t>生田小学校</t>
  </si>
  <si>
    <t>南生田小学校</t>
  </si>
  <si>
    <t>西生田小学校</t>
  </si>
  <si>
    <t>金程小学校</t>
  </si>
  <si>
    <t>麻生小学校</t>
  </si>
  <si>
    <t>東柿生小学校</t>
  </si>
  <si>
    <t>真福寺小学校</t>
  </si>
  <si>
    <t>柿生小学校</t>
  </si>
  <si>
    <t>岡上小学校</t>
  </si>
  <si>
    <t>片平小学校</t>
  </si>
  <si>
    <t>栗木台小学校</t>
  </si>
  <si>
    <t>大師中学校</t>
  </si>
  <si>
    <t>南大師中学校</t>
  </si>
  <si>
    <t>川中島中学校</t>
  </si>
  <si>
    <t>桜本中学校</t>
  </si>
  <si>
    <t>臨港中学校</t>
  </si>
  <si>
    <t>田島中学校</t>
  </si>
  <si>
    <t>京町中学校</t>
  </si>
  <si>
    <t>渡田中学校</t>
  </si>
  <si>
    <t>富士見中学校</t>
  </si>
  <si>
    <t>川崎中学校</t>
  </si>
  <si>
    <t>南河原中学校</t>
  </si>
  <si>
    <t>御幸中学校</t>
  </si>
  <si>
    <t>塚越中学校</t>
  </si>
  <si>
    <t>日吉中学校</t>
  </si>
  <si>
    <t>南加瀬中学校</t>
  </si>
  <si>
    <t>平間中学校</t>
  </si>
  <si>
    <t>玉川中学校</t>
  </si>
  <si>
    <t>住吉中学校</t>
  </si>
  <si>
    <t>井田中学校</t>
  </si>
  <si>
    <t>今井中学校</t>
  </si>
  <si>
    <t>中原中学校</t>
  </si>
  <si>
    <t>宮内中学校</t>
  </si>
  <si>
    <t>西中原中学校</t>
  </si>
  <si>
    <t>橘中学校</t>
  </si>
  <si>
    <t>高津中学校</t>
  </si>
  <si>
    <t>東高津中学校</t>
  </si>
  <si>
    <t>西高津中学校</t>
  </si>
  <si>
    <t>宮崎中学校</t>
  </si>
  <si>
    <t>野川中学校</t>
  </si>
  <si>
    <t>有馬中学校</t>
  </si>
  <si>
    <t>宮前平中学校</t>
  </si>
  <si>
    <t>向丘中学校</t>
  </si>
  <si>
    <t>平中学校</t>
  </si>
  <si>
    <t>菅生中学校</t>
  </si>
  <si>
    <t>犬蔵中学校</t>
  </si>
  <si>
    <t>稲田中学校</t>
  </si>
  <si>
    <t>枡形中学校</t>
  </si>
  <si>
    <t>中野島中学校</t>
  </si>
  <si>
    <t>南菅中学校</t>
  </si>
  <si>
    <t>菅中学校</t>
  </si>
  <si>
    <t>南生田中学校</t>
  </si>
  <si>
    <t>西生田中学校</t>
  </si>
  <si>
    <t>金程中学校</t>
  </si>
  <si>
    <t>長沢中学校</t>
  </si>
  <si>
    <t>麻生中学校</t>
  </si>
  <si>
    <t>柿生中学校</t>
  </si>
  <si>
    <t>白鳥中学校</t>
  </si>
  <si>
    <t>④/③
(％)</t>
    <phoneticPr fontId="4"/>
  </si>
  <si>
    <t>エネルギー消費量</t>
    <rPh sb="5" eb="7">
      <t>ショウヒ</t>
    </rPh>
    <rPh sb="7" eb="8">
      <t>リョウ</t>
    </rPh>
    <phoneticPr fontId="4"/>
  </si>
  <si>
    <t>LPガス</t>
    <phoneticPr fontId="4"/>
  </si>
  <si>
    <t>機器登録記号</t>
    <rPh sb="0" eb="2">
      <t>キキ</t>
    </rPh>
    <rPh sb="2" eb="4">
      <t>トウロク</t>
    </rPh>
    <rPh sb="4" eb="6">
      <t>キゴウ</t>
    </rPh>
    <phoneticPr fontId="18"/>
  </si>
  <si>
    <t>冷房</t>
    <rPh sb="0" eb="2">
      <t>レイボウ</t>
    </rPh>
    <phoneticPr fontId="18"/>
  </si>
  <si>
    <t>暖房</t>
    <rPh sb="0" eb="2">
      <t>ダンボウ</t>
    </rPh>
    <phoneticPr fontId="18"/>
  </si>
  <si>
    <t/>
  </si>
  <si>
    <t>対象校名</t>
    <rPh sb="0" eb="3">
      <t>タイショウコウ</t>
    </rPh>
    <rPh sb="3" eb="4">
      <t>メイ</t>
    </rPh>
    <phoneticPr fontId="3"/>
  </si>
  <si>
    <t>対象校No</t>
    <rPh sb="0" eb="2">
      <t>タイショウ</t>
    </rPh>
    <rPh sb="2" eb="3">
      <t>コウ</t>
    </rPh>
    <phoneticPr fontId="3"/>
  </si>
  <si>
    <t>対象校No</t>
    <rPh sb="0" eb="3">
      <t>タイショウコウ</t>
    </rPh>
    <phoneticPr fontId="3"/>
  </si>
  <si>
    <t>子母口小学校</t>
  </si>
  <si>
    <t>王禅寺中央小学校</t>
  </si>
  <si>
    <t>はるひ野小学校</t>
  </si>
  <si>
    <t>東橘中学校</t>
  </si>
  <si>
    <t>生田中学校</t>
  </si>
  <si>
    <t>王禅寺中央中学校</t>
  </si>
  <si>
    <t>はるひ野中学校</t>
  </si>
  <si>
    <t>備考</t>
    <rPh sb="0" eb="2">
      <t>ビコウ</t>
    </rPh>
    <phoneticPr fontId="3"/>
  </si>
  <si>
    <t>―</t>
  </si>
  <si>
    <t>―</t>
    <phoneticPr fontId="3"/>
  </si>
  <si>
    <t>能力(kW)</t>
    <rPh sb="0" eb="2">
      <t>ノウリョク</t>
    </rPh>
    <phoneticPr fontId="18"/>
  </si>
  <si>
    <t>製造者名</t>
    <rPh sb="0" eb="2">
      <t>セイゾウ</t>
    </rPh>
    <rPh sb="2" eb="3">
      <t>シャ</t>
    </rPh>
    <rPh sb="3" eb="4">
      <t>メイ</t>
    </rPh>
    <phoneticPr fontId="18"/>
  </si>
  <si>
    <t>型番</t>
    <rPh sb="0" eb="2">
      <t>カタバン</t>
    </rPh>
    <phoneticPr fontId="3"/>
  </si>
  <si>
    <t>型番</t>
    <rPh sb="0" eb="2">
      <t>カタバン</t>
    </rPh>
    <phoneticPr fontId="18"/>
  </si>
  <si>
    <t>ガス消費量(kW)</t>
    <rPh sb="2" eb="5">
      <t>ショウヒリョウ</t>
    </rPh>
    <phoneticPr fontId="18"/>
  </si>
  <si>
    <t>EHP-in-01</t>
    <phoneticPr fontId="18"/>
  </si>
  <si>
    <t>EHP-in-02</t>
  </si>
  <si>
    <t>EHP-in-03</t>
  </si>
  <si>
    <t>EHP-in-04</t>
  </si>
  <si>
    <t>EHP-in-05</t>
  </si>
  <si>
    <t>EHP-in-06</t>
  </si>
  <si>
    <t>↑行を追加する場合はこの行より上に挿入すること</t>
    <rPh sb="1" eb="2">
      <t>ギョウ</t>
    </rPh>
    <rPh sb="3" eb="5">
      <t>ツイカ</t>
    </rPh>
    <rPh sb="7" eb="9">
      <t>バアイ</t>
    </rPh>
    <rPh sb="12" eb="13">
      <t>ギョウ</t>
    </rPh>
    <rPh sb="15" eb="16">
      <t>ウエ</t>
    </rPh>
    <rPh sb="17" eb="19">
      <t>ソウニュウ</t>
    </rPh>
    <phoneticPr fontId="18"/>
  </si>
  <si>
    <t>GHP-in-01</t>
    <phoneticPr fontId="18"/>
  </si>
  <si>
    <t>GHP-in-02</t>
  </si>
  <si>
    <t>GHP-in-03</t>
  </si>
  <si>
    <t>GHP-in-04</t>
  </si>
  <si>
    <t>GHP-in-05</t>
  </si>
  <si>
    <t>GHP-in-06</t>
  </si>
  <si>
    <t>EHP-out-01</t>
    <phoneticPr fontId="18"/>
  </si>
  <si>
    <t>EHP-out-02</t>
  </si>
  <si>
    <t>EHP-out-03</t>
  </si>
  <si>
    <t>EHP-out-04</t>
  </si>
  <si>
    <t>EHP-out-05</t>
  </si>
  <si>
    <t>EHP-out-06</t>
  </si>
  <si>
    <t>EHP-out-07</t>
  </si>
  <si>
    <t>EHP-out-08</t>
  </si>
  <si>
    <t>EHP-out-09</t>
  </si>
  <si>
    <t>EHP-out-10</t>
  </si>
  <si>
    <t>GHP-out-01</t>
    <phoneticPr fontId="18"/>
  </si>
  <si>
    <t>GHP-out-02</t>
  </si>
  <si>
    <t>GHP-out-03</t>
  </si>
  <si>
    <t>GHP-out-04</t>
  </si>
  <si>
    <t>GHP-out-05</t>
  </si>
  <si>
    <t>新設等設備の空調機器一覧</t>
    <rPh sb="0" eb="2">
      <t>シンセツ</t>
    </rPh>
    <rPh sb="2" eb="3">
      <t>ナド</t>
    </rPh>
    <rPh sb="3" eb="5">
      <t>セツビ</t>
    </rPh>
    <rPh sb="6" eb="8">
      <t>クウチョウ</t>
    </rPh>
    <rPh sb="8" eb="10">
      <t>キキ</t>
    </rPh>
    <rPh sb="10" eb="12">
      <t>イチラン</t>
    </rPh>
    <phoneticPr fontId="18"/>
  </si>
  <si>
    <t>EHP-in-07</t>
  </si>
  <si>
    <t>EHP-in-08</t>
  </si>
  <si>
    <t>EHP-in-09</t>
  </si>
  <si>
    <t>EHP-in-10</t>
  </si>
  <si>
    <t>GHP-in-07</t>
  </si>
  <si>
    <t>GHP-in-08</t>
  </si>
  <si>
    <t>GHP-in-09</t>
  </si>
  <si>
    <t>GHP-in-10</t>
  </si>
  <si>
    <t>GHP-out-06</t>
  </si>
  <si>
    <t>GHP-out-07</t>
  </si>
  <si>
    <t>GHP-out-08</t>
  </si>
  <si>
    <t>GHP-out-09</t>
  </si>
  <si>
    <t>GHP-out-10</t>
  </si>
  <si>
    <t>対象校
No</t>
    <rPh sb="0" eb="3">
      <t>タイショウコウ</t>
    </rPh>
    <phoneticPr fontId="4"/>
  </si>
  <si>
    <t>対象校別空調設備等機器リスト</t>
    <rPh sb="0" eb="2">
      <t>タイショウ</t>
    </rPh>
    <rPh sb="2" eb="3">
      <t>コウ</t>
    </rPh>
    <rPh sb="3" eb="4">
      <t>ベツ</t>
    </rPh>
    <rPh sb="4" eb="6">
      <t>クウチョウ</t>
    </rPh>
    <rPh sb="6" eb="8">
      <t>セツビ</t>
    </rPh>
    <rPh sb="8" eb="9">
      <t>ナド</t>
    </rPh>
    <rPh sb="9" eb="11">
      <t>キキ</t>
    </rPh>
    <phoneticPr fontId="4"/>
  </si>
  <si>
    <t>対象室名</t>
    <rPh sb="0" eb="2">
      <t>タイショウ</t>
    </rPh>
    <rPh sb="2" eb="3">
      <t>シツ</t>
    </rPh>
    <rPh sb="3" eb="4">
      <t>メイ</t>
    </rPh>
    <phoneticPr fontId="3"/>
  </si>
  <si>
    <t>機器登録番号</t>
    <rPh sb="0" eb="6">
      <t>キキトウロクバンゴウ</t>
    </rPh>
    <phoneticPr fontId="3"/>
  </si>
  <si>
    <t>台数
（台）</t>
    <rPh sb="0" eb="2">
      <t>ダイスウ</t>
    </rPh>
    <rPh sb="4" eb="5">
      <t>ダイ</t>
    </rPh>
    <phoneticPr fontId="3"/>
  </si>
  <si>
    <t>製造業者</t>
    <rPh sb="0" eb="4">
      <t>セイゾウギョウシャ</t>
    </rPh>
    <phoneticPr fontId="3"/>
  </si>
  <si>
    <t>全熱交換器・機器仕様</t>
    <rPh sb="0" eb="2">
      <t>ゼンネツ</t>
    </rPh>
    <rPh sb="2" eb="5">
      <t>コウカンキ</t>
    </rPh>
    <rPh sb="6" eb="10">
      <t>キキシヨウ</t>
    </rPh>
    <phoneticPr fontId="3"/>
  </si>
  <si>
    <t>室内機・機器仕様</t>
    <rPh sb="0" eb="3">
      <t>シツナイキ</t>
    </rPh>
    <rPh sb="4" eb="8">
      <t>キキシヨウ</t>
    </rPh>
    <phoneticPr fontId="3"/>
  </si>
  <si>
    <t>室外機・機器仕様</t>
    <rPh sb="0" eb="3">
      <t>シツガイキ</t>
    </rPh>
    <rPh sb="4" eb="8">
      <t>キキシヨウ</t>
    </rPh>
    <phoneticPr fontId="3"/>
  </si>
  <si>
    <t>風量（最大）
（㎥/h)</t>
    <rPh sb="0" eb="2">
      <t>フウリョウ</t>
    </rPh>
    <rPh sb="3" eb="5">
      <t>サイダイ</t>
    </rPh>
    <phoneticPr fontId="3"/>
  </si>
  <si>
    <t>都市ガス</t>
    <rPh sb="0" eb="2">
      <t>トシ</t>
    </rPh>
    <phoneticPr fontId="3"/>
  </si>
  <si>
    <t>A</t>
    <phoneticPr fontId="3"/>
  </si>
  <si>
    <t>B</t>
    <phoneticPr fontId="3"/>
  </si>
  <si>
    <t>天井吊形</t>
    <rPh sb="0" eb="3">
      <t>テンジョウツリ</t>
    </rPh>
    <rPh sb="3" eb="4">
      <t>ガタ</t>
    </rPh>
    <phoneticPr fontId="3"/>
  </si>
  <si>
    <t>普通教室</t>
    <rPh sb="0" eb="4">
      <t>フツウキョウシツ</t>
    </rPh>
    <phoneticPr fontId="3"/>
  </si>
  <si>
    <t>管理諸室</t>
    <rPh sb="0" eb="4">
      <t>カンリショシツ</t>
    </rPh>
    <phoneticPr fontId="3"/>
  </si>
  <si>
    <t>室外機
系統名</t>
    <rPh sb="0" eb="3">
      <t>シツガイキ</t>
    </rPh>
    <rPh sb="4" eb="7">
      <t>ケイトウメイ</t>
    </rPh>
    <phoneticPr fontId="3"/>
  </si>
  <si>
    <t>形式</t>
    <rPh sb="0" eb="2">
      <t>ケイシキ</t>
    </rPh>
    <phoneticPr fontId="3"/>
  </si>
  <si>
    <t>ｴﾈﾙｷﾞｰ
方式</t>
    <rPh sb="7" eb="9">
      <t>ホウシキ</t>
    </rPh>
    <phoneticPr fontId="3"/>
  </si>
  <si>
    <t>C</t>
    <phoneticPr fontId="3"/>
  </si>
  <si>
    <t>合計</t>
    <rPh sb="0" eb="2">
      <t>ゴウケイ</t>
    </rPh>
    <phoneticPr fontId="3"/>
  </si>
  <si>
    <t>対象室
区分</t>
    <rPh sb="0" eb="3">
      <t>タイショウシツ</t>
    </rPh>
    <rPh sb="4" eb="6">
      <t>クブン</t>
    </rPh>
    <phoneticPr fontId="3"/>
  </si>
  <si>
    <t>対象室
番号</t>
    <rPh sb="0" eb="2">
      <t>タイショウ</t>
    </rPh>
    <rPh sb="2" eb="3">
      <t>シツ</t>
    </rPh>
    <rPh sb="4" eb="6">
      <t>バンゴウ</t>
    </rPh>
    <phoneticPr fontId="3"/>
  </si>
  <si>
    <t>LPガス</t>
  </si>
  <si>
    <t>エネルギー費用</t>
    <rPh sb="5" eb="7">
      <t>ヒヨウ</t>
    </rPh>
    <phoneticPr fontId="4"/>
  </si>
  <si>
    <t>円</t>
    <rPh sb="0" eb="1">
      <t>エン</t>
    </rPh>
    <phoneticPr fontId="3"/>
  </si>
  <si>
    <t>年間エネルギー費用の総額</t>
    <phoneticPr fontId="3"/>
  </si>
  <si>
    <r>
      <t>(m</t>
    </r>
    <r>
      <rPr>
        <vertAlign val="superscript"/>
        <sz val="11"/>
        <rFont val="ＭＳ Ｐゴシック"/>
        <family val="3"/>
        <charset val="128"/>
      </rPr>
      <t>3</t>
    </r>
    <r>
      <rPr>
        <sz val="10.5"/>
        <color theme="1"/>
        <rFont val="ＭＳ Ｐゴシック"/>
        <family val="3"/>
        <charset val="128"/>
      </rPr>
      <t>/年)</t>
    </r>
    <rPh sb="4" eb="5">
      <t>ネン</t>
    </rPh>
    <phoneticPr fontId="4"/>
  </si>
  <si>
    <t>※落札者決定基準「維持管理に関する項目」の「ライフサイクルコスト縮減への配慮」に関する評価は当該費用を用いて点数化する。</t>
    <rPh sb="1" eb="4">
      <t>ラクサツシャ</t>
    </rPh>
    <rPh sb="4" eb="6">
      <t>ケッテイ</t>
    </rPh>
    <rPh sb="6" eb="8">
      <t>キジュン</t>
    </rPh>
    <rPh sb="9" eb="13">
      <t>イジカンリ</t>
    </rPh>
    <rPh sb="14" eb="15">
      <t>カン</t>
    </rPh>
    <rPh sb="17" eb="19">
      <t>コウモク</t>
    </rPh>
    <rPh sb="32" eb="34">
      <t>シュクゲン</t>
    </rPh>
    <rPh sb="36" eb="38">
      <t>ハイリョ</t>
    </rPh>
    <rPh sb="40" eb="41">
      <t>カン</t>
    </rPh>
    <rPh sb="43" eb="45">
      <t>ヒョウカ</t>
    </rPh>
    <rPh sb="46" eb="48">
      <t>トウガイ</t>
    </rPh>
    <rPh sb="48" eb="50">
      <t>ヒヨウ</t>
    </rPh>
    <rPh sb="51" eb="52">
      <t>モチ</t>
    </rPh>
    <rPh sb="54" eb="57">
      <t>テンスウカ</t>
    </rPh>
    <phoneticPr fontId="3"/>
  </si>
  <si>
    <t>電気</t>
    <rPh sb="0" eb="2">
      <t>デンキ</t>
    </rPh>
    <phoneticPr fontId="3"/>
  </si>
  <si>
    <t>エネルギー消費量</t>
    <rPh sb="5" eb="8">
      <t>ショウヒリョウ</t>
    </rPh>
    <phoneticPr fontId="3"/>
  </si>
  <si>
    <t>LPガス</t>
    <phoneticPr fontId="3"/>
  </si>
  <si>
    <t>エネルギー費用</t>
    <rPh sb="5" eb="7">
      <t>ヒヨウ</t>
    </rPh>
    <phoneticPr fontId="3"/>
  </si>
  <si>
    <t>※合計計算用</t>
    <rPh sb="1" eb="3">
      <t>ゴウケイ</t>
    </rPh>
    <rPh sb="3" eb="5">
      <t>ケイサン</t>
    </rPh>
    <rPh sb="5" eb="6">
      <t>ヨウ</t>
    </rPh>
    <phoneticPr fontId="3"/>
  </si>
  <si>
    <t>室内機
形式</t>
    <rPh sb="0" eb="3">
      <t>シツナイキ</t>
    </rPh>
    <rPh sb="4" eb="6">
      <t>ケイシキ</t>
    </rPh>
    <phoneticPr fontId="3"/>
  </si>
  <si>
    <t>殿町小学校</t>
    <phoneticPr fontId="3"/>
  </si>
  <si>
    <t>EHP-in-11</t>
  </si>
  <si>
    <t>EHP-out-11</t>
  </si>
  <si>
    <t>EHP-out-12</t>
  </si>
  <si>
    <t>EHP-out-13</t>
  </si>
  <si>
    <t>EHP-out-14</t>
  </si>
  <si>
    <t>EHP-out-15</t>
  </si>
  <si>
    <t>EHP-out-16</t>
  </si>
  <si>
    <t>EHP-out-17</t>
  </si>
  <si>
    <t>EHP-out-18</t>
  </si>
  <si>
    <t>EHP-out-19</t>
  </si>
  <si>
    <t>EHP-out-20</t>
  </si>
  <si>
    <t>GHP-out-11</t>
  </si>
  <si>
    <t>GHP-out-12</t>
  </si>
  <si>
    <t>GHP-out-13</t>
  </si>
  <si>
    <t>GHP-out-14</t>
  </si>
  <si>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</si>
  <si>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</si>
  <si>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</si>
  <si>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</si>
  <si>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</si>
  <si>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</si>
  <si>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</si>
  <si>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</si>
  <si>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</si>
  <si>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</si>
  <si>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</si>
  <si>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</si>
  <si>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</si>
  <si>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</si>
  <si>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</si>
  <si>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</si>
  <si>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</si>
  <si>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</si>
  <si>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</si>
  <si>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</si>
  <si>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</si>
  <si>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</si>
  <si>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</si>
  <si>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AA</t>
    <phoneticPr fontId="3"/>
  </si>
  <si>
    <t>普通教室
・特別教室</t>
    <rPh sb="0" eb="4">
      <t>フツウキョウシツ</t>
    </rPh>
    <rPh sb="6" eb="10">
      <t>トクベツキョウシツ</t>
    </rPh>
    <phoneticPr fontId="3"/>
  </si>
  <si>
    <t>消費電力</t>
    <rPh sb="0" eb="2">
      <t>ショウヒ</t>
    </rPh>
    <rPh sb="2" eb="4">
      <t>デンリョク</t>
    </rPh>
    <phoneticPr fontId="3"/>
  </si>
  <si>
    <t>管理諸室</t>
    <phoneticPr fontId="4"/>
  </si>
  <si>
    <t>普通教室・特別教室</t>
    <rPh sb="0" eb="2">
      <t>フツウ</t>
    </rPh>
    <rPh sb="2" eb="4">
      <t>キョウシツ</t>
    </rPh>
    <rPh sb="5" eb="7">
      <t>トクベツ</t>
    </rPh>
    <rPh sb="7" eb="9">
      <t>キョウシツ</t>
    </rPh>
    <phoneticPr fontId="4"/>
  </si>
  <si>
    <t>能力</t>
    <rPh sb="0" eb="2">
      <t>ノウリョク</t>
    </rPh>
    <phoneticPr fontId="3"/>
  </si>
  <si>
    <t>待機電力</t>
    <rPh sb="0" eb="4">
      <t>タイキデンリョク</t>
    </rPh>
    <phoneticPr fontId="3"/>
  </si>
  <si>
    <t>ガス消費量</t>
    <rPh sb="2" eb="5">
      <t>ショウヒリョウ</t>
    </rPh>
    <phoneticPr fontId="3"/>
  </si>
  <si>
    <t>消費電力(kW)</t>
    <rPh sb="0" eb="2">
      <t>ショウヒ</t>
    </rPh>
    <rPh sb="2" eb="4">
      <t>デンリョク</t>
    </rPh>
    <phoneticPr fontId="18"/>
  </si>
  <si>
    <t>冷房
（kW）</t>
    <rPh sb="0" eb="2">
      <t>レイボウ</t>
    </rPh>
    <phoneticPr fontId="3"/>
  </si>
  <si>
    <t>暖房
（kW）</t>
    <rPh sb="0" eb="2">
      <t>ダンボウ</t>
    </rPh>
    <phoneticPr fontId="3"/>
  </si>
  <si>
    <t>能力合計</t>
    <rPh sb="0" eb="2">
      <t>ノウリョク</t>
    </rPh>
    <rPh sb="2" eb="4">
      <t>ゴウケイ</t>
    </rPh>
    <phoneticPr fontId="3"/>
  </si>
  <si>
    <t>消費電力合計</t>
    <rPh sb="0" eb="2">
      <t>ショウヒ</t>
    </rPh>
    <rPh sb="2" eb="4">
      <t>デンリョク</t>
    </rPh>
    <rPh sb="4" eb="6">
      <t>ゴウケイ</t>
    </rPh>
    <phoneticPr fontId="3"/>
  </si>
  <si>
    <t>待機電力合計</t>
    <rPh sb="0" eb="4">
      <t>タイキデンリョク</t>
    </rPh>
    <rPh sb="4" eb="6">
      <t>ゴウケイ</t>
    </rPh>
    <phoneticPr fontId="3"/>
  </si>
  <si>
    <t>ガス消費量合計</t>
    <rPh sb="2" eb="5">
      <t>ショウヒリョウ</t>
    </rPh>
    <rPh sb="5" eb="7">
      <t>ゴウケイ</t>
    </rPh>
    <phoneticPr fontId="3"/>
  </si>
  <si>
    <t>室内機接続割合</t>
    <rPh sb="0" eb="3">
      <t>シツナイキ</t>
    </rPh>
    <rPh sb="3" eb="5">
      <t>セツゾク</t>
    </rPh>
    <rPh sb="5" eb="7">
      <t>ワリアイ</t>
    </rPh>
    <phoneticPr fontId="3"/>
  </si>
  <si>
    <t>学校別エネルギー等積算表（小学校）</t>
    <rPh sb="0" eb="2">
      <t>ガッコウ</t>
    </rPh>
    <rPh sb="2" eb="3">
      <t>ベツ</t>
    </rPh>
    <rPh sb="8" eb="9">
      <t>ナド</t>
    </rPh>
    <rPh sb="9" eb="11">
      <t>セキサン</t>
    </rPh>
    <rPh sb="11" eb="12">
      <t>ヒョウ</t>
    </rPh>
    <rPh sb="13" eb="16">
      <t>ショウガッコウ</t>
    </rPh>
    <phoneticPr fontId="4"/>
  </si>
  <si>
    <t>特別教室</t>
    <rPh sb="0" eb="2">
      <t>トクベツ</t>
    </rPh>
    <rPh sb="2" eb="4">
      <t>キョウシツ</t>
    </rPh>
    <phoneticPr fontId="3"/>
  </si>
  <si>
    <t>全機器合計</t>
    <rPh sb="0" eb="1">
      <t>ゼン</t>
    </rPh>
    <rPh sb="1" eb="3">
      <t>キキ</t>
    </rPh>
    <rPh sb="3" eb="5">
      <t>ゴウケイ</t>
    </rPh>
    <phoneticPr fontId="4"/>
  </si>
  <si>
    <t>室外機</t>
    <rPh sb="0" eb="3">
      <t>シツガイキ</t>
    </rPh>
    <phoneticPr fontId="3"/>
  </si>
  <si>
    <t>室内機</t>
    <rPh sb="0" eb="3">
      <t>シツナイキ</t>
    </rPh>
    <phoneticPr fontId="3"/>
  </si>
  <si>
    <t>台数</t>
    <rPh sb="0" eb="2">
      <t>ダイスウ</t>
    </rPh>
    <phoneticPr fontId="3"/>
  </si>
  <si>
    <t>基本料金</t>
    <rPh sb="0" eb="4">
      <t>キホンリョウキン</t>
    </rPh>
    <phoneticPr fontId="3"/>
  </si>
  <si>
    <t>電力量料金</t>
    <rPh sb="0" eb="3">
      <t>デンリョクリョウ</t>
    </rPh>
    <rPh sb="3" eb="5">
      <t>リョウキン</t>
    </rPh>
    <phoneticPr fontId="3"/>
  </si>
  <si>
    <t>夏季</t>
    <rPh sb="0" eb="2">
      <t>カキ</t>
    </rPh>
    <phoneticPr fontId="3"/>
  </si>
  <si>
    <t>その他</t>
    <rPh sb="2" eb="3">
      <t>タ</t>
    </rPh>
    <phoneticPr fontId="3"/>
  </si>
  <si>
    <t>2023年5月分から2024年4月分まで</t>
    <phoneticPr fontId="3"/>
  </si>
  <si>
    <t>2023年4月1日から</t>
    <phoneticPr fontId="3"/>
  </si>
  <si>
    <t>単価</t>
    <rPh sb="0" eb="2">
      <t>タンカ</t>
    </rPh>
    <phoneticPr fontId="3"/>
  </si>
  <si>
    <t>以上</t>
    <rPh sb="0" eb="2">
      <t>イジョウ</t>
    </rPh>
    <phoneticPr fontId="3"/>
  </si>
  <si>
    <t>未満</t>
    <rPh sb="0" eb="2">
      <t>ミマン</t>
    </rPh>
    <phoneticPr fontId="3"/>
  </si>
  <si>
    <t>従量料金</t>
    <rPh sb="0" eb="4">
      <t>ジュウリョウリョウキン</t>
    </rPh>
    <phoneticPr fontId="3"/>
  </si>
  <si>
    <t>以下</t>
    <rPh sb="0" eb="2">
      <t>イカ</t>
    </rPh>
    <phoneticPr fontId="3"/>
  </si>
  <si>
    <t>１　小学校</t>
    <rPh sb="2" eb="5">
      <t>ショウガッコウ</t>
    </rPh>
    <phoneticPr fontId="3"/>
  </si>
  <si>
    <t>6月</t>
    <rPh sb="1" eb="2">
      <t>ガツ</t>
    </rPh>
    <phoneticPr fontId="3"/>
  </si>
  <si>
    <t>7月</t>
    <rPh sb="1" eb="2">
      <t>ガツ</t>
    </rPh>
    <phoneticPr fontId="3"/>
  </si>
  <si>
    <t>8月</t>
    <rPh sb="1" eb="2">
      <t>ガツ</t>
    </rPh>
    <phoneticPr fontId="3"/>
  </si>
  <si>
    <t>9月</t>
    <rPh sb="1" eb="2">
      <t>ガツ</t>
    </rPh>
    <phoneticPr fontId="3"/>
  </si>
  <si>
    <t>10月</t>
    <rPh sb="2" eb="3">
      <t>ガツ</t>
    </rPh>
    <phoneticPr fontId="3"/>
  </si>
  <si>
    <t>11月</t>
    <rPh sb="2" eb="3">
      <t>ガツ</t>
    </rPh>
    <phoneticPr fontId="3"/>
  </si>
  <si>
    <t>12月</t>
    <rPh sb="2" eb="3">
      <t>ガツ</t>
    </rPh>
    <phoneticPr fontId="3"/>
  </si>
  <si>
    <t>1月</t>
    <rPh sb="1" eb="2">
      <t>ガツ</t>
    </rPh>
    <phoneticPr fontId="3"/>
  </si>
  <si>
    <t>2月</t>
    <rPh sb="1" eb="2">
      <t>ガツ</t>
    </rPh>
    <phoneticPr fontId="3"/>
  </si>
  <si>
    <t>3月</t>
    <rPh sb="1" eb="2">
      <t>ガツ</t>
    </rPh>
    <phoneticPr fontId="3"/>
  </si>
  <si>
    <t>冬季</t>
    <rPh sb="0" eb="2">
      <t>トウキ</t>
    </rPh>
    <phoneticPr fontId="3"/>
  </si>
  <si>
    <t>提供日数</t>
    <rPh sb="0" eb="4">
      <t>テイキョウニッスウ</t>
    </rPh>
    <phoneticPr fontId="3"/>
  </si>
  <si>
    <t>（日）</t>
    <rPh sb="1" eb="2">
      <t>ニチ</t>
    </rPh>
    <phoneticPr fontId="3"/>
  </si>
  <si>
    <t>普通教室・特別教室</t>
    <rPh sb="0" eb="4">
      <t>フツウキョウシツ</t>
    </rPh>
    <rPh sb="5" eb="7">
      <t>トクベツ</t>
    </rPh>
    <rPh sb="7" eb="9">
      <t>キョウシツ</t>
    </rPh>
    <phoneticPr fontId="3"/>
  </si>
  <si>
    <t>２　中学校</t>
    <rPh sb="2" eb="3">
      <t>チュウ</t>
    </rPh>
    <phoneticPr fontId="3"/>
  </si>
  <si>
    <t>月別負荷率（％）</t>
    <rPh sb="0" eb="2">
      <t>ツキベツ</t>
    </rPh>
    <rPh sb="2" eb="5">
      <t>フカリツ</t>
    </rPh>
    <phoneticPr fontId="3"/>
  </si>
  <si>
    <t>標準提供時期等</t>
    <rPh sb="0" eb="4">
      <t>ヒョウジュンテイキョウ</t>
    </rPh>
    <rPh sb="4" eb="6">
      <t>ジキ</t>
    </rPh>
    <rPh sb="6" eb="7">
      <t>ナド</t>
    </rPh>
    <phoneticPr fontId="3"/>
  </si>
  <si>
    <t>運転時間</t>
    <rPh sb="0" eb="2">
      <t>ウンテン</t>
    </rPh>
    <rPh sb="2" eb="4">
      <t>ジカン</t>
    </rPh>
    <phoneticPr fontId="3"/>
  </si>
  <si>
    <t>（時間/日）</t>
    <phoneticPr fontId="3"/>
  </si>
  <si>
    <t>ブランク</t>
    <phoneticPr fontId="3"/>
  </si>
  <si>
    <t>対象室区分</t>
    <rPh sb="0" eb="3">
      <t>タイショウシツ</t>
    </rPh>
    <rPh sb="3" eb="5">
      <t>クブン</t>
    </rPh>
    <phoneticPr fontId="3"/>
  </si>
  <si>
    <t>EHP</t>
    <phoneticPr fontId="3"/>
  </si>
  <si>
    <t>普通教室・特別教室　合計</t>
    <rPh sb="0" eb="2">
      <t>フツウ</t>
    </rPh>
    <rPh sb="2" eb="4">
      <t>キョウシツ</t>
    </rPh>
    <rPh sb="5" eb="7">
      <t>トクベツ</t>
    </rPh>
    <rPh sb="7" eb="9">
      <t>キョウシツ</t>
    </rPh>
    <rPh sb="10" eb="12">
      <t>ゴウケイ</t>
    </rPh>
    <phoneticPr fontId="3"/>
  </si>
  <si>
    <t>室内機　合計</t>
    <rPh sb="0" eb="3">
      <t>シツナイキ</t>
    </rPh>
    <rPh sb="4" eb="6">
      <t>ゴウケイ</t>
    </rPh>
    <phoneticPr fontId="3"/>
  </si>
  <si>
    <t>室外機 合計</t>
    <rPh sb="0" eb="3">
      <t>シツガイキ</t>
    </rPh>
    <rPh sb="4" eb="6">
      <t>ゴウケイ</t>
    </rPh>
    <phoneticPr fontId="3"/>
  </si>
  <si>
    <t>エネルギー方式</t>
    <rPh sb="5" eb="7">
      <t>ホウシキ</t>
    </rPh>
    <phoneticPr fontId="3"/>
  </si>
  <si>
    <t>GHP</t>
    <phoneticPr fontId="3"/>
  </si>
  <si>
    <t>普通教室・特別教室</t>
    <rPh sb="0" eb="4">
      <t>フツウキョウシツ</t>
    </rPh>
    <rPh sb="5" eb="9">
      <t>トクベツキョウシツ</t>
    </rPh>
    <phoneticPr fontId="3"/>
  </si>
  <si>
    <t>管理諸室　合計</t>
    <rPh sb="0" eb="4">
      <t>カンリショシツ</t>
    </rPh>
    <rPh sb="5" eb="7">
      <t>ゴウケイ</t>
    </rPh>
    <phoneticPr fontId="3"/>
  </si>
  <si>
    <t>都市ガス消費原単位</t>
    <rPh sb="0" eb="2">
      <t>トシ</t>
    </rPh>
    <rPh sb="4" eb="6">
      <t>ショウヒ</t>
    </rPh>
    <rPh sb="6" eb="9">
      <t>ゲンタンイ</t>
    </rPh>
    <phoneticPr fontId="4"/>
  </si>
  <si>
    <r>
      <t>都市ガス使用量(m</t>
    </r>
    <r>
      <rPr>
        <vertAlign val="superscript"/>
        <sz val="9"/>
        <rFont val="ＭＳ Ｐゴシック"/>
        <family val="3"/>
        <charset val="128"/>
      </rPr>
      <t>3</t>
    </r>
    <r>
      <rPr>
        <sz val="9"/>
        <rFont val="ＭＳ Ｐゴシック"/>
        <family val="3"/>
        <charset val="128"/>
      </rPr>
      <t>)</t>
    </r>
    <rPh sb="0" eb="2">
      <t>トシ</t>
    </rPh>
    <rPh sb="4" eb="7">
      <t>シヨウリョウ</t>
    </rPh>
    <phoneticPr fontId="4"/>
  </si>
  <si>
    <t>LPガス消費原単位</t>
    <rPh sb="4" eb="6">
      <t>ショウヒ</t>
    </rPh>
    <rPh sb="6" eb="9">
      <t>ゲンタンイ</t>
    </rPh>
    <phoneticPr fontId="4"/>
  </si>
  <si>
    <r>
      <t>LPガス使用量(m</t>
    </r>
    <r>
      <rPr>
        <vertAlign val="superscript"/>
        <sz val="9"/>
        <rFont val="ＭＳ Ｐゴシック"/>
        <family val="3"/>
        <charset val="128"/>
      </rPr>
      <t>3</t>
    </r>
    <r>
      <rPr>
        <sz val="9"/>
        <rFont val="ＭＳ Ｐゴシック"/>
        <family val="3"/>
        <charset val="128"/>
      </rPr>
      <t>)</t>
    </r>
    <rPh sb="4" eb="7">
      <t>シヨウリョウ</t>
    </rPh>
    <phoneticPr fontId="4"/>
  </si>
  <si>
    <t>LPガス標準熱量</t>
    <rPh sb="4" eb="8">
      <t>ヒョウジュンネツリョウ</t>
    </rPh>
    <phoneticPr fontId="3"/>
  </si>
  <si>
    <t>都市ガス（A13）標準熱量</t>
    <rPh sb="0" eb="2">
      <t>トシ</t>
    </rPh>
    <rPh sb="9" eb="13">
      <t>ヒョウジュンネツリョウ</t>
    </rPh>
    <phoneticPr fontId="3"/>
  </si>
  <si>
    <t>■都市ガス消費量総括表</t>
    <rPh sb="1" eb="3">
      <t>トシ</t>
    </rPh>
    <rPh sb="5" eb="7">
      <t>ショウヒ</t>
    </rPh>
    <rPh sb="7" eb="8">
      <t>リョウ</t>
    </rPh>
    <rPh sb="8" eb="10">
      <t>ソウカツ</t>
    </rPh>
    <rPh sb="10" eb="11">
      <t>ヒョウ</t>
    </rPh>
    <phoneticPr fontId="4"/>
  </si>
  <si>
    <t>■LPガス消費量総括表</t>
    <rPh sb="5" eb="7">
      <t>ショウヒ</t>
    </rPh>
    <rPh sb="7" eb="8">
      <t>リョウ</t>
    </rPh>
    <rPh sb="8" eb="10">
      <t>ソウカツ</t>
    </rPh>
    <rPh sb="10" eb="11">
      <t>ヒョウ</t>
    </rPh>
    <phoneticPr fontId="4"/>
  </si>
  <si>
    <t>普通・特別</t>
    <rPh sb="0" eb="2">
      <t>フツウ</t>
    </rPh>
    <rPh sb="3" eb="5">
      <t>トクベツ</t>
    </rPh>
    <phoneticPr fontId="6"/>
  </si>
  <si>
    <t>管理諸室</t>
    <rPh sb="0" eb="4">
      <t>カンリショシツ</t>
    </rPh>
    <phoneticPr fontId="6"/>
  </si>
  <si>
    <t>※基本料金（本事業による増加分）については、12ヶ月分を計上すること。</t>
    <rPh sb="1" eb="3">
      <t>キホン</t>
    </rPh>
    <rPh sb="3" eb="5">
      <t>リョウキン</t>
    </rPh>
    <rPh sb="6" eb="9">
      <t>ホンジギョウ</t>
    </rPh>
    <rPh sb="12" eb="15">
      <t>ゾウカブン</t>
    </rPh>
    <rPh sb="25" eb="26">
      <t>ゲツ</t>
    </rPh>
    <rPh sb="26" eb="27">
      <t>ブン</t>
    </rPh>
    <rPh sb="28" eb="30">
      <t>ケイジョウ</t>
    </rPh>
    <phoneticPr fontId="4"/>
  </si>
  <si>
    <t>普通教室・特別教室</t>
    <rPh sb="0" eb="4">
      <t>フツウキョウシツ</t>
    </rPh>
    <rPh sb="5" eb="7">
      <t>トクベツ</t>
    </rPh>
    <rPh sb="7" eb="9">
      <t>キョウシツ</t>
    </rPh>
    <phoneticPr fontId="6"/>
  </si>
  <si>
    <t>管理諸室</t>
    <rPh sb="0" eb="2">
      <t>カンリ</t>
    </rPh>
    <rPh sb="2" eb="4">
      <t>モロムロ</t>
    </rPh>
    <phoneticPr fontId="6"/>
  </si>
  <si>
    <t>都市ガス料金</t>
    <rPh sb="0" eb="2">
      <t>トシ</t>
    </rPh>
    <rPh sb="4" eb="6">
      <t>リョウキン</t>
    </rPh>
    <phoneticPr fontId="4"/>
  </si>
  <si>
    <t>LPガス料金</t>
    <rPh sb="4" eb="6">
      <t>リョウキン</t>
    </rPh>
    <phoneticPr fontId="4"/>
  </si>
  <si>
    <t>kW ×　｛　( 185 -</t>
  </si>
  <si>
    <t>）　／ 100 ｝ × 12 ヶ月</t>
    <phoneticPr fontId="4"/>
  </si>
  <si>
    <t>電力量料金単価</t>
    <rPh sb="0" eb="2">
      <t>デンリョク</t>
    </rPh>
    <rPh sb="2" eb="3">
      <t>リョウ</t>
    </rPh>
    <rPh sb="3" eb="5">
      <t>リョウキン</t>
    </rPh>
    <rPh sb="5" eb="7">
      <t>タンカ</t>
    </rPh>
    <phoneticPr fontId="4"/>
  </si>
  <si>
    <t>■東京電力 業務用電力（2023 年 4 月 1 日からの料金単価）</t>
    <rPh sb="1" eb="5">
      <t>トウキョウデンリョク</t>
    </rPh>
    <rPh sb="6" eb="11">
      <t>ギョウムヨウデンリョク</t>
    </rPh>
    <phoneticPr fontId="3"/>
  </si>
  <si>
    <r>
      <t>基本料金</t>
    </r>
    <r>
      <rPr>
        <sz val="8"/>
        <rFont val="ＭＳ Ｐゴシック"/>
        <family val="3"/>
        <charset val="128"/>
      </rPr>
      <t>（本事業による消費分）</t>
    </r>
    <rPh sb="0" eb="2">
      <t>キホン</t>
    </rPh>
    <rPh sb="2" eb="4">
      <t>リョウキン</t>
    </rPh>
    <rPh sb="5" eb="8">
      <t>ホンジギョウ</t>
    </rPh>
    <rPh sb="11" eb="13">
      <t>ショウヒ</t>
    </rPh>
    <rPh sb="13" eb="14">
      <t>ブン</t>
    </rPh>
    <phoneticPr fontId="4"/>
  </si>
  <si>
    <t>■東京ガス 業務用・工業用選択約款-1 小型空調専用契約</t>
    <rPh sb="1" eb="3">
      <t>トウキョウ</t>
    </rPh>
    <rPh sb="6" eb="9">
      <t>ギョウムヨウ</t>
    </rPh>
    <rPh sb="10" eb="13">
      <t>コウギョウヨウ</t>
    </rPh>
    <rPh sb="13" eb="15">
      <t>センタク</t>
    </rPh>
    <rPh sb="15" eb="17">
      <t>ヤッカン</t>
    </rPh>
    <rPh sb="20" eb="22">
      <t>コガタ</t>
    </rPh>
    <rPh sb="22" eb="24">
      <t>クウチョウ</t>
    </rPh>
    <rPh sb="24" eb="26">
      <t>センヨウ</t>
    </rPh>
    <rPh sb="26" eb="28">
      <t>ケイヤク</t>
    </rPh>
    <phoneticPr fontId="3"/>
  </si>
  <si>
    <t>単位料金</t>
    <rPh sb="0" eb="4">
      <t>タンイリョウキン</t>
    </rPh>
    <phoneticPr fontId="3"/>
  </si>
  <si>
    <t>円/件・月</t>
    <rPh sb="0" eb="1">
      <t>エン</t>
    </rPh>
    <rPh sb="2" eb="3">
      <t>ケン</t>
    </rPh>
    <rPh sb="4" eb="5">
      <t>ツキ</t>
    </rPh>
    <phoneticPr fontId="3"/>
  </si>
  <si>
    <t>冬期</t>
  </si>
  <si>
    <t>冬期</t>
    <rPh sb="0" eb="2">
      <t>トウキ</t>
    </rPh>
    <phoneticPr fontId="3"/>
  </si>
  <si>
    <t>12～3月</t>
    <rPh sb="4" eb="5">
      <t>ガツ</t>
    </rPh>
    <phoneticPr fontId="3"/>
  </si>
  <si>
    <t>ガス使用量</t>
    <rPh sb="2" eb="5">
      <t>シヨウリョウ</t>
    </rPh>
    <phoneticPr fontId="3"/>
  </si>
  <si>
    <t>超</t>
    <rPh sb="0" eb="1">
      <t>コ</t>
    </rPh>
    <phoneticPr fontId="3"/>
  </si>
  <si>
    <t>その他期</t>
  </si>
  <si>
    <t>その他期</t>
    <rPh sb="2" eb="3">
      <t>タ</t>
    </rPh>
    <rPh sb="3" eb="4">
      <t>キ</t>
    </rPh>
    <phoneticPr fontId="3"/>
  </si>
  <si>
    <t>４月～11月</t>
    <rPh sb="1" eb="2">
      <t>ガツ</t>
    </rPh>
    <rPh sb="5" eb="6">
      <t>ガツ</t>
    </rPh>
    <phoneticPr fontId="3"/>
  </si>
  <si>
    <t>2023年3月検針分</t>
    <rPh sb="4" eb="5">
      <t>ネン</t>
    </rPh>
    <rPh sb="6" eb="7">
      <t>ガツ</t>
    </rPh>
    <rPh sb="7" eb="10">
      <t>ケンシンブン</t>
    </rPh>
    <phoneticPr fontId="3"/>
  </si>
  <si>
    <t>2023年5月検針分</t>
    <rPh sb="4" eb="5">
      <t>ネン</t>
    </rPh>
    <rPh sb="6" eb="7">
      <t>ガツ</t>
    </rPh>
    <rPh sb="7" eb="10">
      <t>ケンシンブン</t>
    </rPh>
    <phoneticPr fontId="3"/>
  </si>
  <si>
    <t>https://e-com.tokyo-gas.co.jp/ryokin/Default.aspx?tik=1</t>
    <phoneticPr fontId="3"/>
  </si>
  <si>
    <t>基本料金（円/kW）</t>
    <rPh sb="0" eb="4">
      <t>キホンリョウキン</t>
    </rPh>
    <rPh sb="5" eb="6">
      <t>エン</t>
    </rPh>
    <phoneticPr fontId="3"/>
  </si>
  <si>
    <t>夏季（円/kWh）</t>
    <rPh sb="0" eb="2">
      <t>カキ</t>
    </rPh>
    <rPh sb="3" eb="4">
      <t>エン</t>
    </rPh>
    <phoneticPr fontId="3"/>
  </si>
  <si>
    <t>その他（円/kWh）</t>
    <rPh sb="2" eb="3">
      <t>タ</t>
    </rPh>
    <rPh sb="4" eb="5">
      <t>エン</t>
    </rPh>
    <phoneticPr fontId="3"/>
  </si>
  <si>
    <t>燃料費調整単価（円/kWh）</t>
    <rPh sb="0" eb="2">
      <t>ネンリョウ</t>
    </rPh>
    <rPh sb="2" eb="3">
      <t>ヒ</t>
    </rPh>
    <rPh sb="3" eb="5">
      <t>チョウセイ</t>
    </rPh>
    <rPh sb="5" eb="7">
      <t>タンカ</t>
    </rPh>
    <phoneticPr fontId="3"/>
  </si>
  <si>
    <t>再エネ発電促進賦課金（円/kWh）</t>
    <rPh sb="0" eb="1">
      <t>サイ</t>
    </rPh>
    <rPh sb="3" eb="7">
      <t>ハツデンソクシン</t>
    </rPh>
    <rPh sb="7" eb="9">
      <t>フカ</t>
    </rPh>
    <rPh sb="9" eb="10">
      <t>キン</t>
    </rPh>
    <phoneticPr fontId="3"/>
  </si>
  <si>
    <t>基本料金（円/件・月）</t>
    <rPh sb="0" eb="4">
      <t>キホンリョウキン</t>
    </rPh>
    <rPh sb="5" eb="6">
      <t>エン</t>
    </rPh>
    <rPh sb="7" eb="8">
      <t>ケン</t>
    </rPh>
    <rPh sb="9" eb="10">
      <t>ツキ</t>
    </rPh>
    <phoneticPr fontId="3"/>
  </si>
  <si>
    <t>参照先：</t>
    <rPh sb="0" eb="3">
      <t>サンショウサキ</t>
    </rPh>
    <phoneticPr fontId="3"/>
  </si>
  <si>
    <t>https://www.tepco.co.jp/ep/corporate/plan_h/plan06.html</t>
    <phoneticPr fontId="3"/>
  </si>
  <si>
    <t>■川崎市特定物品等契約事務取扱要綱第2条の規定に基づく統一納入価格（令和5年3月～5月）</t>
    <rPh sb="1" eb="4">
      <t>カワサキシ</t>
    </rPh>
    <rPh sb="4" eb="6">
      <t>トクテイ</t>
    </rPh>
    <rPh sb="6" eb="8">
      <t>ブッピン</t>
    </rPh>
    <rPh sb="8" eb="9">
      <t>ナド</t>
    </rPh>
    <rPh sb="9" eb="11">
      <t>ケイヤク</t>
    </rPh>
    <rPh sb="11" eb="13">
      <t>ジム</t>
    </rPh>
    <rPh sb="13" eb="15">
      <t>トリアツカ</t>
    </rPh>
    <rPh sb="15" eb="17">
      <t>ヨウコウ</t>
    </rPh>
    <rPh sb="17" eb="18">
      <t>ダイ</t>
    </rPh>
    <rPh sb="19" eb="20">
      <t>ジョウ</t>
    </rPh>
    <rPh sb="21" eb="23">
      <t>キテイ</t>
    </rPh>
    <rPh sb="24" eb="25">
      <t>モト</t>
    </rPh>
    <rPh sb="27" eb="29">
      <t>トウイツ</t>
    </rPh>
    <rPh sb="29" eb="33">
      <t>ノウニュウカカク</t>
    </rPh>
    <rPh sb="34" eb="36">
      <t>レイワ</t>
    </rPh>
    <rPh sb="37" eb="38">
      <t>ネン</t>
    </rPh>
    <rPh sb="39" eb="40">
      <t>ガツ</t>
    </rPh>
    <rPh sb="42" eb="43">
      <t>ガツ</t>
    </rPh>
    <phoneticPr fontId="3"/>
  </si>
  <si>
    <t>計</t>
    <rPh sb="0" eb="1">
      <t>ケイ</t>
    </rPh>
    <phoneticPr fontId="3"/>
  </si>
  <si>
    <t>都市ガス・LPガス月別消費量　合計</t>
    <rPh sb="0" eb="2">
      <t>トシ</t>
    </rPh>
    <rPh sb="9" eb="11">
      <t>ツキベツ</t>
    </rPh>
    <rPh sb="11" eb="14">
      <t>ショウヒリョウ</t>
    </rPh>
    <rPh sb="15" eb="17">
      <t>ゴウケイ</t>
    </rPh>
    <phoneticPr fontId="3"/>
  </si>
  <si>
    <t>m3</t>
  </si>
  <si>
    <t>■電気消費量チェック欄</t>
    <rPh sb="1" eb="6">
      <t>デンキショウヒリョウ</t>
    </rPh>
    <rPh sb="10" eb="11">
      <t>ラン</t>
    </rPh>
    <phoneticPr fontId="3"/>
  </si>
  <si>
    <t>■都市ガス消費量チェック欄</t>
    <rPh sb="1" eb="3">
      <t>トシ</t>
    </rPh>
    <rPh sb="5" eb="7">
      <t>ショウヒ</t>
    </rPh>
    <rPh sb="7" eb="8">
      <t>リョウ</t>
    </rPh>
    <rPh sb="12" eb="13">
      <t>ラン</t>
    </rPh>
    <phoneticPr fontId="4"/>
  </si>
  <si>
    <t>■LPガス消費量チェック欄</t>
    <rPh sb="5" eb="7">
      <t>ショウヒ</t>
    </rPh>
    <rPh sb="7" eb="8">
      <t>リョウ</t>
    </rPh>
    <rPh sb="12" eb="13">
      <t>ラン</t>
    </rPh>
    <phoneticPr fontId="4"/>
  </si>
  <si>
    <t>全期間</t>
    <rPh sb="0" eb="3">
      <t>ゼンキカン</t>
    </rPh>
    <phoneticPr fontId="3"/>
  </si>
  <si>
    <t>室内機</t>
    <rPh sb="0" eb="3">
      <t>シツナイキ</t>
    </rPh>
    <phoneticPr fontId="4"/>
  </si>
  <si>
    <t>普通教室・特別教室 合計</t>
    <rPh sb="0" eb="4">
      <t>フツウキョウシツ</t>
    </rPh>
    <rPh sb="5" eb="7">
      <t>トクベツ</t>
    </rPh>
    <rPh sb="7" eb="9">
      <t>キョウシツ</t>
    </rPh>
    <rPh sb="10" eb="12">
      <t>ゴウケイ</t>
    </rPh>
    <phoneticPr fontId="4"/>
  </si>
  <si>
    <t>管理諸室　合計</t>
    <rPh sb="5" eb="7">
      <t>ゴウケイ</t>
    </rPh>
    <phoneticPr fontId="4"/>
  </si>
  <si>
    <t>注：金額は、税込金額とする。</t>
    <rPh sb="0" eb="1">
      <t>チュウ</t>
    </rPh>
    <rPh sb="2" eb="4">
      <t>キンガク</t>
    </rPh>
    <rPh sb="6" eb="8">
      <t>ゼイコ</t>
    </rPh>
    <rPh sb="8" eb="10">
      <t>キンガク</t>
    </rPh>
    <phoneticPr fontId="3"/>
  </si>
  <si>
    <t>室内機　合計</t>
    <rPh sb="0" eb="3">
      <t>シツナイキ</t>
    </rPh>
    <rPh sb="4" eb="6">
      <t>ゴウケイ</t>
    </rPh>
    <phoneticPr fontId="4"/>
  </si>
  <si>
    <t>室外機　合計</t>
    <rPh sb="0" eb="3">
      <t>シツガイキ</t>
    </rPh>
    <rPh sb="4" eb="6">
      <t>ゴウケイ</t>
    </rPh>
    <phoneticPr fontId="4"/>
  </si>
  <si>
    <t>都市ガス</t>
  </si>
  <si>
    <t>ｴﾈﾙｷﾞｰ方式</t>
    <rPh sb="6" eb="8">
      <t>ホウシキ</t>
    </rPh>
    <phoneticPr fontId="3"/>
  </si>
  <si>
    <t>IHP</t>
    <phoneticPr fontId="3"/>
  </si>
  <si>
    <t>EHP等上記以外</t>
    <rPh sb="3" eb="4">
      <t>ナド</t>
    </rPh>
    <rPh sb="4" eb="8">
      <t>ジョウキイガイ</t>
    </rPh>
    <phoneticPr fontId="3"/>
  </si>
  <si>
    <t>円/㎥</t>
    <rPh sb="0" eb="1">
      <t>エン</t>
    </rPh>
    <phoneticPr fontId="3"/>
  </si>
  <si>
    <t>使用量（㎥）</t>
    <rPh sb="0" eb="3">
      <t>シヨウリョウ</t>
    </rPh>
    <phoneticPr fontId="3"/>
  </si>
  <si>
    <t>MJ/㎥</t>
    <phoneticPr fontId="3"/>
  </si>
  <si>
    <t>https://www.kanagawalpg.or.jp/lpg/01.html</t>
    <phoneticPr fontId="3"/>
  </si>
  <si>
    <t>東京ガスHP</t>
    <rPh sb="0" eb="2">
      <t>トウキョウ</t>
    </rPh>
    <phoneticPr fontId="3"/>
  </si>
  <si>
    <t>東京電力</t>
    <rPh sb="0" eb="4">
      <t>トウキョウデンリョク</t>
    </rPh>
    <phoneticPr fontId="3"/>
  </si>
  <si>
    <t>参照先：</t>
    <rPh sb="0" eb="2">
      <t>サンショウ</t>
    </rPh>
    <rPh sb="2" eb="3">
      <t>サキ</t>
    </rPh>
    <phoneticPr fontId="3"/>
  </si>
  <si>
    <t>公益社団法人神奈川県LPガス協会</t>
  </si>
  <si>
    <t>(様式８－６）</t>
    <rPh sb="1" eb="3">
      <t>ヨウシキ</t>
    </rPh>
    <phoneticPr fontId="4"/>
  </si>
  <si>
    <t>（様式８－５－１）</t>
    <rPh sb="1" eb="3">
      <t>ヨウシキ</t>
    </rPh>
    <phoneticPr fontId="4"/>
  </si>
  <si>
    <t>HEX-01</t>
    <phoneticPr fontId="18"/>
  </si>
  <si>
    <t>HEX-02</t>
    <phoneticPr fontId="3"/>
  </si>
  <si>
    <t>HEX-03</t>
  </si>
  <si>
    <t>HEX-04</t>
  </si>
  <si>
    <t>HEX-05</t>
  </si>
  <si>
    <t>HEX-06</t>
  </si>
  <si>
    <t>HEX-07</t>
  </si>
  <si>
    <t>HEX-08</t>
  </si>
  <si>
    <t>EHP-in-12</t>
  </si>
  <si>
    <t>EHP-in-13</t>
  </si>
  <si>
    <t>EHP-in-14</t>
  </si>
  <si>
    <t>EHP-in-15</t>
  </si>
  <si>
    <t>GHP-out-15</t>
    <phoneticPr fontId="3"/>
  </si>
  <si>
    <t>GHP室外機</t>
    <rPh sb="3" eb="6">
      <t>シツガイキ</t>
    </rPh>
    <phoneticPr fontId="18"/>
  </si>
  <si>
    <t>EHP室外機</t>
    <rPh sb="3" eb="6">
      <t>シツガイキ</t>
    </rPh>
    <phoneticPr fontId="18"/>
  </si>
  <si>
    <t>設置台数
（台）</t>
    <rPh sb="0" eb="2">
      <t>セッチ</t>
    </rPh>
    <rPh sb="2" eb="4">
      <t>ダイスウ</t>
    </rPh>
    <rPh sb="6" eb="7">
      <t>ダイ</t>
    </rPh>
    <phoneticPr fontId="18"/>
  </si>
  <si>
    <r>
      <t>待機電力(kW)</t>
    </r>
    <r>
      <rPr>
        <vertAlign val="superscript"/>
        <sz val="10.5"/>
        <color theme="1"/>
        <rFont val="ＭＳ Ｐゴシック"/>
        <family val="3"/>
        <charset val="128"/>
      </rPr>
      <t>※1</t>
    </r>
    <rPh sb="0" eb="2">
      <t>タイキ</t>
    </rPh>
    <rPh sb="2" eb="4">
      <t>デンリョク</t>
    </rPh>
    <phoneticPr fontId="18"/>
  </si>
  <si>
    <r>
      <t>能力(kW)</t>
    </r>
    <r>
      <rPr>
        <vertAlign val="superscript"/>
        <sz val="10.5"/>
        <rFont val="ＭＳ Ｐゴシック"/>
        <family val="3"/>
        <charset val="128"/>
      </rPr>
      <t>※2</t>
    </r>
    <rPh sb="0" eb="2">
      <t>ノウリョク</t>
    </rPh>
    <phoneticPr fontId="18"/>
  </si>
  <si>
    <r>
      <t>消費電力(kW)</t>
    </r>
    <r>
      <rPr>
        <vertAlign val="superscript"/>
        <sz val="10.5"/>
        <color theme="1"/>
        <rFont val="ＭＳ Ｐゴシック"/>
        <family val="3"/>
        <charset val="128"/>
      </rPr>
      <t>※2</t>
    </r>
    <rPh sb="0" eb="2">
      <t>ショウヒ</t>
    </rPh>
    <rPh sb="2" eb="4">
      <t>デンリョク</t>
    </rPh>
    <phoneticPr fontId="18"/>
  </si>
  <si>
    <t>１　室内機・EHP用</t>
    <rPh sb="2" eb="5">
      <t>シツナイキ</t>
    </rPh>
    <rPh sb="9" eb="10">
      <t>ヨウ</t>
    </rPh>
    <phoneticPr fontId="18"/>
  </si>
  <si>
    <t>２　室内機・GHP用</t>
    <rPh sb="2" eb="5">
      <t>シツナイキ</t>
    </rPh>
    <rPh sb="9" eb="10">
      <t>ヨウ</t>
    </rPh>
    <phoneticPr fontId="18"/>
  </si>
  <si>
    <t>３　EHP室外機</t>
    <rPh sb="5" eb="8">
      <t>シツガイキ</t>
    </rPh>
    <phoneticPr fontId="18"/>
  </si>
  <si>
    <t>４　GHP室外機</t>
    <rPh sb="5" eb="8">
      <t>シツガイキ</t>
    </rPh>
    <phoneticPr fontId="18"/>
  </si>
  <si>
    <t>５　全熱交換器</t>
    <rPh sb="2" eb="7">
      <t>ゼンネツコウカンキ</t>
    </rPh>
    <phoneticPr fontId="18"/>
  </si>
  <si>
    <t>入力規則</t>
    <rPh sb="0" eb="4">
      <t>ニュウリョクキソク</t>
    </rPh>
    <phoneticPr fontId="3"/>
  </si>
  <si>
    <r>
      <t>(m</t>
    </r>
    <r>
      <rPr>
        <vertAlign val="superscript"/>
        <sz val="9"/>
        <rFont val="ＭＳ Ｐゴシック"/>
        <family val="3"/>
        <charset val="128"/>
      </rPr>
      <t>3</t>
    </r>
    <r>
      <rPr>
        <sz val="9"/>
        <rFont val="ＭＳ Ｐゴシック"/>
        <family val="3"/>
        <charset val="128"/>
      </rPr>
      <t>/kW)</t>
    </r>
    <phoneticPr fontId="4"/>
  </si>
  <si>
    <t>（様式８－２）</t>
    <rPh sb="1" eb="3">
      <t>ヨウシキ</t>
    </rPh>
    <phoneticPr fontId="4"/>
  </si>
  <si>
    <t>EHP-in-16</t>
  </si>
  <si>
    <t>EHP-in-17</t>
  </si>
  <si>
    <t>EHP-in-18</t>
  </si>
  <si>
    <t>EHP-in-19</t>
  </si>
  <si>
    <t>EHP-in-20</t>
  </si>
  <si>
    <r>
      <t>子母口小学校</t>
    </r>
    <r>
      <rPr>
        <vertAlign val="superscript"/>
        <sz val="11"/>
        <rFont val="ＭＳ Ｐゴシック"/>
        <family val="3"/>
        <charset val="128"/>
      </rPr>
      <t>※1</t>
    </r>
    <phoneticPr fontId="6"/>
  </si>
  <si>
    <r>
      <t>王禅寺中央小学校</t>
    </r>
    <r>
      <rPr>
        <vertAlign val="superscript"/>
        <sz val="11"/>
        <rFont val="ＭＳ Ｐゴシック"/>
        <family val="3"/>
        <charset val="128"/>
      </rPr>
      <t>※2</t>
    </r>
    <phoneticPr fontId="6"/>
  </si>
  <si>
    <r>
      <t>はるひ野小学校</t>
    </r>
    <r>
      <rPr>
        <vertAlign val="superscript"/>
        <sz val="11"/>
        <rFont val="ＭＳ Ｐゴシック"/>
        <family val="3"/>
        <charset val="128"/>
      </rPr>
      <t>※3</t>
    </r>
    <phoneticPr fontId="6"/>
  </si>
  <si>
    <r>
      <t>東橘中学校</t>
    </r>
    <r>
      <rPr>
        <vertAlign val="superscript"/>
        <sz val="11"/>
        <rFont val="ＭＳ Ｐゴシック"/>
        <family val="3"/>
        <charset val="128"/>
      </rPr>
      <t>※1</t>
    </r>
    <phoneticPr fontId="6"/>
  </si>
  <si>
    <r>
      <t>生田中学校</t>
    </r>
    <r>
      <rPr>
        <vertAlign val="superscript"/>
        <sz val="11"/>
        <rFont val="ＭＳ Ｐゴシック"/>
        <family val="3"/>
        <charset val="128"/>
      </rPr>
      <t>※4</t>
    </r>
    <phoneticPr fontId="6"/>
  </si>
  <si>
    <r>
      <t>王禅寺中央中学校</t>
    </r>
    <r>
      <rPr>
        <vertAlign val="superscript"/>
        <sz val="11"/>
        <rFont val="ＭＳ Ｐゴシック"/>
        <family val="3"/>
        <charset val="128"/>
      </rPr>
      <t>※2</t>
    </r>
    <phoneticPr fontId="6"/>
  </si>
  <si>
    <r>
      <t>はるひ野中学校</t>
    </r>
    <r>
      <rPr>
        <vertAlign val="superscript"/>
        <sz val="11"/>
        <rFont val="ＭＳ Ｐゴシック"/>
        <family val="3"/>
        <charset val="128"/>
      </rPr>
      <t>※3</t>
    </r>
    <phoneticPr fontId="6"/>
  </si>
  <si>
    <t>第1</t>
    <rPh sb="0" eb="1">
      <t>ダイ</t>
    </rPh>
    <phoneticPr fontId="6"/>
  </si>
  <si>
    <t>第2</t>
    <rPh sb="0" eb="1">
      <t>ダイ</t>
    </rPh>
    <phoneticPr fontId="6"/>
  </si>
  <si>
    <t>第3</t>
    <rPh sb="0" eb="1">
      <t>ダイ</t>
    </rPh>
    <phoneticPr fontId="6"/>
  </si>
  <si>
    <t>変圧器改修の有無</t>
    <rPh sb="0" eb="3">
      <t>ヘンアツキ</t>
    </rPh>
    <rPh sb="3" eb="5">
      <t>カイシュウ</t>
    </rPh>
    <rPh sb="6" eb="8">
      <t>ウム</t>
    </rPh>
    <phoneticPr fontId="4"/>
  </si>
  <si>
    <t>【作成要領及び注釈】</t>
    <rPh sb="1" eb="5">
      <t>サクセイヨウリョウ</t>
    </rPh>
    <rPh sb="5" eb="6">
      <t>オヨ</t>
    </rPh>
    <rPh sb="7" eb="9">
      <t>チュウシャク</t>
    </rPh>
    <phoneticPr fontId="4"/>
  </si>
  <si>
    <t>△</t>
  </si>
  <si>
    <t>【作成要領及び注釈】</t>
    <rPh sb="1" eb="3">
      <t>サクセイ</t>
    </rPh>
    <rPh sb="3" eb="5">
      <t>ヨウリョウ</t>
    </rPh>
    <rPh sb="5" eb="6">
      <t>オヨ</t>
    </rPh>
    <rPh sb="7" eb="9">
      <t>チュウシャク</t>
    </rPh>
    <phoneticPr fontId="18"/>
  </si>
  <si>
    <t>室内機・GHP用</t>
    <rPh sb="0" eb="3">
      <t>シツナイキ</t>
    </rPh>
    <rPh sb="7" eb="8">
      <t>ヨウ</t>
    </rPh>
    <phoneticPr fontId="18"/>
  </si>
  <si>
    <t>室内機・EHP用</t>
    <rPh sb="0" eb="3">
      <t>シツナイキ</t>
    </rPh>
    <rPh sb="7" eb="8">
      <t>ヨウ</t>
    </rPh>
    <phoneticPr fontId="18"/>
  </si>
  <si>
    <t>GHP-in-11</t>
  </si>
  <si>
    <t>GHP-in-12</t>
  </si>
  <si>
    <t>GHP-in-13</t>
  </si>
  <si>
    <t>GHP-in-14</t>
  </si>
  <si>
    <t>GHP-in-15</t>
  </si>
  <si>
    <t>GHP-in-16</t>
  </si>
  <si>
    <t>GHP-in-17</t>
  </si>
  <si>
    <t>GHP-in-18</t>
  </si>
  <si>
    <t>GHP-in-19</t>
  </si>
  <si>
    <t>GHP-in-20</t>
  </si>
  <si>
    <t>冷房時</t>
    <rPh sb="0" eb="2">
      <t>レイボウ</t>
    </rPh>
    <rPh sb="2" eb="3">
      <t>ジ</t>
    </rPh>
    <phoneticPr fontId="3"/>
  </si>
  <si>
    <t>暖房時</t>
    <rPh sb="0" eb="3">
      <t>ダンボウジ</t>
    </rPh>
    <phoneticPr fontId="3"/>
  </si>
  <si>
    <t>風量（㎥/h）
※最大</t>
    <rPh sb="0" eb="2">
      <t>フウリョウ</t>
    </rPh>
    <rPh sb="9" eb="11">
      <t>サイダイ</t>
    </rPh>
    <phoneticPr fontId="18"/>
  </si>
  <si>
    <t>消費電力(kW)
※最大風量運転時</t>
    <rPh sb="0" eb="2">
      <t>ショウヒ</t>
    </rPh>
    <rPh sb="2" eb="4">
      <t>デンリョク</t>
    </rPh>
    <rPh sb="10" eb="12">
      <t>サイダイ</t>
    </rPh>
    <rPh sb="12" eb="14">
      <t>フウリョウ</t>
    </rPh>
    <rPh sb="14" eb="16">
      <t>ウンテン</t>
    </rPh>
    <rPh sb="16" eb="17">
      <t>ジ</t>
    </rPh>
    <phoneticPr fontId="18"/>
  </si>
  <si>
    <t>温度交換効率
（％）
※最大風量運転時</t>
    <rPh sb="0" eb="2">
      <t>オンド</t>
    </rPh>
    <rPh sb="2" eb="6">
      <t>コウカンコウリツ</t>
    </rPh>
    <rPh sb="12" eb="14">
      <t>サイダイ</t>
    </rPh>
    <rPh sb="14" eb="16">
      <t>フウリョウ</t>
    </rPh>
    <rPh sb="16" eb="18">
      <t>ウンテン</t>
    </rPh>
    <rPh sb="18" eb="19">
      <t>ジ</t>
    </rPh>
    <phoneticPr fontId="3"/>
  </si>
  <si>
    <r>
      <t>エンタルピー交換効率
（％）</t>
    </r>
    <r>
      <rPr>
        <sz val="9"/>
        <rFont val="ＭＳ Ｐゴシック"/>
        <family val="3"/>
        <charset val="128"/>
      </rPr>
      <t>※最大風量運転時</t>
    </r>
    <rPh sb="6" eb="8">
      <t>コウカン</t>
    </rPh>
    <rPh sb="8" eb="10">
      <t>コウリツ</t>
    </rPh>
    <rPh sb="15" eb="17">
      <t>サイダイ</t>
    </rPh>
    <rPh sb="17" eb="19">
      <t>フウリョウ</t>
    </rPh>
    <rPh sb="19" eb="21">
      <t>ウンテン</t>
    </rPh>
    <rPh sb="21" eb="22">
      <t>ジ</t>
    </rPh>
    <phoneticPr fontId="3"/>
  </si>
  <si>
    <t>１ 室内機</t>
    <rPh sb="2" eb="5">
      <t>シツナイキ</t>
    </rPh>
    <phoneticPr fontId="3"/>
  </si>
  <si>
    <t>２ 室外機</t>
    <rPh sb="2" eb="5">
      <t>シツガイキ</t>
    </rPh>
    <phoneticPr fontId="3"/>
  </si>
  <si>
    <t>都市/LPガス
（GHPの場合）</t>
    <rPh sb="0" eb="2">
      <t>トシ</t>
    </rPh>
    <rPh sb="13" eb="15">
      <t>バアイ</t>
    </rPh>
    <phoneticPr fontId="4"/>
  </si>
  <si>
    <t>１ 空調設備の性能の設定</t>
    <rPh sb="7" eb="9">
      <t>セイノウ</t>
    </rPh>
    <rPh sb="10" eb="12">
      <t>セッテイ</t>
    </rPh>
    <phoneticPr fontId="4"/>
  </si>
  <si>
    <t>２ 月別エネルギー消費量の算定</t>
    <rPh sb="2" eb="4">
      <t>ツキベツ</t>
    </rPh>
    <rPh sb="9" eb="12">
      <t>ショウヒリョウ</t>
    </rPh>
    <rPh sb="13" eb="15">
      <t>サンテイ</t>
    </rPh>
    <phoneticPr fontId="4"/>
  </si>
  <si>
    <t>３ エネルギー費用の算定</t>
    <rPh sb="7" eb="9">
      <t>ヒヨウ</t>
    </rPh>
    <rPh sb="10" eb="12">
      <t>サンテイ</t>
    </rPh>
    <phoneticPr fontId="4"/>
  </si>
  <si>
    <t>※最大電力算定時は、「月別負荷率」にかかわらず、当該校における普通教室、特別教室及び管理諸室全室が一斉運転するものとして、算定すること。</t>
    <rPh sb="36" eb="40">
      <t>トクベツキョウシツ</t>
    </rPh>
    <rPh sb="40" eb="41">
      <t>オヨ</t>
    </rPh>
    <rPh sb="46" eb="48">
      <t>ゼンシツ</t>
    </rPh>
    <phoneticPr fontId="4"/>
  </si>
  <si>
    <t>（様式８－５－２）</t>
    <rPh sb="1" eb="3">
      <t>ヨウシキ</t>
    </rPh>
    <phoneticPr fontId="4"/>
  </si>
  <si>
    <t>学校別エネルギー等積算表（中学校）</t>
    <rPh sb="0" eb="2">
      <t>ガッコウ</t>
    </rPh>
    <rPh sb="2" eb="3">
      <t>ベツ</t>
    </rPh>
    <rPh sb="8" eb="9">
      <t>ナド</t>
    </rPh>
    <rPh sb="9" eb="11">
      <t>セキサン</t>
    </rPh>
    <rPh sb="11" eb="12">
      <t>ヒョウ</t>
    </rPh>
    <rPh sb="13" eb="16">
      <t>チュウガッコウ</t>
    </rPh>
    <phoneticPr fontId="4"/>
  </si>
  <si>
    <t>●</t>
    <phoneticPr fontId="3"/>
  </si>
  <si>
    <t>●●中学校</t>
    <rPh sb="2" eb="5">
      <t>チュウガッコウ</t>
    </rPh>
    <phoneticPr fontId="3"/>
  </si>
  <si>
    <t>△△小学校</t>
    <rPh sb="2" eb="5">
      <t>ショウガッコウ</t>
    </rPh>
    <phoneticPr fontId="3"/>
  </si>
  <si>
    <t>△</t>
    <phoneticPr fontId="3"/>
  </si>
  <si>
    <t>エネルギー費用総括表</t>
    <rPh sb="5" eb="7">
      <t>ヒヨウ</t>
    </rPh>
    <rPh sb="7" eb="9">
      <t>ソウカツ</t>
    </rPh>
    <rPh sb="9" eb="10">
      <t>オモテ</t>
    </rPh>
    <phoneticPr fontId="4"/>
  </si>
  <si>
    <t>ｴﾈﾙｷﾞｰ
種別</t>
    <rPh sb="7" eb="9">
      <t>シュベツ</t>
    </rPh>
    <phoneticPr fontId="4"/>
  </si>
  <si>
    <t>【作成要領】</t>
    <rPh sb="1" eb="5">
      <t>サクセイヨウリョウ</t>
    </rPh>
    <phoneticPr fontId="3"/>
  </si>
  <si>
    <t>前提条件書（小学校）</t>
    <phoneticPr fontId="3"/>
  </si>
  <si>
    <t>（様式８－７－１）</t>
    <rPh sb="1" eb="3">
      <t>ヨウシキ</t>
    </rPh>
    <phoneticPr fontId="3"/>
  </si>
  <si>
    <t>学校名</t>
    <rPh sb="0" eb="2">
      <t>ガッコウ</t>
    </rPh>
    <rPh sb="2" eb="3">
      <t>メイ</t>
    </rPh>
    <phoneticPr fontId="3"/>
  </si>
  <si>
    <t>冷房期</t>
    <rPh sb="0" eb="3">
      <t>レイボウキ</t>
    </rPh>
    <phoneticPr fontId="3"/>
  </si>
  <si>
    <t>暖房期</t>
    <rPh sb="0" eb="2">
      <t>ダンボウ</t>
    </rPh>
    <rPh sb="2" eb="3">
      <t>キ</t>
    </rPh>
    <phoneticPr fontId="3"/>
  </si>
  <si>
    <t>対象校あたりのピーク時負荷（MW）</t>
    <rPh sb="0" eb="3">
      <t>タイショウコウ</t>
    </rPh>
    <rPh sb="10" eb="11">
      <t>ジ</t>
    </rPh>
    <rPh sb="11" eb="13">
      <t>フカ</t>
    </rPh>
    <phoneticPr fontId="3"/>
  </si>
  <si>
    <t>対象校
No</t>
    <rPh sb="0" eb="2">
      <t>タイショウ</t>
    </rPh>
    <rPh sb="2" eb="3">
      <t>コウ</t>
    </rPh>
    <phoneticPr fontId="3"/>
  </si>
  <si>
    <t>面積あたりのピーク時負荷（MW/㎡）</t>
    <rPh sb="0" eb="2">
      <t>メンセキ</t>
    </rPh>
    <rPh sb="9" eb="10">
      <t>ジ</t>
    </rPh>
    <rPh sb="10" eb="12">
      <t>フカ</t>
    </rPh>
    <phoneticPr fontId="3"/>
  </si>
  <si>
    <t>室数あたりのピーク時負荷（MW/室）</t>
    <rPh sb="0" eb="2">
      <t>シツスウ</t>
    </rPh>
    <rPh sb="9" eb="10">
      <t>ジ</t>
    </rPh>
    <rPh sb="10" eb="12">
      <t>フカ</t>
    </rPh>
    <rPh sb="16" eb="17">
      <t>シツ</t>
    </rPh>
    <phoneticPr fontId="3"/>
  </si>
  <si>
    <t>普通教室・特別教室 計</t>
    <rPh sb="0" eb="4">
      <t>フツウキョウシツ</t>
    </rPh>
    <rPh sb="5" eb="7">
      <t>トクベツ</t>
    </rPh>
    <rPh sb="7" eb="9">
      <t>キョウシツ</t>
    </rPh>
    <rPh sb="10" eb="11">
      <t>ケイ</t>
    </rPh>
    <phoneticPr fontId="3"/>
  </si>
  <si>
    <t>対象室数（室）</t>
    <rPh sb="0" eb="4">
      <t>タイショウシツスウ</t>
    </rPh>
    <rPh sb="5" eb="6">
      <t>シツ</t>
    </rPh>
    <phoneticPr fontId="3"/>
  </si>
  <si>
    <t>対象室面積（㎡）</t>
    <rPh sb="0" eb="2">
      <t>タイショウ</t>
    </rPh>
    <rPh sb="2" eb="3">
      <t>シツ</t>
    </rPh>
    <rPh sb="3" eb="5">
      <t>メンセキ</t>
    </rPh>
    <phoneticPr fontId="3"/>
  </si>
  <si>
    <t>○本事業で設置する新設等設備による年間のエネルギー消費量及びエネルギー費用を入力すること。
○様式８－５－１「学校別エネルギー等積算表（小学校）」及び様式８－５－２「学校別エネルギー等積算表（中学校）」によって算出される計算結果を反映させ、整合させること。
○円単位で入力し、１円未満の端数は切り捨てること。なお、金額は、消費税及び地方消費税相当額（10％）を加えた額とする。
○「△」印を付した対象校は、「維持管理業務のみ」を行う対象校のため、エネルギー消費量及びエネルギー費用は算出しない。
○本様式によって算出される年間のエネルギー費用を用いて、落札者決定基準「維持管理に関する項目」の「ライフサイクルコスト縮減への配慮」に関する評価において点数化する。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t>
    <rPh sb="9" eb="11">
      <t>シンセツ</t>
    </rPh>
    <rPh sb="11" eb="12">
      <t>ナド</t>
    </rPh>
    <rPh sb="12" eb="14">
      <t>セツビ</t>
    </rPh>
    <rPh sb="17" eb="19">
      <t>ネンカン</t>
    </rPh>
    <rPh sb="25" eb="28">
      <t>ショウヒリョウ</t>
    </rPh>
    <rPh sb="28" eb="29">
      <t>オヨ</t>
    </rPh>
    <rPh sb="35" eb="37">
      <t>ヒヨウ</t>
    </rPh>
    <rPh sb="38" eb="40">
      <t>ニュウリョク</t>
    </rPh>
    <rPh sb="47" eb="49">
      <t>ヨウシキ</t>
    </rPh>
    <rPh sb="73" eb="74">
      <t>オヨ</t>
    </rPh>
    <rPh sb="75" eb="77">
      <t>ヨウシキ</t>
    </rPh>
    <rPh sb="96" eb="97">
      <t>チュウ</t>
    </rPh>
    <rPh sb="105" eb="107">
      <t>サンシュツ</t>
    </rPh>
    <rPh sb="249" eb="250">
      <t>ホン</t>
    </rPh>
    <rPh sb="250" eb="252">
      <t>ヨウシキ</t>
    </rPh>
    <rPh sb="256" eb="258">
      <t>サンシュツ</t>
    </rPh>
    <rPh sb="261" eb="263">
      <t>ネンカン</t>
    </rPh>
    <rPh sb="269" eb="271">
      <t>ヒヨウ</t>
    </rPh>
    <rPh sb="272" eb="273">
      <t>モチ</t>
    </rPh>
    <phoneticPr fontId="3"/>
  </si>
  <si>
    <t>※以下の行列は、様式8-5のエネルギー費用の計算に必要となる部分のため、列をコピーする際には、一緒にコピーすること。</t>
    <rPh sb="1" eb="3">
      <t>イカ</t>
    </rPh>
    <rPh sb="4" eb="6">
      <t>ギョウレツ</t>
    </rPh>
    <rPh sb="8" eb="10">
      <t>ヨウシキ</t>
    </rPh>
    <rPh sb="19" eb="21">
      <t>ヒヨウ</t>
    </rPh>
    <rPh sb="22" eb="24">
      <t>ケイサン</t>
    </rPh>
    <rPh sb="25" eb="27">
      <t>ヒツヨウ</t>
    </rPh>
    <rPh sb="30" eb="32">
      <t>ブブン</t>
    </rPh>
    <rPh sb="36" eb="37">
      <t>レツ</t>
    </rPh>
    <rPh sb="43" eb="44">
      <t>サイ</t>
    </rPh>
    <rPh sb="47" eb="49">
      <t>イッショ</t>
    </rPh>
    <phoneticPr fontId="3"/>
  </si>
  <si>
    <t>前提条件書（中学校）</t>
    <rPh sb="6" eb="7">
      <t>チュウ</t>
    </rPh>
    <phoneticPr fontId="3"/>
  </si>
  <si>
    <t>（様式８－７－２）</t>
    <rPh sb="1" eb="3">
      <t>ヨウシキ</t>
    </rPh>
    <phoneticPr fontId="3"/>
  </si>
  <si>
    <t>○本事業の提案を行うにあたって想定している、各対象校の全ての対象室の合計のピーク時負荷を入力すること。作成にあたっては、黄色のセル（色のついたセル）の必要箇所に該当する数値を入力すること。
○本様式のピーク時負荷は、様式８－５－１「学校別エネルギー等積算表（小学校）」に反映させ、整合させること。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t>
    <rPh sb="1" eb="4">
      <t>ホンジギョウ</t>
    </rPh>
    <rPh sb="5" eb="7">
      <t>テイアン</t>
    </rPh>
    <rPh sb="8" eb="9">
      <t>オコナ</t>
    </rPh>
    <rPh sb="15" eb="17">
      <t>ソウテイ</t>
    </rPh>
    <rPh sb="22" eb="26">
      <t>カクタイショウコウ</t>
    </rPh>
    <rPh sb="27" eb="28">
      <t>スベ</t>
    </rPh>
    <rPh sb="30" eb="33">
      <t>タイショウシツ</t>
    </rPh>
    <rPh sb="34" eb="36">
      <t>ゴウケイ</t>
    </rPh>
    <rPh sb="40" eb="41">
      <t>ジ</t>
    </rPh>
    <rPh sb="41" eb="43">
      <t>フカ</t>
    </rPh>
    <rPh sb="44" eb="46">
      <t>ニュウリョク</t>
    </rPh>
    <rPh sb="84" eb="86">
      <t>スウチ</t>
    </rPh>
    <rPh sb="96" eb="99">
      <t>ホンヨウシキ</t>
    </rPh>
    <rPh sb="103" eb="104">
      <t>ジ</t>
    </rPh>
    <rPh sb="104" eb="106">
      <t>フカ</t>
    </rPh>
    <rPh sb="108" eb="110">
      <t>ヨウシキ</t>
    </rPh>
    <rPh sb="129" eb="130">
      <t>ショウ</t>
    </rPh>
    <rPh sb="135" eb="137">
      <t>ハンエイ</t>
    </rPh>
    <rPh sb="140" eb="142">
      <t>セイゴウ</t>
    </rPh>
    <phoneticPr fontId="3"/>
  </si>
  <si>
    <t>○本事業で設置する新設等設備の室内機、室外機及び全熱交換器について、入力すること。なお、1つの種類の機器につき1行に入力し、同じ種類の機器を重複して入力しないこと。
○作成にあたっては、黄色のセル（色のついたセル）に入力すること。
○「機器登録記号」は、異なる種類の機器を識別できるよう記入例を参考に任意の記号を設定すること。なお、「機器登録番号」は、様式５－９「対象室数の変更に伴うサービス対価改定に係る変更単価表」及び様式８－４「対象校別空調設備等機器リスト」と一致させること。
○室内機・EHP用、室内機・GHP用、EHP室外機及びGHP室外機ごとに、機器仕様書、カタログ等に掲載の機器の能力、電力消費量、待機電力消費量、本事業における設置台数、製造者名及び型番を入力すること。なお、室内機には室内機形式（天井吊形、天井カセット形等）、GHP室外機にはガス消費量も入力すること。
○本様式に記載する機器能力等の根拠となる、資料等の該当箇所を添付すること。
○行は、過不足に応じて、適宜追加又は削除すること。追加を行う場合は、指定のある行よりも上で新たな行を挿入すること。
○印刷する際には、数値等が表示されていることを確認すること。また、必要に応じて、適宜レイアウトを見やすいように整えること。
（注釈）
※1 空調運転時間帯以外の時間帯に、機器が消費する電力を記入すること(但し、待機電力を消費しない特別な措置を講じる場合はその旨を明記すること。)。
※2 蓄熱式の場合は、蓄熱利用時の能力、消費電力を記入すること。</t>
    <rPh sb="15" eb="18">
      <t>シツナイキ</t>
    </rPh>
    <rPh sb="19" eb="22">
      <t>シツガイキ</t>
    </rPh>
    <rPh sb="22" eb="23">
      <t>オヨ</t>
    </rPh>
    <rPh sb="24" eb="26">
      <t>ゼンネツ</t>
    </rPh>
    <rPh sb="26" eb="29">
      <t>コウカンキ</t>
    </rPh>
    <rPh sb="167" eb="169">
      <t>キキ</t>
    </rPh>
    <rPh sb="169" eb="171">
      <t>トウロク</t>
    </rPh>
    <rPh sb="171" eb="173">
      <t>バンゴウ</t>
    </rPh>
    <rPh sb="176" eb="178">
      <t>ヨウシキ</t>
    </rPh>
    <rPh sb="209" eb="210">
      <t>オヨ</t>
    </rPh>
    <rPh sb="211" eb="213">
      <t>ヨウシキ</t>
    </rPh>
    <rPh sb="233" eb="235">
      <t>イッチ</t>
    </rPh>
    <rPh sb="267" eb="268">
      <t>オヨ</t>
    </rPh>
    <rPh sb="279" eb="281">
      <t>キキ</t>
    </rPh>
    <rPh sb="281" eb="284">
      <t>シヨウショ</t>
    </rPh>
    <rPh sb="289" eb="290">
      <t>ナド</t>
    </rPh>
    <rPh sb="291" eb="293">
      <t>ケイサイ</t>
    </rPh>
    <rPh sb="314" eb="317">
      <t>ホンジギョウ</t>
    </rPh>
    <rPh sb="321" eb="323">
      <t>セッチ</t>
    </rPh>
    <rPh sb="323" eb="325">
      <t>ダイスウ</t>
    </rPh>
    <rPh sb="345" eb="348">
      <t>シツナイキ</t>
    </rPh>
    <rPh sb="394" eb="397">
      <t>ホンヨウシキ</t>
    </rPh>
    <rPh sb="398" eb="400">
      <t>キサイ</t>
    </rPh>
    <rPh sb="402" eb="406">
      <t>キキノウリョク</t>
    </rPh>
    <rPh sb="406" eb="407">
      <t>ナド</t>
    </rPh>
    <rPh sb="408" eb="410">
      <t>コンキョ</t>
    </rPh>
    <rPh sb="414" eb="416">
      <t>シリョウ</t>
    </rPh>
    <rPh sb="416" eb="417">
      <t>ナド</t>
    </rPh>
    <rPh sb="418" eb="420">
      <t>ガイトウ</t>
    </rPh>
    <rPh sb="420" eb="422">
      <t>カショ</t>
    </rPh>
    <rPh sb="423" eb="425">
      <t>テンプ</t>
    </rPh>
    <rPh sb="456" eb="458">
      <t>ツイカ</t>
    </rPh>
    <rPh sb="459" eb="460">
      <t>オコナ</t>
    </rPh>
    <rPh sb="461" eb="463">
      <t>バアイ</t>
    </rPh>
    <rPh sb="465" eb="467">
      <t>シテイ</t>
    </rPh>
    <rPh sb="470" eb="471">
      <t>ギョウ</t>
    </rPh>
    <rPh sb="474" eb="475">
      <t>ウエ</t>
    </rPh>
    <rPh sb="476" eb="477">
      <t>アラ</t>
    </rPh>
    <rPh sb="479" eb="480">
      <t>ギョウ</t>
    </rPh>
    <rPh sb="481" eb="483">
      <t>ソウニュウ</t>
    </rPh>
    <phoneticPr fontId="3"/>
  </si>
  <si>
    <t>１ 電力料金</t>
    <rPh sb="2" eb="6">
      <t>デンリョクリョウキン</t>
    </rPh>
    <phoneticPr fontId="3"/>
  </si>
  <si>
    <t>２ 都市ガス料金</t>
    <rPh sb="2" eb="4">
      <t>トシ</t>
    </rPh>
    <rPh sb="6" eb="8">
      <t>リョウキン</t>
    </rPh>
    <phoneticPr fontId="3"/>
  </si>
  <si>
    <t>３ LPガス料金</t>
    <rPh sb="6" eb="8">
      <t>リョウキン</t>
    </rPh>
    <phoneticPr fontId="3"/>
  </si>
  <si>
    <t>ピーク時負荷は、様式８－７－１を反映し、整合させること。</t>
    <rPh sb="3" eb="4">
      <t>ジ</t>
    </rPh>
    <rPh sb="4" eb="6">
      <t>フカ</t>
    </rPh>
    <rPh sb="8" eb="10">
      <t>ヨウシキ</t>
    </rPh>
    <rPh sb="16" eb="18">
      <t>ハンエイ</t>
    </rPh>
    <rPh sb="20" eb="22">
      <t>セイゴウ</t>
    </rPh>
    <phoneticPr fontId="3"/>
  </si>
  <si>
    <t>様式8-4の各対象校と整合させること。</t>
    <rPh sb="0" eb="2">
      <t>ヨウシキ</t>
    </rPh>
    <rPh sb="6" eb="10">
      <t>カクタイショウコウ</t>
    </rPh>
    <rPh sb="11" eb="13">
      <t>セイゴウ</t>
    </rPh>
    <phoneticPr fontId="3"/>
  </si>
  <si>
    <t>電力料金のメニューは、東京電力の業務用電力（2023 年 4 月 1 日からの料金単価）とし、再エネ発電促進賦課金は、2023年5月分から2024年4月分までの単価とする。</t>
    <rPh sb="0" eb="4">
      <t>デンリョクリョウキン</t>
    </rPh>
    <rPh sb="63" eb="64">
      <t>ネン</t>
    </rPh>
    <rPh sb="65" eb="66">
      <t>ガツ</t>
    </rPh>
    <rPh sb="66" eb="67">
      <t>ブン</t>
    </rPh>
    <rPh sb="73" eb="74">
      <t>ネン</t>
    </rPh>
    <rPh sb="75" eb="76">
      <t>ガツ</t>
    </rPh>
    <rPh sb="76" eb="77">
      <t>ブン</t>
    </rPh>
    <rPh sb="80" eb="82">
      <t>タンカ</t>
    </rPh>
    <phoneticPr fontId="3"/>
  </si>
  <si>
    <t>都市ガス料金のメニューは、東京ガスの「業務用・工業用選択約款-1 小型空調専用契約」とし、冬期分は2023年3月検針分、その他期分は2023年5月検針分とする。</t>
    <rPh sb="0" eb="2">
      <t>トシ</t>
    </rPh>
    <rPh sb="4" eb="6">
      <t>リョウキン</t>
    </rPh>
    <rPh sb="45" eb="47">
      <t>トウキ</t>
    </rPh>
    <rPh sb="47" eb="48">
      <t>ブン</t>
    </rPh>
    <rPh sb="53" eb="54">
      <t>ネン</t>
    </rPh>
    <rPh sb="55" eb="56">
      <t>ガツ</t>
    </rPh>
    <rPh sb="56" eb="59">
      <t>ケンシンブン</t>
    </rPh>
    <rPh sb="62" eb="64">
      <t>タキ</t>
    </rPh>
    <rPh sb="64" eb="65">
      <t>ブン</t>
    </rPh>
    <rPh sb="70" eb="71">
      <t>ネン</t>
    </rPh>
    <rPh sb="72" eb="73">
      <t>ガツ</t>
    </rPh>
    <rPh sb="73" eb="76">
      <t>ケンシンブン</t>
    </rPh>
    <phoneticPr fontId="3"/>
  </si>
  <si>
    <t>LPガス料金のメニューは、川崎市特定物品等契約事務取扱要綱第2条の規定に基づく統一納入価格（令和5年3月～5月）とする。</t>
    <rPh sb="4" eb="6">
      <t>リョウキン</t>
    </rPh>
    <phoneticPr fontId="3"/>
  </si>
  <si>
    <t>４ 熱量換算係数</t>
    <rPh sb="2" eb="4">
      <t>ネツリョウ</t>
    </rPh>
    <rPh sb="4" eb="6">
      <t>カンサン</t>
    </rPh>
    <rPh sb="6" eb="8">
      <t>ケイスウ</t>
    </rPh>
    <phoneticPr fontId="3"/>
  </si>
  <si>
    <t>【作成要領】</t>
    <rPh sb="1" eb="3">
      <t>サクセイ</t>
    </rPh>
    <rPh sb="3" eb="5">
      <t>ヨウリョウ</t>
    </rPh>
    <phoneticPr fontId="3"/>
  </si>
  <si>
    <t>○本様式には、対象室ごとに設置する室内機、全熱交換器及び当該室内機を連結する室外機について、入力を行うこと。作成にあたっては、黄色のセル（色のついたセル）に入力すること。
○「１ 室内機」の「対象室名」及び「対象室区分」は、事業対象室・対象設備資料として貸与する「対象室等一覧」に基づき、対象室番号を整合させて入力すること。
○「１ 室内機」と「２ 室内機」の「室外機系統名」には、連結させる室内機と室外機の系統を一致させて入力すること。
○「１ 室内機」と「２ 室内機」の「都市/LPガス（GHPの場合）」には、エネルギー方式が「GHP」の場合に、使用するエネルギーを都市ガス又はLPガスから選択し入力すること。
○行は、過不足に応じて、適宜追加又は削除すること。追加を行う場合は、指定のある行よりも上で新たな行を挿入すること。印刷する際には、数値等が表示されていることを確認すること。また、必要に応じて、適宜レイアウトを見やすいように整えること。
○本様式で計画されている機器等は、提案者によって要求水準を満たすことを保証するものであり、万が一、事業実施段階において、熱負荷計算の結果等により、より大きな能力の機器等の設置の必要が生じた場合は、提案者の責任及び費用負担において、必要な能力以上の機器を選定し、要求水準を満たす対応を行うこと。</t>
    <rPh sb="1" eb="4">
      <t>ホンヨウシキ</t>
    </rPh>
    <rPh sb="7" eb="10">
      <t>タイショウシツ</t>
    </rPh>
    <rPh sb="13" eb="15">
      <t>セッチ</t>
    </rPh>
    <rPh sb="17" eb="20">
      <t>シツナイキ</t>
    </rPh>
    <rPh sb="21" eb="23">
      <t>ゼンネツ</t>
    </rPh>
    <rPh sb="23" eb="26">
      <t>コウカンキ</t>
    </rPh>
    <rPh sb="26" eb="27">
      <t>オヨ</t>
    </rPh>
    <rPh sb="28" eb="30">
      <t>トウガイ</t>
    </rPh>
    <rPh sb="30" eb="33">
      <t>シツナイキ</t>
    </rPh>
    <rPh sb="34" eb="36">
      <t>レンケツ</t>
    </rPh>
    <rPh sb="38" eb="41">
      <t>シツガイキ</t>
    </rPh>
    <rPh sb="46" eb="48">
      <t>ニュウリョク</t>
    </rPh>
    <rPh sb="49" eb="50">
      <t>オコナ</t>
    </rPh>
    <rPh sb="90" eb="93">
      <t>シツナイキ</t>
    </rPh>
    <rPh sb="99" eb="100">
      <t>メイ</t>
    </rPh>
    <rPh sb="101" eb="102">
      <t>オヨ</t>
    </rPh>
    <rPh sb="104" eb="107">
      <t>タイショウシツ</t>
    </rPh>
    <rPh sb="107" eb="109">
      <t>クブン</t>
    </rPh>
    <rPh sb="135" eb="136">
      <t>ナド</t>
    </rPh>
    <rPh sb="155" eb="157">
      <t>ニュウリョク</t>
    </rPh>
    <rPh sb="181" eb="184">
      <t>シツガイキ</t>
    </rPh>
    <rPh sb="184" eb="187">
      <t>ケイトウメイ</t>
    </rPh>
    <rPh sb="191" eb="193">
      <t>レンケツ</t>
    </rPh>
    <rPh sb="204" eb="206">
      <t>ケイトウ</t>
    </rPh>
    <rPh sb="207" eb="209">
      <t>イッチ</t>
    </rPh>
    <rPh sb="212" eb="214">
      <t>ニュウリョク</t>
    </rPh>
    <rPh sb="238" eb="240">
      <t>トシ</t>
    </rPh>
    <rPh sb="250" eb="252">
      <t>バアイ</t>
    </rPh>
    <rPh sb="262" eb="264">
      <t>ホウシキ</t>
    </rPh>
    <rPh sb="271" eb="273">
      <t>バアイ</t>
    </rPh>
    <rPh sb="275" eb="277">
      <t>シヨウ</t>
    </rPh>
    <rPh sb="285" eb="287">
      <t>トシ</t>
    </rPh>
    <rPh sb="289" eb="290">
      <t>マタ</t>
    </rPh>
    <rPh sb="297" eb="299">
      <t>センタク</t>
    </rPh>
    <rPh sb="300" eb="302">
      <t>ニュウリョク</t>
    </rPh>
    <rPh sb="427" eb="430">
      <t>ホンヨウシキ</t>
    </rPh>
    <rPh sb="431" eb="433">
      <t>ケイカク</t>
    </rPh>
    <rPh sb="438" eb="440">
      <t>キキ</t>
    </rPh>
    <rPh sb="440" eb="441">
      <t>ナド</t>
    </rPh>
    <rPh sb="504" eb="506">
      <t>ノウリョク</t>
    </rPh>
    <rPh sb="517" eb="518">
      <t>ショウ</t>
    </rPh>
    <rPh sb="530" eb="531">
      <t>オヨ</t>
    </rPh>
    <rPh sb="532" eb="536">
      <t>ヒヨウフタン</t>
    </rPh>
    <phoneticPr fontId="3"/>
  </si>
  <si>
    <r>
      <t xml:space="preserve">○本様式の作成に当たっては、黄色のセル（色のついたセル）の必要箇所に入力すること。
○「計画」の変圧器の容量欄には、変圧器改修を行わない場合、「現状」の容量を記入し、改修を行う場合、改修後の容量を記入すること。
○△印を付した対象校は、「維持管理業務のみ」を行う対象校であることに留意すること（受変電設備の改修が生じることは想定していない。）。
○表中、「現状」の数値等は参考とし、現地の値を優先とする。なお、「現状」の契約電力は令和5年3月現在の値である。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
</t>
    </r>
    <r>
      <rPr>
        <sz val="10"/>
        <rFont val="ＭＳ Ｐゴシック"/>
        <family val="3"/>
        <charset val="128"/>
      </rPr>
      <t>（注釈）
※1 No50 子母口小学校とNo127 東橘中学校は、同一敷地内に立地しており、変電室を共有していることから、契約電力・受変電容量は合算値を示している。
※2 No97 王禅寺中央小学校とNo152 王禅寺中央中学校は、同一敷地内に立地しており、No97 王禅寺中央小学校の契約電力はNo152 王禅寺中央中学校の値を示している。
※3 No103 はるひ野小学校とNo154 はるひ野中学校は、同一敷地内に立地しており、変電室を共有していることから、契約電力・受変電容量は合算値を示している。
※4 No145 生田中学校の第一変電室に、2/3相5kVAの受変電容量が、別途設置されている。</t>
    </r>
    <rPh sb="1" eb="4">
      <t>ホンヨウシキ</t>
    </rPh>
    <rPh sb="361" eb="363">
      <t>チュウシャク</t>
    </rPh>
    <rPh sb="654" eb="656">
      <t>セッチ</t>
    </rPh>
    <phoneticPr fontId="3"/>
  </si>
  <si>
    <t>（様式１－１）</t>
    <phoneticPr fontId="37"/>
  </si>
  <si>
    <t>令和　　年　　月　　日</t>
    <rPh sb="0" eb="2">
      <t>レイワ</t>
    </rPh>
    <rPh sb="4" eb="5">
      <t>ネン</t>
    </rPh>
    <rPh sb="7" eb="8">
      <t>ツキ</t>
    </rPh>
    <rPh sb="10" eb="11">
      <t>ニチ</t>
    </rPh>
    <phoneticPr fontId="37"/>
  </si>
  <si>
    <t>第1回入札説明書等に関する質問書</t>
    <rPh sb="0" eb="1">
      <t>ダイ</t>
    </rPh>
    <rPh sb="2" eb="3">
      <t>カイ</t>
    </rPh>
    <rPh sb="3" eb="5">
      <t>ニュウサツ</t>
    </rPh>
    <rPh sb="5" eb="8">
      <t>セツメイショ</t>
    </rPh>
    <rPh sb="8" eb="9">
      <t>トウ</t>
    </rPh>
    <rPh sb="10" eb="11">
      <t>カン</t>
    </rPh>
    <rPh sb="13" eb="16">
      <t>シツモンショ</t>
    </rPh>
    <phoneticPr fontId="37"/>
  </si>
  <si>
    <t>（あて先）　川崎市長</t>
    <rPh sb="3" eb="4">
      <t>サキ</t>
    </rPh>
    <rPh sb="6" eb="10">
      <t>カワサキシチョウ</t>
    </rPh>
    <phoneticPr fontId="4"/>
  </si>
  <si>
    <t>　「川崎市立小中学校空調設備更新整備等事業」に係る入札説明書等に関する質問書を提出します。</t>
    <phoneticPr fontId="4"/>
  </si>
  <si>
    <t>提
出
者</t>
    <rPh sb="0" eb="1">
      <t>テイ</t>
    </rPh>
    <rPh sb="2" eb="3">
      <t>イズル</t>
    </rPh>
    <rPh sb="4" eb="5">
      <t>シャ</t>
    </rPh>
    <phoneticPr fontId="4"/>
  </si>
  <si>
    <t>会社名</t>
    <rPh sb="0" eb="2">
      <t>カイシャ</t>
    </rPh>
    <rPh sb="2" eb="3">
      <t>メイ</t>
    </rPh>
    <phoneticPr fontId="37"/>
  </si>
  <si>
    <t>所属</t>
    <rPh sb="0" eb="2">
      <t>ショゾク</t>
    </rPh>
    <phoneticPr fontId="37"/>
  </si>
  <si>
    <t>役職</t>
    <rPh sb="0" eb="2">
      <t>ヤクショク</t>
    </rPh>
    <phoneticPr fontId="37"/>
  </si>
  <si>
    <t>担当者名</t>
    <rPh sb="0" eb="2">
      <t>タントウ</t>
    </rPh>
    <rPh sb="2" eb="3">
      <t>シャ</t>
    </rPh>
    <rPh sb="3" eb="4">
      <t>メイ</t>
    </rPh>
    <phoneticPr fontId="37"/>
  </si>
  <si>
    <t>所在地</t>
    <rPh sb="0" eb="3">
      <t>ショザイチ</t>
    </rPh>
    <phoneticPr fontId="37"/>
  </si>
  <si>
    <t>電話番号</t>
    <rPh sb="0" eb="2">
      <t>デンワ</t>
    </rPh>
    <rPh sb="2" eb="4">
      <t>バンゴウ</t>
    </rPh>
    <phoneticPr fontId="37"/>
  </si>
  <si>
    <t>E-mail</t>
    <phoneticPr fontId="37"/>
  </si>
  <si>
    <t>No</t>
    <phoneticPr fontId="37"/>
  </si>
  <si>
    <t>資料名</t>
    <rPh sb="0" eb="2">
      <t>シリョウ</t>
    </rPh>
    <rPh sb="2" eb="3">
      <t>メイ</t>
    </rPh>
    <phoneticPr fontId="37"/>
  </si>
  <si>
    <t>該当箇所</t>
    <rPh sb="0" eb="2">
      <t>ガイトウ</t>
    </rPh>
    <rPh sb="2" eb="4">
      <t>カショ</t>
    </rPh>
    <phoneticPr fontId="37"/>
  </si>
  <si>
    <t>タイトル</t>
    <phoneticPr fontId="37"/>
  </si>
  <si>
    <t>質問</t>
    <rPh sb="0" eb="2">
      <t>シツモン</t>
    </rPh>
    <phoneticPr fontId="37"/>
  </si>
  <si>
    <t>頁</t>
    <rPh sb="0" eb="1">
      <t>ページ</t>
    </rPh>
    <phoneticPr fontId="37"/>
  </si>
  <si>
    <t>項</t>
    <rPh sb="0" eb="1">
      <t>コウ</t>
    </rPh>
    <phoneticPr fontId="37"/>
  </si>
  <si>
    <t>例示</t>
    <rPh sb="0" eb="2">
      <t>レイジ</t>
    </rPh>
    <phoneticPr fontId="37"/>
  </si>
  <si>
    <t>入札説明書</t>
    <rPh sb="0" eb="5">
      <t>ニュウサツセツメイショ</t>
    </rPh>
    <phoneticPr fontId="37"/>
  </si>
  <si>
    <t>ア</t>
    <phoneticPr fontId="37"/>
  </si>
  <si>
    <t>（ｳ）</t>
    <phoneticPr fontId="37"/>
  </si>
  <si>
    <t>a</t>
    <phoneticPr fontId="37"/>
  </si>
  <si>
    <t>（a）</t>
    <phoneticPr fontId="37"/>
  </si>
  <si>
    <t>資格要件について</t>
    <rPh sb="0" eb="2">
      <t>シカク</t>
    </rPh>
    <rPh sb="2" eb="4">
      <t>ヨウケン</t>
    </rPh>
    <phoneticPr fontId="37"/>
  </si>
  <si>
    <t>●●は対象になるか。</t>
    <rPh sb="3" eb="5">
      <t>タイショウ</t>
    </rPh>
    <phoneticPr fontId="37"/>
  </si>
  <si>
    <t>要求水準書</t>
    <rPh sb="0" eb="2">
      <t>ヨウキュウ</t>
    </rPh>
    <rPh sb="2" eb="4">
      <t>スイジュン</t>
    </rPh>
    <rPh sb="4" eb="5">
      <t>ショ</t>
    </rPh>
    <phoneticPr fontId="37"/>
  </si>
  <si>
    <t>（ｱ）</t>
    <phoneticPr fontId="37"/>
  </si>
  <si>
    <t>共通事項</t>
    <rPh sb="0" eb="2">
      <t>キョウツウ</t>
    </rPh>
    <rPh sb="2" eb="4">
      <t>ジコウ</t>
    </rPh>
    <phoneticPr fontId="37"/>
  </si>
  <si>
    <t>●●は必要となるか。</t>
    <rPh sb="3" eb="5">
      <t>ヒツヨウ</t>
    </rPh>
    <phoneticPr fontId="37"/>
  </si>
  <si>
    <t>要求水準書</t>
    <rPh sb="0" eb="2">
      <t>ヨウキュウ</t>
    </rPh>
    <rPh sb="2" eb="4">
      <t>スイジュン</t>
    </rPh>
    <phoneticPr fontId="37"/>
  </si>
  <si>
    <t>△△は必要となるか。</t>
    <rPh sb="3" eb="5">
      <t>ヒツヨウ</t>
    </rPh>
    <phoneticPr fontId="37"/>
  </si>
  <si>
    <t>【記入時の注意】</t>
    <rPh sb="1" eb="3">
      <t>キニュウ</t>
    </rPh>
    <rPh sb="3" eb="4">
      <t>ジ</t>
    </rPh>
    <rPh sb="5" eb="7">
      <t>チュウイ</t>
    </rPh>
    <phoneticPr fontId="37"/>
  </si>
  <si>
    <t>○ １行について１質問とすること。１項目について複数の質問がある場合には、複数の行に分割すること。</t>
    <rPh sb="3" eb="4">
      <t>ギョウ</t>
    </rPh>
    <rPh sb="9" eb="11">
      <t>シツモン</t>
    </rPh>
    <rPh sb="18" eb="20">
      <t>コウモク</t>
    </rPh>
    <rPh sb="24" eb="26">
      <t>フクスウ</t>
    </rPh>
    <rPh sb="27" eb="29">
      <t>シツモン</t>
    </rPh>
    <rPh sb="32" eb="34">
      <t>バアイ</t>
    </rPh>
    <rPh sb="37" eb="39">
      <t>フクスウ</t>
    </rPh>
    <rPh sb="40" eb="41">
      <t>ギョウ</t>
    </rPh>
    <rPh sb="42" eb="44">
      <t>ブンカツ</t>
    </rPh>
    <phoneticPr fontId="37"/>
  </si>
  <si>
    <t>○　簡潔に記入すること。</t>
    <rPh sb="2" eb="4">
      <t>カンケツ</t>
    </rPh>
    <rPh sb="5" eb="7">
      <t>キニュウ</t>
    </rPh>
    <phoneticPr fontId="37"/>
  </si>
  <si>
    <t>○　行が不足する場合は、適宜追加すること。</t>
    <rPh sb="2" eb="3">
      <t>ギョウ</t>
    </rPh>
    <rPh sb="4" eb="6">
      <t>フソク</t>
    </rPh>
    <rPh sb="8" eb="10">
      <t>バアイ</t>
    </rPh>
    <rPh sb="12" eb="14">
      <t>テキギ</t>
    </rPh>
    <rPh sb="14" eb="16">
      <t>ツイカ</t>
    </rPh>
    <phoneticPr fontId="37"/>
  </si>
  <si>
    <t>○　行の追加及び行の高さの変更以外、表の書式変更を行わないこと。</t>
    <rPh sb="2" eb="3">
      <t>ギョウ</t>
    </rPh>
    <rPh sb="4" eb="6">
      <t>ツイカ</t>
    </rPh>
    <rPh sb="6" eb="7">
      <t>オヨ</t>
    </rPh>
    <rPh sb="8" eb="9">
      <t>ギョウ</t>
    </rPh>
    <rPh sb="10" eb="11">
      <t>タカ</t>
    </rPh>
    <rPh sb="13" eb="15">
      <t>ヘンコウ</t>
    </rPh>
    <rPh sb="15" eb="17">
      <t>イガイ</t>
    </rPh>
    <rPh sb="18" eb="19">
      <t>ヒョウ</t>
    </rPh>
    <rPh sb="20" eb="22">
      <t>ショシキ</t>
    </rPh>
    <rPh sb="22" eb="24">
      <t>ヘンコウ</t>
    </rPh>
    <rPh sb="25" eb="26">
      <t>オコナ</t>
    </rPh>
    <phoneticPr fontId="37"/>
  </si>
  <si>
    <t>○　タイトルは、該当箇所の本文中のタイトルを記載すること。</t>
    <rPh sb="8" eb="10">
      <t>ガイトウ</t>
    </rPh>
    <rPh sb="10" eb="12">
      <t>カショ</t>
    </rPh>
    <rPh sb="13" eb="15">
      <t>ホンブン</t>
    </rPh>
    <rPh sb="15" eb="16">
      <t>チュウ</t>
    </rPh>
    <rPh sb="22" eb="24">
      <t>キサイ</t>
    </rPh>
    <phoneticPr fontId="37"/>
  </si>
  <si>
    <t>○　Microsoft Excelにより作成すること。</t>
    <rPh sb="20" eb="22">
      <t>サクセイ</t>
    </rPh>
    <phoneticPr fontId="37"/>
  </si>
  <si>
    <t>（様式１－２）</t>
    <phoneticPr fontId="37"/>
  </si>
  <si>
    <t>第2回入札説明書等に関する質問書</t>
    <rPh sb="0" eb="1">
      <t>ダイ</t>
    </rPh>
    <rPh sb="2" eb="3">
      <t>カイ</t>
    </rPh>
    <rPh sb="3" eb="5">
      <t>ニュウサツ</t>
    </rPh>
    <rPh sb="5" eb="8">
      <t>セツメイショ</t>
    </rPh>
    <rPh sb="8" eb="9">
      <t>トウ</t>
    </rPh>
    <rPh sb="10" eb="11">
      <t>カン</t>
    </rPh>
    <rPh sb="13" eb="16">
      <t>シツモンショ</t>
    </rPh>
    <phoneticPr fontId="37"/>
  </si>
  <si>
    <t>（様式１－４）</t>
    <phoneticPr fontId="37"/>
  </si>
  <si>
    <t>令和　　年　　月　　日</t>
    <rPh sb="0" eb="2">
      <t>レイワ</t>
    </rPh>
    <rPh sb="4" eb="5">
      <t>ネン</t>
    </rPh>
    <phoneticPr fontId="4"/>
  </si>
  <si>
    <t>個別対話事項書</t>
    <rPh sb="0" eb="2">
      <t>コベツ</t>
    </rPh>
    <rPh sb="2" eb="6">
      <t>タイワジコウ</t>
    </rPh>
    <rPh sb="6" eb="7">
      <t>ショ</t>
    </rPh>
    <phoneticPr fontId="4"/>
  </si>
  <si>
    <t>　川崎市立小中学校空調設備更新整備等事業に係る総合評価一般競争入札への参加に係る個別対話事項について、下記の通り提出します。</t>
    <rPh sb="1" eb="3">
      <t>カワサキ</t>
    </rPh>
    <rPh sb="3" eb="5">
      <t>シリツ</t>
    </rPh>
    <rPh sb="5" eb="9">
      <t>ショウチュウガッコウ</t>
    </rPh>
    <rPh sb="9" eb="11">
      <t>クウチョウ</t>
    </rPh>
    <rPh sb="11" eb="13">
      <t>セツビ</t>
    </rPh>
    <rPh sb="13" eb="15">
      <t>コウシン</t>
    </rPh>
    <rPh sb="15" eb="17">
      <t>セイビ</t>
    </rPh>
    <rPh sb="17" eb="18">
      <t>トウ</t>
    </rPh>
    <rPh sb="18" eb="20">
      <t>ジギョウ</t>
    </rPh>
    <rPh sb="21" eb="22">
      <t>カカ</t>
    </rPh>
    <rPh sb="23" eb="25">
      <t>ソウゴウ</t>
    </rPh>
    <rPh sb="25" eb="27">
      <t>ヒョウカ</t>
    </rPh>
    <rPh sb="27" eb="29">
      <t>イッパン</t>
    </rPh>
    <rPh sb="29" eb="31">
      <t>キョウソウ</t>
    </rPh>
    <rPh sb="31" eb="33">
      <t>ニュウサツ</t>
    </rPh>
    <rPh sb="35" eb="37">
      <t>サンカ</t>
    </rPh>
    <rPh sb="38" eb="39">
      <t>カカ</t>
    </rPh>
    <rPh sb="40" eb="42">
      <t>コベツ</t>
    </rPh>
    <rPh sb="42" eb="44">
      <t>タイワ</t>
    </rPh>
    <rPh sb="44" eb="46">
      <t>ジコウ</t>
    </rPh>
    <rPh sb="51" eb="53">
      <t>カキ</t>
    </rPh>
    <rPh sb="54" eb="55">
      <t>トオ</t>
    </rPh>
    <rPh sb="56" eb="58">
      <t>テイシュツ</t>
    </rPh>
    <phoneticPr fontId="4"/>
  </si>
  <si>
    <t>提出者（代表企業）</t>
    <rPh sb="0" eb="3">
      <t>テイシュツシャ</t>
    </rPh>
    <rPh sb="4" eb="8">
      <t>ダイヒョウキギョウ</t>
    </rPh>
    <phoneticPr fontId="4"/>
  </si>
  <si>
    <t>会社名</t>
    <rPh sb="0" eb="2">
      <t>カイシャ</t>
    </rPh>
    <rPh sb="2" eb="3">
      <t>メイ</t>
    </rPh>
    <phoneticPr fontId="4"/>
  </si>
  <si>
    <t>所属</t>
    <rPh sb="0" eb="2">
      <t>ショゾク</t>
    </rPh>
    <phoneticPr fontId="4"/>
  </si>
  <si>
    <t>役職</t>
    <rPh sb="0" eb="2">
      <t>ヤクショク</t>
    </rPh>
    <phoneticPr fontId="4"/>
  </si>
  <si>
    <t>担当者氏名</t>
    <rPh sb="0" eb="3">
      <t>タントウシャ</t>
    </rPh>
    <rPh sb="3" eb="5">
      <t>シメイ</t>
    </rPh>
    <phoneticPr fontId="4"/>
  </si>
  <si>
    <t>所在地</t>
    <rPh sb="0" eb="3">
      <t>ショザイチ</t>
    </rPh>
    <phoneticPr fontId="4"/>
  </si>
  <si>
    <t>電話番号</t>
    <rPh sb="0" eb="2">
      <t>デンワ</t>
    </rPh>
    <rPh sb="2" eb="4">
      <t>バンゴウ</t>
    </rPh>
    <phoneticPr fontId="4"/>
  </si>
  <si>
    <t>電子メールアドレス</t>
    <rPh sb="0" eb="2">
      <t>デンシ</t>
    </rPh>
    <phoneticPr fontId="4"/>
  </si>
  <si>
    <t>No.</t>
    <phoneticPr fontId="4"/>
  </si>
  <si>
    <t>個別対話事項</t>
    <rPh sb="0" eb="2">
      <t>コベツ</t>
    </rPh>
    <rPh sb="2" eb="4">
      <t>タイワ</t>
    </rPh>
    <rPh sb="4" eb="6">
      <t>ジコウ</t>
    </rPh>
    <phoneticPr fontId="4"/>
  </si>
  <si>
    <t>個別対話事項の内容</t>
    <rPh sb="0" eb="2">
      <t>コベツ</t>
    </rPh>
    <rPh sb="2" eb="6">
      <t>タイワジコウ</t>
    </rPh>
    <rPh sb="7" eb="9">
      <t>ナイヨウ</t>
    </rPh>
    <phoneticPr fontId="4"/>
  </si>
  <si>
    <t>※内容は、できるだけ詳細に記述してください。</t>
    <rPh sb="1" eb="3">
      <t>ないよう</t>
    </rPh>
    <rPh sb="10" eb="12">
      <t>しょうさい</t>
    </rPh>
    <rPh sb="13" eb="15">
      <t>きじゅつ</t>
    </rPh>
    <phoneticPr fontId="4" type="Hiragana"/>
  </si>
  <si>
    <t>○　個別対話事項は一項目につき、一行ずつ記載すること。</t>
    <rPh sb="2" eb="4">
      <t>コベツ</t>
    </rPh>
    <phoneticPr fontId="4"/>
  </si>
  <si>
    <t>（様式４－３）</t>
    <phoneticPr fontId="4"/>
  </si>
  <si>
    <t>入札金額内訳書（学校別・費目別内訳書）</t>
    <rPh sb="0" eb="2">
      <t>ニュウサツ</t>
    </rPh>
    <rPh sb="2" eb="4">
      <t>キンガク</t>
    </rPh>
    <rPh sb="4" eb="7">
      <t>ウチワケショ</t>
    </rPh>
    <rPh sb="8" eb="10">
      <t>ガッコウ</t>
    </rPh>
    <rPh sb="10" eb="11">
      <t>ベツ</t>
    </rPh>
    <rPh sb="12" eb="14">
      <t>ヒモク</t>
    </rPh>
    <rPh sb="14" eb="15">
      <t>ベツ</t>
    </rPh>
    <rPh sb="15" eb="18">
      <t>ウチワケショ</t>
    </rPh>
    <phoneticPr fontId="4"/>
  </si>
  <si>
    <t>【作成要領】</t>
    <rPh sb="1" eb="5">
      <t>サクセイヨウリョウ</t>
    </rPh>
    <phoneticPr fontId="4"/>
  </si>
  <si>
    <t>○学校別・費目別の入札金額内訳書を作成すること。作成にあたっては、黄色のセル（色のついたセル）の必要箇所に該当する金額を入力すること。
○「サービス対価の合計－税抜金額」の全校合計欄は、様式４－２「入札書」の入札金額と一致するようにすること。
○円単位で入力し、１円未満の端数は切り捨てること。なお、消費税及び地方消費税の税率は10％とする。
○費目は、削除せず、費目に該当する金額がない場合は、「0」を入力すること。
○設計・施工等及び維持管理のサービス対価の【内訳】の「その他諸経費」の各欄には、必ずしも対象校ごとの金額を記入する必要はなく、まとめて「（その他諸経費）」欄に記入してもよい。
○「設計・施工等のサービス対価」に灰色・斜線を付したセルのある対象校は、維持管理業務のみを行う対象校であるため、「設計・施工等のサービス対価」欄には入力しないこと。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t>
    <rPh sb="1" eb="4">
      <t>ガッコウベツ</t>
    </rPh>
    <rPh sb="5" eb="8">
      <t>ヒモクベツ</t>
    </rPh>
    <rPh sb="9" eb="16">
      <t>ニュウサツキンガクウチワケショ</t>
    </rPh>
    <rPh sb="17" eb="19">
      <t>サクセイ</t>
    </rPh>
    <rPh sb="53" eb="55">
      <t>ガイトウ</t>
    </rPh>
    <rPh sb="57" eb="59">
      <t>キンガク</t>
    </rPh>
    <rPh sb="80" eb="82">
      <t>ゼイヌキ</t>
    </rPh>
    <rPh sb="82" eb="84">
      <t>キンガク</t>
    </rPh>
    <rPh sb="104" eb="108">
      <t>ニュウサツキンガク</t>
    </rPh>
    <rPh sb="151" eb="152">
      <t>オヨ</t>
    </rPh>
    <rPh sb="153" eb="158">
      <t>チホウショウヒゼイ</t>
    </rPh>
    <rPh sb="175" eb="177">
      <t>サクジョ</t>
    </rPh>
    <rPh sb="180" eb="182">
      <t>ヒモク</t>
    </rPh>
    <rPh sb="183" eb="185">
      <t>ガイトウ</t>
    </rPh>
    <rPh sb="187" eb="189">
      <t>キンガク</t>
    </rPh>
    <rPh sb="192" eb="194">
      <t>バアイ</t>
    </rPh>
    <rPh sb="200" eb="202">
      <t>ニュウリョク</t>
    </rPh>
    <rPh sb="212" eb="214">
      <t>セコウ</t>
    </rPh>
    <rPh sb="214" eb="215">
      <t>ナド</t>
    </rPh>
    <rPh sb="215" eb="216">
      <t>オヨ</t>
    </rPh>
    <rPh sb="217" eb="221">
      <t>イジカンリ</t>
    </rPh>
    <rPh sb="226" eb="228">
      <t>タイカ</t>
    </rPh>
    <rPh sb="230" eb="232">
      <t>ウチワケ</t>
    </rPh>
    <rPh sb="243" eb="244">
      <t>カク</t>
    </rPh>
    <rPh sb="252" eb="254">
      <t>タイショウ</t>
    </rPh>
    <rPh sb="279" eb="280">
      <t>タ</t>
    </rPh>
    <rPh sb="280" eb="283">
      <t>ショケイヒ</t>
    </rPh>
    <rPh sb="301" eb="304">
      <t>セコウトウ</t>
    </rPh>
    <rPh sb="309" eb="311">
      <t>タイカ</t>
    </rPh>
    <rPh sb="313" eb="315">
      <t>ハイイロ</t>
    </rPh>
    <rPh sb="316" eb="318">
      <t>シャセン</t>
    </rPh>
    <rPh sb="319" eb="320">
      <t>フ</t>
    </rPh>
    <rPh sb="332" eb="338">
      <t>イジカンリギョウム</t>
    </rPh>
    <rPh sb="341" eb="342">
      <t>オコナ</t>
    </rPh>
    <rPh sb="343" eb="346">
      <t>タイショウコウ</t>
    </rPh>
    <rPh sb="353" eb="355">
      <t>セッケイ</t>
    </rPh>
    <rPh sb="356" eb="359">
      <t>セコウトウ</t>
    </rPh>
    <rPh sb="364" eb="366">
      <t>タイカ</t>
    </rPh>
    <rPh sb="367" eb="368">
      <t>ラン</t>
    </rPh>
    <rPh sb="370" eb="372">
      <t>ニュウリョク</t>
    </rPh>
    <rPh sb="384" eb="385">
      <t>サイ</t>
    </rPh>
    <rPh sb="388" eb="390">
      <t>スウチ</t>
    </rPh>
    <rPh sb="390" eb="391">
      <t>ナド</t>
    </rPh>
    <rPh sb="392" eb="394">
      <t>ヒョウジ</t>
    </rPh>
    <rPh sb="402" eb="404">
      <t>カクニン</t>
    </rPh>
    <rPh sb="412" eb="414">
      <t>ヒツヨウ</t>
    </rPh>
    <rPh sb="415" eb="416">
      <t>オウ</t>
    </rPh>
    <rPh sb="419" eb="421">
      <t>テキギ</t>
    </rPh>
    <rPh sb="427" eb="428">
      <t>トトノ</t>
    </rPh>
    <rPh sb="429" eb="430">
      <t>ミ</t>
    </rPh>
    <rPh sb="442" eb="443">
      <t>ホン</t>
    </rPh>
    <rPh sb="469" eb="473">
      <t>ケイサンカテイ</t>
    </rPh>
    <rPh sb="488" eb="489">
      <t>ノコ</t>
    </rPh>
    <phoneticPr fontId="4"/>
  </si>
  <si>
    <t>（単位：円）</t>
    <rPh sb="1" eb="3">
      <t>タンイ</t>
    </rPh>
    <rPh sb="4" eb="5">
      <t>エン</t>
    </rPh>
    <phoneticPr fontId="4"/>
  </si>
  <si>
    <t>学校名</t>
    <rPh sb="0" eb="2">
      <t>ガッコウ</t>
    </rPh>
    <rPh sb="2" eb="3">
      <t>ナ</t>
    </rPh>
    <phoneticPr fontId="4"/>
  </si>
  <si>
    <t>設計・施工等のサービス対価</t>
    <rPh sb="0" eb="2">
      <t>セッケイ</t>
    </rPh>
    <rPh sb="3" eb="5">
      <t>セコウ</t>
    </rPh>
    <rPh sb="5" eb="6">
      <t>ナド</t>
    </rPh>
    <rPh sb="11" eb="13">
      <t>タイカ</t>
    </rPh>
    <phoneticPr fontId="4"/>
  </si>
  <si>
    <t>維持管理のサービス対価</t>
    <rPh sb="0" eb="4">
      <t>イジカンリ</t>
    </rPh>
    <rPh sb="9" eb="11">
      <t>タイカ</t>
    </rPh>
    <phoneticPr fontId="4"/>
  </si>
  <si>
    <t>サービス対価の合計</t>
    <rPh sb="4" eb="6">
      <t>タイカ</t>
    </rPh>
    <rPh sb="7" eb="9">
      <t>ゴウケイ</t>
    </rPh>
    <phoneticPr fontId="4"/>
  </si>
  <si>
    <t>【内訳】</t>
    <rPh sb="1" eb="3">
      <t>ウチワケ</t>
    </rPh>
    <phoneticPr fontId="4"/>
  </si>
  <si>
    <t>税抜金額</t>
    <rPh sb="0" eb="2">
      <t>ゼイヌキ</t>
    </rPh>
    <rPh sb="2" eb="4">
      <t>キンガク</t>
    </rPh>
    <phoneticPr fontId="4"/>
  </si>
  <si>
    <t>消費税及び
地方消費税</t>
    <rPh sb="0" eb="3">
      <t>ショウヒゼイ</t>
    </rPh>
    <rPh sb="3" eb="4">
      <t>オヨ</t>
    </rPh>
    <rPh sb="6" eb="8">
      <t>チホウ</t>
    </rPh>
    <rPh sb="8" eb="11">
      <t>ショウヒゼイ</t>
    </rPh>
    <phoneticPr fontId="4"/>
  </si>
  <si>
    <t>税込金額</t>
    <rPh sb="0" eb="2">
      <t>ゼイコミ</t>
    </rPh>
    <rPh sb="2" eb="4">
      <t>キンガク</t>
    </rPh>
    <phoneticPr fontId="4"/>
  </si>
  <si>
    <t>設計業務費</t>
    <rPh sb="0" eb="2">
      <t>セッケイ</t>
    </rPh>
    <rPh sb="2" eb="4">
      <t>ギョウム</t>
    </rPh>
    <rPh sb="4" eb="5">
      <t>ヒ</t>
    </rPh>
    <phoneticPr fontId="4"/>
  </si>
  <si>
    <t>施工業務費</t>
    <rPh sb="0" eb="2">
      <t>セコウ</t>
    </rPh>
    <rPh sb="2" eb="4">
      <t>ギョウム</t>
    </rPh>
    <rPh sb="4" eb="5">
      <t>ヒ</t>
    </rPh>
    <phoneticPr fontId="4"/>
  </si>
  <si>
    <t>工事監理
業務費</t>
    <rPh sb="0" eb="2">
      <t>コウジ</t>
    </rPh>
    <rPh sb="2" eb="4">
      <t>カンリ</t>
    </rPh>
    <rPh sb="5" eb="7">
      <t>ギョウム</t>
    </rPh>
    <rPh sb="7" eb="8">
      <t>ヒ</t>
    </rPh>
    <phoneticPr fontId="4"/>
  </si>
  <si>
    <t>所有権移転
業務費</t>
    <rPh sb="0" eb="3">
      <t>ショユウケン</t>
    </rPh>
    <rPh sb="3" eb="5">
      <t>イテン</t>
    </rPh>
    <rPh sb="6" eb="8">
      <t>ギョウム</t>
    </rPh>
    <rPh sb="8" eb="9">
      <t>ヒ</t>
    </rPh>
    <phoneticPr fontId="4"/>
  </si>
  <si>
    <t>その他諸経費</t>
    <rPh sb="2" eb="3">
      <t>タ</t>
    </rPh>
    <rPh sb="3" eb="6">
      <t>ショケイヒ</t>
    </rPh>
    <phoneticPr fontId="4"/>
  </si>
  <si>
    <t>維持管理
業務費</t>
    <rPh sb="0" eb="2">
      <t>イジ</t>
    </rPh>
    <rPh sb="2" eb="4">
      <t>カンリ</t>
    </rPh>
    <rPh sb="5" eb="7">
      <t>ギョウム</t>
    </rPh>
    <rPh sb="7" eb="8">
      <t>ヒ</t>
    </rPh>
    <phoneticPr fontId="4"/>
  </si>
  <si>
    <t>その他諸経費
（SPC運営費他）</t>
    <rPh sb="2" eb="3">
      <t>タ</t>
    </rPh>
    <rPh sb="3" eb="6">
      <t>ショケイヒ</t>
    </rPh>
    <rPh sb="11" eb="14">
      <t>ウンエイヒ</t>
    </rPh>
    <rPh sb="14" eb="15">
      <t>ホカ</t>
    </rPh>
    <phoneticPr fontId="4"/>
  </si>
  <si>
    <t>（その他諸経費）</t>
    <rPh sb="3" eb="7">
      <t>タショケイヒ</t>
    </rPh>
    <phoneticPr fontId="4"/>
  </si>
  <si>
    <t>↓以下は、印刷しない</t>
    <rPh sb="1" eb="3">
      <t>イカ</t>
    </rPh>
    <rPh sb="5" eb="7">
      <t>インサツ</t>
    </rPh>
    <phoneticPr fontId="4"/>
  </si>
  <si>
    <t>※検算欄</t>
    <rPh sb="1" eb="3">
      <t>ケンザン</t>
    </rPh>
    <rPh sb="3" eb="4">
      <t>ラン</t>
    </rPh>
    <phoneticPr fontId="4"/>
  </si>
  <si>
    <t>（様式５－７）</t>
    <phoneticPr fontId="4"/>
  </si>
  <si>
    <t>損益計画書</t>
    <rPh sb="0" eb="2">
      <t>ソンエキ</t>
    </rPh>
    <rPh sb="2" eb="5">
      <t>ケイカクショ</t>
    </rPh>
    <phoneticPr fontId="4"/>
  </si>
  <si>
    <t>■損益計画書</t>
    <rPh sb="1" eb="3">
      <t>ソンエキ</t>
    </rPh>
    <rPh sb="3" eb="6">
      <t>ケイカクショ</t>
    </rPh>
    <phoneticPr fontId="4"/>
  </si>
  <si>
    <t>令和（年度）</t>
    <rPh sb="0" eb="2">
      <t>レイワ</t>
    </rPh>
    <rPh sb="3" eb="5">
      <t>ネンド</t>
    </rPh>
    <phoneticPr fontId="4"/>
  </si>
  <si>
    <t>令和5年度</t>
    <rPh sb="0" eb="2">
      <t>レイワ</t>
    </rPh>
    <rPh sb="3" eb="5">
      <t>ネンド</t>
    </rPh>
    <phoneticPr fontId="4"/>
  </si>
  <si>
    <t>令和6年度</t>
    <rPh sb="0" eb="2">
      <t>レイワ</t>
    </rPh>
    <rPh sb="3" eb="5">
      <t>ネンド</t>
    </rPh>
    <phoneticPr fontId="4"/>
  </si>
  <si>
    <t>令和7年度</t>
    <rPh sb="0" eb="2">
      <t>レイワ</t>
    </rPh>
    <rPh sb="3" eb="5">
      <t>ネンド</t>
    </rPh>
    <phoneticPr fontId="4"/>
  </si>
  <si>
    <t>令和8年度</t>
    <rPh sb="0" eb="2">
      <t>レイワ</t>
    </rPh>
    <rPh sb="3" eb="5">
      <t>ネンド</t>
    </rPh>
    <phoneticPr fontId="4"/>
  </si>
  <si>
    <t>令和9年度</t>
    <rPh sb="0" eb="2">
      <t>レイワ</t>
    </rPh>
    <rPh sb="3" eb="5">
      <t>ネンド</t>
    </rPh>
    <phoneticPr fontId="4"/>
  </si>
  <si>
    <t>令和10年度</t>
    <rPh sb="0" eb="2">
      <t>レイワ</t>
    </rPh>
    <rPh sb="4" eb="6">
      <t>ネンド</t>
    </rPh>
    <phoneticPr fontId="4"/>
  </si>
  <si>
    <t>令和11年度</t>
    <rPh sb="0" eb="2">
      <t>レイワ</t>
    </rPh>
    <rPh sb="4" eb="6">
      <t>ネンド</t>
    </rPh>
    <phoneticPr fontId="4"/>
  </si>
  <si>
    <t>令和12年度</t>
    <rPh sb="0" eb="2">
      <t>レイワ</t>
    </rPh>
    <rPh sb="4" eb="6">
      <t>ネンド</t>
    </rPh>
    <phoneticPr fontId="4"/>
  </si>
  <si>
    <t>令和13年度</t>
    <rPh sb="0" eb="2">
      <t>レイワ</t>
    </rPh>
    <rPh sb="4" eb="6">
      <t>ネンド</t>
    </rPh>
    <phoneticPr fontId="4"/>
  </si>
  <si>
    <t>令和14年度</t>
    <rPh sb="0" eb="2">
      <t>レイワ</t>
    </rPh>
    <rPh sb="4" eb="6">
      <t>ネンド</t>
    </rPh>
    <phoneticPr fontId="4"/>
  </si>
  <si>
    <t>令和15年度</t>
    <rPh sb="0" eb="2">
      <t>レイワ</t>
    </rPh>
    <rPh sb="4" eb="6">
      <t>ネンド</t>
    </rPh>
    <phoneticPr fontId="4"/>
  </si>
  <si>
    <t>令和16年度</t>
    <rPh sb="0" eb="2">
      <t>レイワ</t>
    </rPh>
    <rPh sb="4" eb="6">
      <t>ネンド</t>
    </rPh>
    <phoneticPr fontId="4"/>
  </si>
  <si>
    <t>令和17年度</t>
    <rPh sb="0" eb="2">
      <t>レイワ</t>
    </rPh>
    <rPh sb="4" eb="6">
      <t>ネンド</t>
    </rPh>
    <phoneticPr fontId="4"/>
  </si>
  <si>
    <t>令和18年度</t>
    <rPh sb="0" eb="2">
      <t>レイワ</t>
    </rPh>
    <rPh sb="4" eb="6">
      <t>ネンド</t>
    </rPh>
    <phoneticPr fontId="4"/>
  </si>
  <si>
    <t>令和19年度</t>
    <rPh sb="0" eb="2">
      <t>レイワ</t>
    </rPh>
    <rPh sb="4" eb="6">
      <t>ネンド</t>
    </rPh>
    <phoneticPr fontId="4"/>
  </si>
  <si>
    <t>令和20年度</t>
    <rPh sb="0" eb="2">
      <t>レイワ</t>
    </rPh>
    <rPh sb="4" eb="6">
      <t>ネンド</t>
    </rPh>
    <phoneticPr fontId="4"/>
  </si>
  <si>
    <t>令和21年度</t>
    <rPh sb="0" eb="2">
      <t>レイワ</t>
    </rPh>
    <rPh sb="4" eb="6">
      <t>ネンド</t>
    </rPh>
    <phoneticPr fontId="4"/>
  </si>
  <si>
    <t>令和22年度</t>
    <rPh sb="0" eb="2">
      <t>レイワ</t>
    </rPh>
    <rPh sb="4" eb="6">
      <t>ネンド</t>
    </rPh>
    <phoneticPr fontId="4"/>
  </si>
  <si>
    <t>科目</t>
    <rPh sb="0" eb="2">
      <t>カモク</t>
    </rPh>
    <phoneticPr fontId="6"/>
  </si>
  <si>
    <t>（１年目）</t>
    <rPh sb="2" eb="4">
      <t>ネンメ</t>
    </rPh>
    <phoneticPr fontId="4"/>
  </si>
  <si>
    <t>（２年目）</t>
    <rPh sb="2" eb="4">
      <t>ネンメ</t>
    </rPh>
    <phoneticPr fontId="4"/>
  </si>
  <si>
    <t>（３年目）</t>
    <rPh sb="2" eb="4">
      <t>ネンメ</t>
    </rPh>
    <phoneticPr fontId="4"/>
  </si>
  <si>
    <t>（４年目）</t>
    <rPh sb="2" eb="4">
      <t>ネンメ</t>
    </rPh>
    <phoneticPr fontId="4"/>
  </si>
  <si>
    <t>（５年目）</t>
    <rPh sb="2" eb="4">
      <t>ネンメ</t>
    </rPh>
    <phoneticPr fontId="4"/>
  </si>
  <si>
    <t>（６年目）</t>
    <rPh sb="2" eb="4">
      <t>ネンメ</t>
    </rPh>
    <phoneticPr fontId="4"/>
  </si>
  <si>
    <t>（７年目）</t>
    <rPh sb="2" eb="4">
      <t>ネンメ</t>
    </rPh>
    <phoneticPr fontId="4"/>
  </si>
  <si>
    <t>（８年目）</t>
    <rPh sb="2" eb="4">
      <t>ネンメ</t>
    </rPh>
    <phoneticPr fontId="4"/>
  </si>
  <si>
    <t>（９年目）</t>
    <rPh sb="2" eb="4">
      <t>ネンメ</t>
    </rPh>
    <phoneticPr fontId="4"/>
  </si>
  <si>
    <t>（10年目）</t>
    <rPh sb="3" eb="5">
      <t>ネンメ</t>
    </rPh>
    <phoneticPr fontId="4"/>
  </si>
  <si>
    <t>（11年目）</t>
    <rPh sb="3" eb="5">
      <t>ネンメ</t>
    </rPh>
    <phoneticPr fontId="4"/>
  </si>
  <si>
    <t>（12年目）</t>
    <rPh sb="3" eb="5">
      <t>ネンメ</t>
    </rPh>
    <phoneticPr fontId="4"/>
  </si>
  <si>
    <t>（13年目）</t>
    <rPh sb="3" eb="5">
      <t>ネンメ</t>
    </rPh>
    <phoneticPr fontId="4"/>
  </si>
  <si>
    <t>（14年目）</t>
    <rPh sb="3" eb="5">
      <t>ネンメ</t>
    </rPh>
    <phoneticPr fontId="4"/>
  </si>
  <si>
    <t>（15年目）</t>
    <rPh sb="3" eb="5">
      <t>ネンメ</t>
    </rPh>
    <phoneticPr fontId="4"/>
  </si>
  <si>
    <t>（16年目）</t>
    <rPh sb="3" eb="5">
      <t>ネンメ</t>
    </rPh>
    <phoneticPr fontId="4"/>
  </si>
  <si>
    <t>（17年目）</t>
    <phoneticPr fontId="4"/>
  </si>
  <si>
    <t>収入計</t>
    <rPh sb="0" eb="2">
      <t>シュウニュウ</t>
    </rPh>
    <rPh sb="2" eb="3">
      <t>ケイ</t>
    </rPh>
    <phoneticPr fontId="4"/>
  </si>
  <si>
    <t>サービス対価</t>
    <rPh sb="4" eb="6">
      <t>タイカ</t>
    </rPh>
    <phoneticPr fontId="4"/>
  </si>
  <si>
    <t>設計・施工等のサービス対価</t>
    <rPh sb="0" eb="2">
      <t>セッケイ</t>
    </rPh>
    <rPh sb="3" eb="5">
      <t>セコウ</t>
    </rPh>
    <rPh sb="5" eb="6">
      <t>トウ</t>
    </rPh>
    <rPh sb="11" eb="13">
      <t>タイカ</t>
    </rPh>
    <phoneticPr fontId="4"/>
  </si>
  <si>
    <t>維持管理のサービス対価</t>
    <rPh sb="0" eb="2">
      <t>イジ</t>
    </rPh>
    <rPh sb="2" eb="4">
      <t>カンリ</t>
    </rPh>
    <rPh sb="9" eb="11">
      <t>タイカ</t>
    </rPh>
    <phoneticPr fontId="4"/>
  </si>
  <si>
    <t>その他</t>
    <rPh sb="2" eb="3">
      <t>タ</t>
    </rPh>
    <phoneticPr fontId="4"/>
  </si>
  <si>
    <t>支出計</t>
    <rPh sb="0" eb="2">
      <t>シシュツ</t>
    </rPh>
    <rPh sb="2" eb="3">
      <t>ケイ</t>
    </rPh>
    <phoneticPr fontId="4"/>
  </si>
  <si>
    <t>業務経費（原価）</t>
    <rPh sb="0" eb="2">
      <t>ギョウム</t>
    </rPh>
    <rPh sb="2" eb="4">
      <t>ケイヒ</t>
    </rPh>
    <rPh sb="5" eb="7">
      <t>ゲンカ</t>
    </rPh>
    <phoneticPr fontId="4"/>
  </si>
  <si>
    <t>公租公課</t>
    <rPh sb="0" eb="2">
      <t>コウソ</t>
    </rPh>
    <rPh sb="2" eb="4">
      <t>コウカ</t>
    </rPh>
    <phoneticPr fontId="4"/>
  </si>
  <si>
    <t>支払利息</t>
    <rPh sb="0" eb="2">
      <t>シハライ</t>
    </rPh>
    <rPh sb="2" eb="4">
      <t>リソク</t>
    </rPh>
    <phoneticPr fontId="4"/>
  </si>
  <si>
    <t>・・・</t>
    <phoneticPr fontId="4"/>
  </si>
  <si>
    <t>税引前当期損益</t>
    <rPh sb="0" eb="1">
      <t>ゼイ</t>
    </rPh>
    <rPh sb="1" eb="2">
      <t>ヒ</t>
    </rPh>
    <rPh sb="2" eb="3">
      <t>マエ</t>
    </rPh>
    <rPh sb="3" eb="5">
      <t>トウキ</t>
    </rPh>
    <rPh sb="5" eb="7">
      <t>ソンエキ</t>
    </rPh>
    <phoneticPr fontId="4"/>
  </si>
  <si>
    <t>法人税等</t>
    <rPh sb="0" eb="3">
      <t>ホウジンゼイ</t>
    </rPh>
    <rPh sb="3" eb="4">
      <t>トウ</t>
    </rPh>
    <phoneticPr fontId="4"/>
  </si>
  <si>
    <t>税引後当期損益</t>
    <rPh sb="0" eb="1">
      <t>ゼイ</t>
    </rPh>
    <rPh sb="1" eb="2">
      <t>ヒ</t>
    </rPh>
    <rPh sb="2" eb="3">
      <t>ゴ</t>
    </rPh>
    <rPh sb="3" eb="5">
      <t>トウキ</t>
    </rPh>
    <rPh sb="5" eb="7">
      <t>ソンエキ</t>
    </rPh>
    <phoneticPr fontId="4"/>
  </si>
  <si>
    <t>■キャッシュフロー計算書</t>
    <rPh sb="9" eb="12">
      <t>ケイサンショ</t>
    </rPh>
    <phoneticPr fontId="4"/>
  </si>
  <si>
    <t>キャッシュインフロー計</t>
    <rPh sb="10" eb="11">
      <t>ケイ</t>
    </rPh>
    <phoneticPr fontId="4"/>
  </si>
  <si>
    <t>税引後利益</t>
    <rPh sb="0" eb="2">
      <t>ゼイビキ</t>
    </rPh>
    <rPh sb="2" eb="3">
      <t>ゴ</t>
    </rPh>
    <rPh sb="3" eb="5">
      <t>リエキ</t>
    </rPh>
    <phoneticPr fontId="4"/>
  </si>
  <si>
    <t>資本金</t>
    <rPh sb="0" eb="3">
      <t>シホンキン</t>
    </rPh>
    <phoneticPr fontId="4"/>
  </si>
  <si>
    <t>借入金</t>
    <rPh sb="0" eb="3">
      <t>カリイレキン</t>
    </rPh>
    <phoneticPr fontId="4"/>
  </si>
  <si>
    <t>その他</t>
    <rPh sb="0" eb="3">
      <t>ソノタ</t>
    </rPh>
    <phoneticPr fontId="4"/>
  </si>
  <si>
    <t>キャッシュアウトフロー計</t>
    <rPh sb="11" eb="12">
      <t>ケイ</t>
    </rPh>
    <phoneticPr fontId="4"/>
  </si>
  <si>
    <t>初期費用</t>
    <rPh sb="0" eb="2">
      <t>ショキ</t>
    </rPh>
    <rPh sb="2" eb="4">
      <t>ヒヨウ</t>
    </rPh>
    <phoneticPr fontId="4"/>
  </si>
  <si>
    <t>設備投資費用</t>
    <rPh sb="0" eb="2">
      <t>セツビ</t>
    </rPh>
    <rPh sb="2" eb="4">
      <t>トウシ</t>
    </rPh>
    <rPh sb="4" eb="6">
      <t>ヒヨウ</t>
    </rPh>
    <phoneticPr fontId="4"/>
  </si>
  <si>
    <t>ネットキャッシュフロー</t>
    <phoneticPr fontId="4"/>
  </si>
  <si>
    <t>配当</t>
    <rPh sb="0" eb="2">
      <t>ハイトウ</t>
    </rPh>
    <phoneticPr fontId="4"/>
  </si>
  <si>
    <t>未処分金（内部留保金）</t>
    <phoneticPr fontId="4"/>
  </si>
  <si>
    <t>未処分金累計</t>
    <rPh sb="4" eb="6">
      <t>ルイケイ</t>
    </rPh>
    <phoneticPr fontId="4"/>
  </si>
  <si>
    <t>■経営指標</t>
    <rPh sb="1" eb="3">
      <t>ケイエイ</t>
    </rPh>
    <rPh sb="3" eb="5">
      <t>シヒョウ</t>
    </rPh>
    <phoneticPr fontId="4"/>
  </si>
  <si>
    <t>DSCR　各期</t>
    <rPh sb="5" eb="7">
      <t>カクキ</t>
    </rPh>
    <phoneticPr fontId="4"/>
  </si>
  <si>
    <t>DSCR　事業期間平均</t>
    <rPh sb="5" eb="7">
      <t>ジギョウ</t>
    </rPh>
    <rPh sb="7" eb="9">
      <t>キカン</t>
    </rPh>
    <rPh sb="9" eb="11">
      <t>ヘイキン</t>
    </rPh>
    <phoneticPr fontId="4"/>
  </si>
  <si>
    <t>PIRR</t>
    <phoneticPr fontId="4"/>
  </si>
  <si>
    <t>EIRR</t>
    <phoneticPr fontId="4"/>
  </si>
  <si>
    <t>【作成要領及び記入時の注意】</t>
    <rPh sb="1" eb="5">
      <t>サクセイヨウリョウ</t>
    </rPh>
    <rPh sb="5" eb="6">
      <t>オヨ</t>
    </rPh>
    <rPh sb="7" eb="10">
      <t>キニュウジ</t>
    </rPh>
    <rPh sb="11" eb="13">
      <t>チュウイ</t>
    </rPh>
    <phoneticPr fontId="4"/>
  </si>
  <si>
    <t>○本事業を実施するにあたって、入札参加者が計画する事業収支計画等に基づき、本様式で示す損益計算書及びキャッシュフロー計算書等を作成すること。</t>
    <rPh sb="1" eb="4">
      <t>ホンジギョウ</t>
    </rPh>
    <rPh sb="5" eb="7">
      <t>ジッシ</t>
    </rPh>
    <rPh sb="15" eb="20">
      <t>ニュウサツサンカシャ</t>
    </rPh>
    <rPh sb="21" eb="23">
      <t>ケイカク</t>
    </rPh>
    <rPh sb="25" eb="27">
      <t>ジギョウ</t>
    </rPh>
    <rPh sb="27" eb="29">
      <t>シュウシ</t>
    </rPh>
    <rPh sb="29" eb="31">
      <t>ケイカク</t>
    </rPh>
    <rPh sb="31" eb="32">
      <t>ナド</t>
    </rPh>
    <rPh sb="33" eb="34">
      <t>モト</t>
    </rPh>
    <rPh sb="37" eb="40">
      <t>ホンヨウシキ</t>
    </rPh>
    <rPh sb="41" eb="42">
      <t>シメ</t>
    </rPh>
    <rPh sb="43" eb="48">
      <t>ソンエキケイサンショ</t>
    </rPh>
    <rPh sb="48" eb="49">
      <t>オヨ</t>
    </rPh>
    <rPh sb="58" eb="61">
      <t>ケイサンショ</t>
    </rPh>
    <rPh sb="61" eb="62">
      <t>ナド</t>
    </rPh>
    <rPh sb="63" eb="65">
      <t>サクセイ</t>
    </rPh>
    <phoneticPr fontId="4"/>
  </si>
  <si>
    <t>○本表の科目等は、適宜変更可能とする。記入欄は必要に応じて、適宜追加・削除して作成すること。</t>
  </si>
  <si>
    <t>○金額は、様式５－８「サービス対価の支払予定表」と整合させること。</t>
    <rPh sb="1" eb="3">
      <t>キンガク</t>
    </rPh>
    <rPh sb="5" eb="7">
      <t>ヨウシキ</t>
    </rPh>
    <rPh sb="25" eb="27">
      <t>セイゴウ</t>
    </rPh>
    <phoneticPr fontId="4"/>
  </si>
  <si>
    <t>○金額は円単位で記入し、１円未満の端数は切り捨てること。</t>
    <rPh sb="1" eb="3">
      <t>キンガク</t>
    </rPh>
    <rPh sb="4" eb="5">
      <t>エン</t>
    </rPh>
    <rPh sb="5" eb="7">
      <t>タンイ</t>
    </rPh>
    <rPh sb="8" eb="10">
      <t>キニュウ</t>
    </rPh>
    <rPh sb="13" eb="14">
      <t>エン</t>
    </rPh>
    <rPh sb="14" eb="16">
      <t>ミマン</t>
    </rPh>
    <rPh sb="17" eb="19">
      <t>ハスウ</t>
    </rPh>
    <rPh sb="20" eb="21">
      <t>キ</t>
    </rPh>
    <rPh sb="22" eb="23">
      <t>ス</t>
    </rPh>
    <phoneticPr fontId="4"/>
  </si>
  <si>
    <t>○金額は、消費税及び地方消費税相当額（税率10％）を除いた額を記入すること。</t>
    <rPh sb="1" eb="3">
      <t>キンガク</t>
    </rPh>
    <rPh sb="19" eb="21">
      <t>ゼイリツ</t>
    </rPh>
    <rPh sb="26" eb="27">
      <t>ノゾ</t>
    </rPh>
    <rPh sb="29" eb="30">
      <t>ガク</t>
    </rPh>
    <phoneticPr fontId="4"/>
  </si>
  <si>
    <t>○印刷する際には、数値等が表示されていることを確認すること。また、必要に応じて、適宜レイアウトを見やすいように整えること。</t>
    <rPh sb="48" eb="49">
      <t>ミ</t>
    </rPh>
    <phoneticPr fontId="4"/>
  </si>
  <si>
    <t>○本様式は、MicrosoftExcelにより作成し、計算過程がわかるように計算式（関数）を残したExcelファイルも提出すること。</t>
    <rPh sb="1" eb="2">
      <t>ホン</t>
    </rPh>
    <rPh sb="2" eb="4">
      <t>ヨウシキ</t>
    </rPh>
    <rPh sb="23" eb="25">
      <t>サクセイ</t>
    </rPh>
    <rPh sb="27" eb="29">
      <t>ケイサン</t>
    </rPh>
    <rPh sb="29" eb="31">
      <t>カテイ</t>
    </rPh>
    <rPh sb="38" eb="40">
      <t>ケイサン</t>
    </rPh>
    <rPh sb="40" eb="41">
      <t>シキ</t>
    </rPh>
    <rPh sb="42" eb="44">
      <t>カンスウ</t>
    </rPh>
    <rPh sb="46" eb="47">
      <t>ノコ</t>
    </rPh>
    <rPh sb="59" eb="61">
      <t>テイシュツ</t>
    </rPh>
    <phoneticPr fontId="4"/>
  </si>
  <si>
    <t>（様式５－８）</t>
    <phoneticPr fontId="4"/>
  </si>
  <si>
    <t>サービス対価の支払予定表</t>
    <rPh sb="4" eb="6">
      <t>タイカ</t>
    </rPh>
    <rPh sb="7" eb="9">
      <t>シハラ</t>
    </rPh>
    <rPh sb="9" eb="12">
      <t>ヨテイヒョウ</t>
    </rPh>
    <phoneticPr fontId="4"/>
  </si>
  <si>
    <t>【作成要領及び記入時の注意】</t>
  </si>
  <si>
    <t>○支払時期別の各サービス対価について、黄色のセル（色のついたセル）の必要箇所に該当する金額を入力すること。
○金額は、消費税及び地方消費税相当額（10％）を加えた額を記入すること。
○金額は、様式４－２「入札書」、様式４－３「入札金額内訳書（対象校別・費目別内訳書）」及び様式５－７「損益計算書」と整合させること。
○印刷する際には、数値等が表示されていることを確認すること。また、必要に応じて、適宜レイアウトを見やすいように整えること。
○本様式は、Microsoft Excelにより作成し、計算過程がわかるように計算式（関数）を残したExcelファイルも提出すること。
※1 「維持管理のサービス対価」のうち「更新対象設備」の維持管理サービス対価は、提案する対象校ごとの施工開始日の前日までの期間にかかる分を記載すること。
※2 「維持管理のサービス対価」のうち「新設等設備」の維持管理サービス対価は、提案する対象校ごとの引渡し日の翌日から令和23年3月までの期間にかかる分を記載すること。</t>
    <rPh sb="1" eb="3">
      <t>シハラ</t>
    </rPh>
    <rPh sb="3" eb="6">
      <t>ジキベツ</t>
    </rPh>
    <rPh sb="7" eb="8">
      <t>カク</t>
    </rPh>
    <rPh sb="12" eb="14">
      <t>タイカ</t>
    </rPh>
    <rPh sb="92" eb="94">
      <t>キンガク</t>
    </rPh>
    <rPh sb="107" eb="109">
      <t>ヨウシキ</t>
    </rPh>
    <rPh sb="113" eb="117">
      <t>ニュウサツキンガク</t>
    </rPh>
    <rPh sb="117" eb="119">
      <t>ウチワケ</t>
    </rPh>
    <rPh sb="119" eb="120">
      <t>ショ</t>
    </rPh>
    <rPh sb="134" eb="135">
      <t>オヨ</t>
    </rPh>
    <rPh sb="142" eb="147">
      <t>ソンエキケイサンショ</t>
    </rPh>
    <rPh sb="149" eb="151">
      <t>セイゴウ</t>
    </rPh>
    <phoneticPr fontId="4"/>
  </si>
  <si>
    <t>【支払時期別の予定表】</t>
    <rPh sb="1" eb="3">
      <t>シハライ</t>
    </rPh>
    <rPh sb="3" eb="5">
      <t>ジキ</t>
    </rPh>
    <rPh sb="5" eb="6">
      <t>ベツ</t>
    </rPh>
    <rPh sb="7" eb="10">
      <t>ヨテイヒョウ</t>
    </rPh>
    <phoneticPr fontId="4"/>
  </si>
  <si>
    <t>支払時期（年次）</t>
    <rPh sb="0" eb="4">
      <t>シハライジキ</t>
    </rPh>
    <rPh sb="5" eb="7">
      <t>ネンジ</t>
    </rPh>
    <phoneticPr fontId="4"/>
  </si>
  <si>
    <t>令和6年</t>
    <rPh sb="0" eb="2">
      <t>レイワ</t>
    </rPh>
    <rPh sb="3" eb="4">
      <t>ネン</t>
    </rPh>
    <phoneticPr fontId="4"/>
  </si>
  <si>
    <t>令和7年</t>
    <rPh sb="0" eb="2">
      <t>レイワ</t>
    </rPh>
    <rPh sb="3" eb="4">
      <t>ネン</t>
    </rPh>
    <phoneticPr fontId="4"/>
  </si>
  <si>
    <t>令和8年</t>
    <rPh sb="0" eb="2">
      <t>レイワ</t>
    </rPh>
    <rPh sb="3" eb="4">
      <t>ネン</t>
    </rPh>
    <phoneticPr fontId="4"/>
  </si>
  <si>
    <t>令和9年</t>
    <phoneticPr fontId="4"/>
  </si>
  <si>
    <t>令和10年</t>
    <rPh sb="0" eb="2">
      <t>レイワ</t>
    </rPh>
    <rPh sb="4" eb="5">
      <t>ネン</t>
    </rPh>
    <phoneticPr fontId="4"/>
  </si>
  <si>
    <t>令和11年</t>
    <rPh sb="0" eb="2">
      <t>レイワ</t>
    </rPh>
    <rPh sb="4" eb="5">
      <t>ネン</t>
    </rPh>
    <phoneticPr fontId="4"/>
  </si>
  <si>
    <t>令和12年</t>
    <rPh sb="0" eb="2">
      <t>レイワ</t>
    </rPh>
    <rPh sb="4" eb="5">
      <t>ネン</t>
    </rPh>
    <phoneticPr fontId="4"/>
  </si>
  <si>
    <t>令和13年</t>
    <rPh sb="0" eb="2">
      <t>レイワ</t>
    </rPh>
    <rPh sb="4" eb="5">
      <t>ネン</t>
    </rPh>
    <phoneticPr fontId="4"/>
  </si>
  <si>
    <t>令和13年</t>
    <phoneticPr fontId="4"/>
  </si>
  <si>
    <t>令和14年</t>
  </si>
  <si>
    <t>令和15年</t>
    <rPh sb="0" eb="2">
      <t>レイワ</t>
    </rPh>
    <rPh sb="4" eb="5">
      <t>ネン</t>
    </rPh>
    <phoneticPr fontId="4"/>
  </si>
  <si>
    <t>（請求基準日）</t>
    <rPh sb="1" eb="6">
      <t>セイキュウキジュンビ</t>
    </rPh>
    <phoneticPr fontId="4"/>
  </si>
  <si>
    <t>9月末</t>
    <rPh sb="1" eb="2">
      <t>ガツ</t>
    </rPh>
    <rPh sb="2" eb="3">
      <t>マツ</t>
    </rPh>
    <phoneticPr fontId="4"/>
  </si>
  <si>
    <t>3月末</t>
    <rPh sb="1" eb="2">
      <t>ガツ</t>
    </rPh>
    <rPh sb="2" eb="3">
      <t>マツ</t>
    </rPh>
    <phoneticPr fontId="4"/>
  </si>
  <si>
    <r>
      <t>更新対象設備</t>
    </r>
    <r>
      <rPr>
        <sz val="9"/>
        <color rgb="FF000000"/>
        <rFont val="ＭＳ Ｐゴシック"/>
        <family val="3"/>
        <charset val="128"/>
      </rPr>
      <t xml:space="preserve"> ※1</t>
    </r>
    <rPh sb="0" eb="6">
      <t>コウシンタイショウセツビ</t>
    </rPh>
    <phoneticPr fontId="4"/>
  </si>
  <si>
    <r>
      <t>新設等設備</t>
    </r>
    <r>
      <rPr>
        <sz val="9"/>
        <color rgb="FF000000"/>
        <rFont val="ＭＳ Ｐゴシック"/>
        <family val="3"/>
        <charset val="128"/>
      </rPr>
      <t xml:space="preserve"> ※2</t>
    </r>
    <rPh sb="0" eb="5">
      <t>シンセツトウセツビ</t>
    </rPh>
    <phoneticPr fontId="4"/>
  </si>
  <si>
    <t>更新対象外設備</t>
    <rPh sb="0" eb="7">
      <t>コウシンタイショウガイセツビ</t>
    </rPh>
    <phoneticPr fontId="4"/>
  </si>
  <si>
    <t>令和16年</t>
    <rPh sb="0" eb="2">
      <t>レイワ</t>
    </rPh>
    <rPh sb="4" eb="5">
      <t>ネン</t>
    </rPh>
    <phoneticPr fontId="4"/>
  </si>
  <si>
    <t>令和17年</t>
    <rPh sb="0" eb="2">
      <t>レイワ</t>
    </rPh>
    <rPh sb="4" eb="5">
      <t>ネン</t>
    </rPh>
    <phoneticPr fontId="4"/>
  </si>
  <si>
    <t>令和18年</t>
    <rPh sb="0" eb="2">
      <t>レイワ</t>
    </rPh>
    <rPh sb="4" eb="5">
      <t>ネン</t>
    </rPh>
    <phoneticPr fontId="4"/>
  </si>
  <si>
    <t>令和19年</t>
    <rPh sb="0" eb="2">
      <t>レイワ</t>
    </rPh>
    <rPh sb="4" eb="5">
      <t>ネン</t>
    </rPh>
    <phoneticPr fontId="4"/>
  </si>
  <si>
    <t>令和20年</t>
    <rPh sb="0" eb="2">
      <t>レイワ</t>
    </rPh>
    <rPh sb="4" eb="5">
      <t>ネン</t>
    </rPh>
    <phoneticPr fontId="4"/>
  </si>
  <si>
    <t>令和21年</t>
    <rPh sb="0" eb="2">
      <t>レイワ</t>
    </rPh>
    <rPh sb="4" eb="5">
      <t>ネン</t>
    </rPh>
    <phoneticPr fontId="4"/>
  </si>
  <si>
    <t>令和22年</t>
    <rPh sb="0" eb="2">
      <t>レイワ</t>
    </rPh>
    <rPh sb="4" eb="5">
      <t>ネン</t>
    </rPh>
    <phoneticPr fontId="4"/>
  </si>
  <si>
    <t>令和23年</t>
    <rPh sb="0" eb="2">
      <t>レイワ</t>
    </rPh>
    <rPh sb="4" eb="5">
      <t>ネン</t>
    </rPh>
    <phoneticPr fontId="4"/>
  </si>
  <si>
    <t>【年度別予定表】</t>
    <rPh sb="1" eb="4">
      <t>ネンドベツ</t>
    </rPh>
    <rPh sb="4" eb="7">
      <t>ヨテイヒョウ</t>
    </rPh>
    <phoneticPr fontId="4"/>
  </si>
  <si>
    <t>↓セルが赤色の場合、各業務の年度上限支払額を超過しているため確認をすること。</t>
    <rPh sb="4" eb="6">
      <t>アカイロ</t>
    </rPh>
    <rPh sb="7" eb="9">
      <t>バアイ</t>
    </rPh>
    <rPh sb="10" eb="13">
      <t>カクギョウム</t>
    </rPh>
    <rPh sb="14" eb="18">
      <t>ネンドジョウゲン</t>
    </rPh>
    <rPh sb="18" eb="21">
      <t>シハライガク</t>
    </rPh>
    <rPh sb="22" eb="24">
      <t>チョウカ</t>
    </rPh>
    <rPh sb="30" eb="32">
      <t>カクニン</t>
    </rPh>
    <phoneticPr fontId="4"/>
  </si>
  <si>
    <t>年度</t>
    <rPh sb="0" eb="2">
      <t>ネンド</t>
    </rPh>
    <phoneticPr fontId="4"/>
  </si>
  <si>
    <t>令和6年度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</si>
  <si>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</si>
  <si>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</si>
  <si>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</si>
  <si>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</si>
  <si>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</si>
  <si>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令和12年度</t>
    <rPh sb="0" eb="2">
      <t>レイワ</t>
    </rPh>
    <rPh sb="4" eb="5">
      <t>ネン</t>
    </rPh>
    <rPh sb="5" eb="6">
      <t>ド</t>
    </rPh>
    <phoneticPr fontId="4"/>
  </si>
  <si>
    <t>令和13年度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</si>
  <si>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</si>
  <si>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</si>
  <si>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令和16年度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</si>
  <si>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</si>
  <si>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</si>
  <si>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</si>
  <si>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</si>
  <si>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令和21年度</t>
    <rPh sb="0" eb="2">
      <t>レイワ</t>
    </rPh>
    <rPh sb="4" eb="5">
      <t>ネン</t>
    </rPh>
    <rPh sb="5" eb="6">
      <t>ド</t>
    </rPh>
    <phoneticPr fontId="4"/>
  </si>
  <si>
    <t>令和22年度</t>
    <rPh sb="0" eb="2">
      <t>レイワ</t>
    </rPh>
    <rPh sb="4" eb="5">
      <t>ネン</t>
    </rPh>
    <rPh sb="5" eb="6">
      <t>ド</t>
    </rPh>
    <phoneticPr fontId="4"/>
  </si>
  <si>
    <t>合計</t>
    <phoneticPr fontId="4"/>
  </si>
  <si>
    <t>↓以下は印刷しない</t>
    <rPh sb="1" eb="3">
      <t>イカ</t>
    </rPh>
    <rPh sb="4" eb="6">
      <t>インサツ</t>
    </rPh>
    <phoneticPr fontId="4"/>
  </si>
  <si>
    <t>【業務別上限支払額】</t>
    <rPh sb="1" eb="4">
      <t>ギョウムベツ</t>
    </rPh>
    <rPh sb="4" eb="6">
      <t>ジョウゲン</t>
    </rPh>
    <rPh sb="6" eb="9">
      <t>シハライガク</t>
    </rPh>
    <phoneticPr fontId="4"/>
  </si>
  <si>
    <t>（様式５－９）</t>
    <phoneticPr fontId="4"/>
  </si>
  <si>
    <t>対象室数の変更に伴うサービス対価改定に係る変更単価表</t>
    <rPh sb="0" eb="2">
      <t>タイショウ</t>
    </rPh>
    <rPh sb="2" eb="3">
      <t>シツ</t>
    </rPh>
    <rPh sb="3" eb="4">
      <t>スウ</t>
    </rPh>
    <rPh sb="5" eb="7">
      <t>ヘンコウ</t>
    </rPh>
    <rPh sb="8" eb="9">
      <t>トモナ</t>
    </rPh>
    <rPh sb="14" eb="16">
      <t>タイカ</t>
    </rPh>
    <rPh sb="16" eb="18">
      <t>カイテイ</t>
    </rPh>
    <rPh sb="19" eb="20">
      <t>カカ</t>
    </rPh>
    <rPh sb="21" eb="23">
      <t>ヘンコウ</t>
    </rPh>
    <rPh sb="23" eb="25">
      <t>タンカ</t>
    </rPh>
    <rPh sb="25" eb="26">
      <t>ヒョウ</t>
    </rPh>
    <phoneticPr fontId="4"/>
  </si>
  <si>
    <t>○本様式では、事業契約書（案）別紙12及び別紙13に規定する、対象室数の変動に伴う設計・施工等及び維持管理の各サービス対価の改定に用いる変更単価を記載すること。
○機器登録番号は、任意とする。ただし、機器登録番号及び機器仕様等は、様式8-3「新設等設備の空調機器一覧」に記載する機器登録番号、機器仕様等と一致させること。
○室内機及び全熱交換器の維持管理のサービス対価に係る変更単価が、機器によらず一律の場合は、「６　室内機及び全熱交換器の共通変更単価」の項目に、それぞれ金額を入力すること。機器ごとに異なる場合は、「１　室内機・EHP用」、「２　室内機・GHP用」及び「５　全熱交換器」の各項目に、機器ごとの変更単価を入力すること。
○行は、過不足に応じて、適宜追加又は削除すること。追加を行う場合は、指定のある行よりも上で新たな行を挿入すること。
○印刷する際には、数値等が表示されていることを確認すること。また、必要に応じて、適宜レイアウトを見やすいように整えること。</t>
    <rPh sb="1" eb="4">
      <t>ホンヨウシキ</t>
    </rPh>
    <rPh sb="26" eb="28">
      <t>キテイ</t>
    </rPh>
    <rPh sb="68" eb="72">
      <t>ヘンコウタンカ</t>
    </rPh>
    <rPh sb="73" eb="75">
      <t>キサイ</t>
    </rPh>
    <rPh sb="90" eb="92">
      <t>ニンイ</t>
    </rPh>
    <rPh sb="100" eb="102">
      <t>キキ</t>
    </rPh>
    <rPh sb="102" eb="104">
      <t>トウロク</t>
    </rPh>
    <rPh sb="104" eb="106">
      <t>バンゴウ</t>
    </rPh>
    <rPh sb="106" eb="107">
      <t>オヨ</t>
    </rPh>
    <rPh sb="108" eb="112">
      <t>キキシヨウ</t>
    </rPh>
    <rPh sb="112" eb="113">
      <t>ナド</t>
    </rPh>
    <rPh sb="146" eb="150">
      <t>キキシヨウ</t>
    </rPh>
    <rPh sb="150" eb="151">
      <t>ナド</t>
    </rPh>
    <rPh sb="162" eb="165">
      <t>シツナイキ</t>
    </rPh>
    <rPh sb="165" eb="166">
      <t>オヨ</t>
    </rPh>
    <rPh sb="167" eb="172">
      <t>ゼンネツコウカンキ</t>
    </rPh>
    <rPh sb="173" eb="177">
      <t>イジカンリ</t>
    </rPh>
    <rPh sb="182" eb="184">
      <t>タイカ</t>
    </rPh>
    <rPh sb="185" eb="186">
      <t>カカ</t>
    </rPh>
    <rPh sb="187" eb="189">
      <t>ヘンコウ</t>
    </rPh>
    <rPh sb="189" eb="191">
      <t>タンカ</t>
    </rPh>
    <rPh sb="193" eb="195">
      <t>キキ</t>
    </rPh>
    <rPh sb="199" eb="201">
      <t>イチリツ</t>
    </rPh>
    <rPh sb="202" eb="204">
      <t>バアイ</t>
    </rPh>
    <rPh sb="209" eb="212">
      <t>シツナイキ</t>
    </rPh>
    <rPh sb="212" eb="213">
      <t>オヨ</t>
    </rPh>
    <rPh sb="214" eb="219">
      <t>ゼンネツコウカンキ</t>
    </rPh>
    <rPh sb="220" eb="222">
      <t>キョウツウ</t>
    </rPh>
    <rPh sb="222" eb="224">
      <t>ヘンコウ</t>
    </rPh>
    <rPh sb="224" eb="226">
      <t>タンカ</t>
    </rPh>
    <rPh sb="228" eb="230">
      <t>コウモク</t>
    </rPh>
    <rPh sb="236" eb="238">
      <t>キンガク</t>
    </rPh>
    <rPh sb="239" eb="241">
      <t>ニュウリョク</t>
    </rPh>
    <rPh sb="246" eb="248">
      <t>キキ</t>
    </rPh>
    <rPh sb="251" eb="252">
      <t>コト</t>
    </rPh>
    <rPh sb="254" eb="256">
      <t>バアイ</t>
    </rPh>
    <rPh sb="261" eb="264">
      <t>シツナイキ</t>
    </rPh>
    <rPh sb="268" eb="269">
      <t>ヨウ</t>
    </rPh>
    <rPh sb="274" eb="277">
      <t>シツナイキ</t>
    </rPh>
    <rPh sb="281" eb="282">
      <t>ヨウ</t>
    </rPh>
    <rPh sb="283" eb="284">
      <t>オヨ</t>
    </rPh>
    <rPh sb="288" eb="293">
      <t>ゼンネツコウカンキ</t>
    </rPh>
    <rPh sb="295" eb="296">
      <t>カク</t>
    </rPh>
    <rPh sb="296" eb="298">
      <t>コウモク</t>
    </rPh>
    <rPh sb="300" eb="302">
      <t>キキ</t>
    </rPh>
    <rPh sb="305" eb="309">
      <t>ヘンコウタンカ</t>
    </rPh>
    <rPh sb="310" eb="312">
      <t>ニュウリョク</t>
    </rPh>
    <rPh sb="319" eb="320">
      <t>ギョウ</t>
    </rPh>
    <rPh sb="322" eb="325">
      <t>カブソク</t>
    </rPh>
    <rPh sb="326" eb="327">
      <t>オウ</t>
    </rPh>
    <rPh sb="330" eb="332">
      <t>テキギ</t>
    </rPh>
    <rPh sb="332" eb="334">
      <t>ツイカ</t>
    </rPh>
    <rPh sb="334" eb="335">
      <t>マタ</t>
    </rPh>
    <rPh sb="336" eb="338">
      <t>サクジョ</t>
    </rPh>
    <phoneticPr fontId="4"/>
  </si>
  <si>
    <t>１　室内機・EHP用</t>
    <phoneticPr fontId="4"/>
  </si>
  <si>
    <t>機器登録
番号</t>
    <rPh sb="0" eb="2">
      <t>キキ</t>
    </rPh>
    <rPh sb="2" eb="4">
      <t>トウロク</t>
    </rPh>
    <rPh sb="5" eb="7">
      <t>バンゴウ</t>
    </rPh>
    <phoneticPr fontId="4"/>
  </si>
  <si>
    <t>機器仕様等</t>
    <rPh sb="0" eb="2">
      <t>キキ</t>
    </rPh>
    <rPh sb="2" eb="4">
      <t>シヨウ</t>
    </rPh>
    <rPh sb="4" eb="5">
      <t>ナド</t>
    </rPh>
    <phoneticPr fontId="6"/>
  </si>
  <si>
    <t>設計・施工等の
サービス対価に係る
変更単価
（円/台、税抜）</t>
    <rPh sb="0" eb="2">
      <t>セッケイ</t>
    </rPh>
    <rPh sb="3" eb="5">
      <t>セコウ</t>
    </rPh>
    <rPh sb="5" eb="6">
      <t>ナド</t>
    </rPh>
    <rPh sb="12" eb="14">
      <t>タイカ</t>
    </rPh>
    <rPh sb="15" eb="16">
      <t>カカ</t>
    </rPh>
    <rPh sb="18" eb="20">
      <t>ヘンコウ</t>
    </rPh>
    <rPh sb="20" eb="22">
      <t>タンカ</t>
    </rPh>
    <rPh sb="24" eb="25">
      <t>エン</t>
    </rPh>
    <rPh sb="26" eb="27">
      <t>ダイ</t>
    </rPh>
    <rPh sb="28" eb="30">
      <t>ゼイヌキ</t>
    </rPh>
    <phoneticPr fontId="6"/>
  </si>
  <si>
    <t>維持管理の
サービス対価に係る
変更単価
（円/台、税抜）</t>
    <rPh sb="0" eb="4">
      <t>イジカンリ</t>
    </rPh>
    <rPh sb="10" eb="12">
      <t>タイカ</t>
    </rPh>
    <rPh sb="12" eb="13">
      <t>カカ</t>
    </rPh>
    <rPh sb="16" eb="18">
      <t>ヘンコウ</t>
    </rPh>
    <rPh sb="17" eb="19">
      <t>タンカ</t>
    </rPh>
    <rPh sb="21" eb="22">
      <t>エン</t>
    </rPh>
    <rPh sb="23" eb="24">
      <t>ダイ</t>
    </rPh>
    <rPh sb="25" eb="27">
      <t>ゼイヌキ</t>
    </rPh>
    <phoneticPr fontId="6"/>
  </si>
  <si>
    <t>製造者名</t>
    <rPh sb="0" eb="2">
      <t>セイゾウ</t>
    </rPh>
    <rPh sb="2" eb="3">
      <t>シャ</t>
    </rPh>
    <rPh sb="3" eb="4">
      <t>メイ</t>
    </rPh>
    <phoneticPr fontId="4"/>
  </si>
  <si>
    <t>型番</t>
    <rPh sb="0" eb="2">
      <t>カタバン</t>
    </rPh>
    <phoneticPr fontId="4"/>
  </si>
  <si>
    <t>冷房
能力
（kW）</t>
    <rPh sb="0" eb="2">
      <t>レイボウ</t>
    </rPh>
    <rPh sb="3" eb="5">
      <t>ノウリョク</t>
    </rPh>
    <phoneticPr fontId="4"/>
  </si>
  <si>
    <t>暖房
能力
（kW）</t>
    <rPh sb="0" eb="2">
      <t>ダンボウ</t>
    </rPh>
    <phoneticPr fontId="4"/>
  </si>
  <si>
    <t>EHP-in-01</t>
    <phoneticPr fontId="4"/>
  </si>
  <si>
    <t>EHP-in-02</t>
    <phoneticPr fontId="4"/>
  </si>
  <si>
    <t>↑行を追加する場合はこの行より上に挿入すること</t>
    <rPh sb="3" eb="5">
      <t>ツイカ</t>
    </rPh>
    <rPh sb="7" eb="9">
      <t>バアイ</t>
    </rPh>
    <rPh sb="12" eb="13">
      <t>ギョウ</t>
    </rPh>
    <rPh sb="15" eb="16">
      <t>ウエ</t>
    </rPh>
    <rPh sb="17" eb="19">
      <t>ソウニュウ</t>
    </rPh>
    <phoneticPr fontId="4"/>
  </si>
  <si>
    <t>２　室内機・GHP用</t>
    <phoneticPr fontId="4"/>
  </si>
  <si>
    <t>設計・施工等の
サービス対価に
係る変更単価
（円/台、税抜）</t>
    <rPh sb="0" eb="2">
      <t>セッケイ</t>
    </rPh>
    <rPh sb="3" eb="5">
      <t>セコウ</t>
    </rPh>
    <rPh sb="5" eb="6">
      <t>ナド</t>
    </rPh>
    <rPh sb="12" eb="14">
      <t>タイカ</t>
    </rPh>
    <rPh sb="16" eb="17">
      <t>カカ</t>
    </rPh>
    <rPh sb="18" eb="20">
      <t>ヘンコウ</t>
    </rPh>
    <rPh sb="20" eb="22">
      <t>タンカ</t>
    </rPh>
    <rPh sb="24" eb="25">
      <t>エン</t>
    </rPh>
    <rPh sb="26" eb="27">
      <t>ダイ</t>
    </rPh>
    <rPh sb="28" eb="30">
      <t>ゼイヌキ</t>
    </rPh>
    <phoneticPr fontId="6"/>
  </si>
  <si>
    <t>維持管理の
サービス対価に
係る変更単価
（円/台、税抜）</t>
    <rPh sb="0" eb="4">
      <t>イジカンリ</t>
    </rPh>
    <rPh sb="10" eb="12">
      <t>タイカ</t>
    </rPh>
    <rPh sb="14" eb="15">
      <t>カカ</t>
    </rPh>
    <rPh sb="16" eb="18">
      <t>ヘンコウ</t>
    </rPh>
    <rPh sb="18" eb="20">
      <t>タンカ</t>
    </rPh>
    <rPh sb="22" eb="23">
      <t>エン</t>
    </rPh>
    <rPh sb="24" eb="25">
      <t>ダイ</t>
    </rPh>
    <rPh sb="26" eb="28">
      <t>ゼイヌキ</t>
    </rPh>
    <phoneticPr fontId="6"/>
  </si>
  <si>
    <t>GHP-in-01</t>
  </si>
  <si>
    <t>３　EHP室外機</t>
    <phoneticPr fontId="4"/>
  </si>
  <si>
    <t>EHP-out-01</t>
  </si>
  <si>
    <t>４　GHP室外機</t>
    <phoneticPr fontId="4"/>
  </si>
  <si>
    <t>GHP-out-01</t>
  </si>
  <si>
    <t>GHP-out-15</t>
  </si>
  <si>
    <t>５　全熱交換器</t>
    <rPh sb="2" eb="7">
      <t>ゼンネツコウカンキ</t>
    </rPh>
    <phoneticPr fontId="4"/>
  </si>
  <si>
    <t>HEX-01</t>
    <phoneticPr fontId="4"/>
  </si>
  <si>
    <t>HEX-02</t>
    <phoneticPr fontId="4"/>
  </si>
  <si>
    <t>６　室内機及び全熱交換器の共通変更単価</t>
    <phoneticPr fontId="4"/>
  </si>
  <si>
    <t>種類</t>
    <rPh sb="0" eb="2">
      <t>シュルイ</t>
    </rPh>
    <phoneticPr fontId="4"/>
  </si>
  <si>
    <t>維持管理のサービス対価に係る
変更単価　（円/台、税抜）</t>
    <rPh sb="0" eb="4">
      <t>イジカンリ</t>
    </rPh>
    <rPh sb="9" eb="11">
      <t>タイカ</t>
    </rPh>
    <rPh sb="12" eb="13">
      <t>カカ</t>
    </rPh>
    <rPh sb="15" eb="17">
      <t>ヘンコウ</t>
    </rPh>
    <rPh sb="17" eb="19">
      <t>タンカ</t>
    </rPh>
    <rPh sb="21" eb="22">
      <t>エン</t>
    </rPh>
    <rPh sb="23" eb="24">
      <t>ダイ</t>
    </rPh>
    <rPh sb="25" eb="27">
      <t>ゼイヌキ</t>
    </rPh>
    <phoneticPr fontId="6"/>
  </si>
  <si>
    <t>室内機・EHP用共通</t>
    <rPh sb="0" eb="3">
      <t>シツナイキ</t>
    </rPh>
    <rPh sb="7" eb="8">
      <t>ヨウ</t>
    </rPh>
    <rPh sb="8" eb="10">
      <t>キョウツウ</t>
    </rPh>
    <phoneticPr fontId="4"/>
  </si>
  <si>
    <t>室内機・GHP用共通</t>
    <rPh sb="0" eb="3">
      <t>シツナイキ</t>
    </rPh>
    <rPh sb="7" eb="8">
      <t>ヨウ</t>
    </rPh>
    <rPh sb="8" eb="10">
      <t>キョウツウ</t>
    </rPh>
    <phoneticPr fontId="4"/>
  </si>
  <si>
    <t>全熱交換器共通</t>
    <rPh sb="0" eb="5">
      <t>ゼンネツコウカンキ</t>
    </rPh>
    <rPh sb="5" eb="7">
      <t>キョウツウ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</si>
</sst>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00"/>
    <numFmt numFmtId="177" formatCode="0.0_ "/>
    <numFmt numFmtId="178" formatCode="0.00_ "/>
    <numFmt numFmtId="179" formatCode="0.000_ "/>
    <numFmt numFmtId="180" formatCode="0.000"/>
    <numFmt numFmtId="181" formatCode="0.0"/>
    <numFmt numFmtId="182" formatCode="#,##0.0;[Red]\-#,##0.0"/>
    <numFmt numFmtId="183" formatCode="0.0000_ "/>
    <numFmt numFmtId="184" formatCode="#,##0.000;[Red]\-#,##0.000"/>
    <numFmt numFmtId="185" formatCode="0_);[Red]\(0\)"/>
    <numFmt numFmtId="186" formatCode="0_);\(0\)"/>
    <numFmt numFmtId="187" formatCode="#,##0_ "/>
  </numFmts>
  <fonts count="47" x14ac:knownFonts="1">
    <font>
      <sz val="10"/>
      <color theme="1"/>
      <name val="HGPｺﾞｼｯｸM"/>
      <family val="2"/>
      <charset val="128"/>
    </font>
    <font>
      <sz val="11"/>
      <color theme="1"/>
      <name val="ＭＳ Ｐゴシック"/>
      <family val="2"/>
      <charset val="128"/>
    </font>
    <font>
      <sz val="11"/>
      <name val="ＭＳ Ｐゴシック"/>
      <family val="3"/>
      <charset val="128"/>
    </font>
    <font>
      <sz val="6"/>
      <name val="HGPｺﾞｼｯｸM"/>
      <family val="2"/>
      <charset val="128"/>
    </font>
    <font>
      <sz val="6"/>
      <name val="ＭＳ Ｐゴシック"/>
      <family val="3"/>
      <charset val="128"/>
    </font>
    <font>
      <sz val="10"/>
      <name val="ＭＳ Ｐゴシック"/>
      <family val="3"/>
      <charset val="128"/>
    </font>
    <font>
      <sz val="6"/>
      <name val="游ゴシック"/>
      <family val="2"/>
      <charset val="128"/>
      <scheme val="minor"/>
    </font>
    <font>
      <vertAlign val="superscript"/>
      <sz val="11"/>
      <name val="ＭＳ Ｐゴシック"/>
      <family val="3"/>
      <charset val="128"/>
    </font>
    <font>
      <sz val="10"/>
      <color rgb="FFFF0000"/>
      <name val="ＭＳ Ｐゴシック"/>
      <family val="3"/>
      <charset val="128"/>
    </font>
    <font>
      <sz val="9"/>
      <name val="ＭＳ Ｐゴシック"/>
      <family val="3"/>
      <charset val="128"/>
    </font>
    <font>
      <sz val="8"/>
      <color indexed="10"/>
      <name val="ＭＳ Ｐゴシック"/>
      <family val="3"/>
      <charset val="128"/>
    </font>
    <font>
      <vertAlign val="superscript"/>
      <sz val="9"/>
      <name val="ＭＳ Ｐゴシック"/>
      <family val="3"/>
      <charset val="128"/>
    </font>
    <font>
      <sz val="9"/>
      <color indexed="10"/>
      <name val="ＭＳ Ｐゴシック"/>
      <family val="3"/>
      <charset val="128"/>
    </font>
    <font>
      <sz val="9"/>
      <color rgb="FFFF0000"/>
      <name val="ＭＳ Ｐゴシック"/>
      <family val="3"/>
      <charset val="128"/>
    </font>
    <font>
      <sz val="8"/>
      <color rgb="FFFF0000"/>
      <name val="ＭＳ Ｐゴシック"/>
      <family val="3"/>
      <charset val="128"/>
    </font>
    <font>
      <sz val="8"/>
      <name val="ＭＳ Ｐゴシック"/>
      <family val="3"/>
      <charset val="128"/>
    </font>
    <font>
      <sz val="11"/>
      <color theme="1"/>
      <name val="游ゴシック"/>
      <family val="2"/>
      <charset val="128"/>
      <scheme val="minor"/>
    </font>
    <font>
      <vertAlign val="superscript"/>
      <sz val="6"/>
      <name val="ＭＳ Ｐゴシック"/>
      <family val="3"/>
      <charset val="128"/>
    </font>
    <font>
      <sz val="6"/>
      <name val="ＭＳ Ｐ明朝"/>
      <family val="2"/>
      <charset val="128"/>
    </font>
    <font>
      <b/>
      <sz val="9"/>
      <color rgb="FFFF0000"/>
      <name val="ＭＳ Ｐゴシック"/>
      <family val="3"/>
      <charset val="128"/>
    </font>
    <font>
      <sz val="11"/>
      <color rgb="FF9F9F9F"/>
      <name val="ＭＳ Ｐゴシック"/>
      <family val="3"/>
      <charset val="128"/>
    </font>
    <font>
      <sz val="10"/>
      <color theme="1"/>
      <name val="ＭＳ Ｐゴシック"/>
      <family val="3"/>
      <charset val="128"/>
    </font>
    <font>
      <sz val="11"/>
      <color theme="1"/>
      <name val="ＭＳ Ｐゴシック"/>
      <family val="3"/>
      <charset val="128"/>
    </font>
    <font>
      <sz val="10"/>
      <color theme="1"/>
      <name val="HGPｺﾞｼｯｸM"/>
      <family val="2"/>
      <charset val="128"/>
    </font>
    <font>
      <sz val="12"/>
      <name val="ＭＳ Ｐゴシック"/>
      <family val="3"/>
      <charset val="128"/>
    </font>
    <font>
      <sz val="10.5"/>
      <color theme="1"/>
      <name val="ＭＳ Ｐ明朝"/>
      <family val="2"/>
      <charset val="128"/>
    </font>
    <font>
      <sz val="12"/>
      <color theme="1"/>
      <name val="ＭＳ Ｐゴシック"/>
      <family val="3"/>
      <charset val="128"/>
    </font>
    <font>
      <sz val="10.5"/>
      <color theme="1"/>
      <name val="ＭＳ Ｐゴシック"/>
      <family val="3"/>
      <charset val="128"/>
    </font>
    <font>
      <sz val="10"/>
      <color theme="0"/>
      <name val="ＭＳ Ｐゴシック"/>
      <family val="3"/>
      <charset val="128"/>
    </font>
    <font>
      <b/>
      <sz val="9"/>
      <name val="ＭＳ Ｐゴシック"/>
      <family val="3"/>
      <charset val="128"/>
    </font>
    <font>
      <b/>
      <sz val="12"/>
      <name val="ＭＳ Ｐゴシック"/>
      <family val="3"/>
      <charset val="128"/>
    </font>
    <font>
      <sz val="12"/>
      <color rgb="FFFF0000"/>
      <name val="ＭＳ Ｐゴシック"/>
      <family val="3"/>
      <charset val="128"/>
    </font>
    <font>
      <sz val="10.5"/>
      <name val="ＭＳ Ｐゴシック"/>
      <family val="3"/>
      <charset val="128"/>
    </font>
    <font>
      <vertAlign val="superscript"/>
      <sz val="10.5"/>
      <color theme="1"/>
      <name val="ＭＳ Ｐゴシック"/>
      <family val="3"/>
      <charset val="128"/>
    </font>
    <font>
      <sz val="10.5"/>
      <color rgb="FFC00000"/>
      <name val="ＭＳ Ｐゴシック"/>
      <family val="3"/>
      <charset val="128"/>
    </font>
    <font>
      <vertAlign val="superscript"/>
      <sz val="10.5"/>
      <name val="ＭＳ Ｐゴシック"/>
      <family val="3"/>
      <charset val="128"/>
    </font>
    <font>
      <sz val="11"/>
      <color rgb="FFFF0000"/>
      <name val="ＭＳ Ｐゴシック"/>
      <family val="3"/>
      <charset val="128"/>
    </font>
    <font>
      <sz val="6"/>
      <name val="ＭＳ Ｐゴシック"/>
      <family val="2"/>
      <charset val="128"/>
    </font>
    <font>
      <b/>
      <sz val="14"/>
      <color theme="1"/>
      <name val="ＭＳ Ｐゴシック"/>
      <family val="3"/>
      <charset val="128"/>
    </font>
    <font>
      <b/>
      <u/>
      <sz val="11"/>
      <color theme="1"/>
      <name val="ＭＳ Ｐゴシック"/>
      <family val="3"/>
      <charset val="128"/>
    </font>
    <font>
      <sz val="11"/>
      <color theme="1"/>
      <name val="游ゴシック"/>
      <family val="3"/>
      <charset val="128"/>
      <scheme val="minor"/>
    </font>
    <font>
      <sz val="11"/>
      <color indexed="8"/>
      <name val="ＭＳ Ｐゴシック"/>
      <family val="3"/>
      <charset val="128"/>
    </font>
    <font>
      <sz val="14"/>
      <name val="ＭＳ Ｐゴシック"/>
      <family val="3"/>
      <charset val="128"/>
    </font>
    <font>
      <sz val="9"/>
      <color theme="1"/>
      <name val="ＭＳ Ｐゴシック"/>
      <family val="3"/>
      <charset val="128"/>
    </font>
    <font>
      <sz val="12"/>
      <color indexed="8"/>
      <name val="ＭＳ Ｐゴシック"/>
      <family val="3"/>
      <charset val="128"/>
    </font>
    <font>
      <sz val="10"/>
      <color indexed="8"/>
      <name val="ＭＳ Ｐゴシック"/>
      <family val="3"/>
      <charset val="128"/>
    </font>
    <font>
      <sz val="9"/>
      <color rgb="FF000000"/>
      <name val="ＭＳ Ｐゴシック"/>
      <family val="3"/>
      <charset val="128"/>
    </font>
  </fonts>
  <fills count="16">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FF"/>
        <bgColor indexed="64"/>
      </patternFill>
    </fill>
    <fill>
      <patternFill patternType="lightGray"/>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0" tint="-0.499984740745262"/>
        <bgColor indexed="64"/>
      </patternFill>
    </fill>
    <fill>
      <patternFill patternType="solid">
        <fgColor indexed="65"/>
        <bgColor indexed="64"/>
      </patternFill>
    </fill>
  </fills>
  <borders count="30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right style="thin">
        <color indexed="64"/>
      </right>
      <top/>
      <bottom/>
      <diagonal/>
    </border>
    <border>
      <left style="double">
        <color indexed="64"/>
      </left>
      <right style="thin">
        <color indexed="64"/>
      </right>
      <top/>
      <bottom/>
      <diagonal/>
    </border>
    <border>
      <left style="thin">
        <color indexed="64"/>
      </left>
      <right style="thin">
        <color indexed="64"/>
      </right>
      <top/>
      <bottom/>
      <diagonal/>
    </border>
    <border>
      <left/>
      <right style="double">
        <color indexed="64"/>
      </right>
      <top/>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right style="double">
        <color indexed="64"/>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double">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double">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diagonal/>
    </border>
    <border>
      <left style="double">
        <color indexed="64"/>
      </left>
      <right/>
      <top/>
      <bottom/>
      <diagonal/>
    </border>
    <border>
      <left/>
      <right style="medium">
        <color indexed="64"/>
      </right>
      <top/>
      <bottom/>
      <diagonal/>
    </border>
    <border>
      <left style="double">
        <color indexed="64"/>
      </left>
      <right/>
      <top/>
      <bottom style="double">
        <color indexed="64"/>
      </bottom>
      <diagonal/>
    </border>
    <border>
      <left/>
      <right style="medium">
        <color indexed="64"/>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hair">
        <color indexed="64"/>
      </bottom>
      <diagonal/>
    </border>
    <border>
      <left/>
      <right/>
      <top style="double">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style="thin">
        <color indexed="64"/>
      </right>
      <top style="double">
        <color indexed="64"/>
      </top>
      <bottom style="double">
        <color indexed="64"/>
      </bottom>
      <diagonal/>
    </border>
    <border>
      <left style="double">
        <color indexed="64"/>
      </left>
      <right/>
      <top style="double">
        <color indexed="64"/>
      </top>
      <bottom style="double">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medium">
        <color indexed="64"/>
      </top>
      <bottom/>
      <diagonal/>
    </border>
    <border>
      <left style="double">
        <color indexed="64"/>
      </left>
      <right/>
      <top style="medium">
        <color indexed="64"/>
      </top>
      <bottom style="double">
        <color indexed="64"/>
      </bottom>
      <diagonal/>
    </border>
    <border>
      <left/>
      <right/>
      <top style="medium">
        <color indexed="64"/>
      </top>
      <bottom style="double">
        <color indexed="64"/>
      </bottom>
      <diagonal/>
    </border>
    <border>
      <left/>
      <right style="double">
        <color indexed="64"/>
      </right>
      <top style="medium">
        <color indexed="64"/>
      </top>
      <bottom style="double">
        <color indexed="64"/>
      </bottom>
      <diagonal/>
    </border>
    <border>
      <left style="medium">
        <color indexed="64"/>
      </left>
      <right/>
      <top/>
      <bottom/>
      <diagonal/>
    </border>
    <border>
      <left style="double">
        <color indexed="64"/>
      </left>
      <right/>
      <top style="double">
        <color indexed="64"/>
      </top>
      <bottom/>
      <diagonal/>
    </border>
    <border>
      <left/>
      <right style="double">
        <color indexed="64"/>
      </right>
      <top style="double">
        <color indexed="64"/>
      </top>
      <bottom/>
      <diagonal/>
    </border>
    <border>
      <left style="medium">
        <color indexed="64"/>
      </left>
      <right/>
      <top/>
      <bottom style="double">
        <color indexed="64"/>
      </bottom>
      <diagonal/>
    </border>
    <border>
      <left style="medium">
        <color indexed="64"/>
      </left>
      <right style="thin">
        <color indexed="64"/>
      </right>
      <top style="double">
        <color indexed="64"/>
      </top>
      <bottom/>
      <diagonal/>
    </border>
    <border>
      <left/>
      <right style="double">
        <color indexed="64"/>
      </right>
      <top style="double">
        <color indexed="64"/>
      </top>
      <bottom style="hair">
        <color indexed="64"/>
      </bottom>
      <diagonal/>
    </border>
    <border>
      <left style="medium">
        <color indexed="64"/>
      </left>
      <right style="thin">
        <color indexed="64"/>
      </right>
      <top/>
      <bottom style="thin">
        <color indexed="64"/>
      </bottom>
      <diagonal/>
    </border>
    <border>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hair">
        <color indexed="64"/>
      </right>
      <top style="thin">
        <color indexed="64"/>
      </top>
      <bottom/>
      <diagonal/>
    </border>
    <border>
      <left/>
      <right style="double">
        <color indexed="64"/>
      </right>
      <top style="thin">
        <color indexed="64"/>
      </top>
      <bottom style="hair">
        <color indexed="64"/>
      </bottom>
      <diagonal/>
    </border>
    <border>
      <left style="double">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double">
        <color indexed="64"/>
      </left>
      <right style="hair">
        <color indexed="64"/>
      </right>
      <top style="thin">
        <color indexed="64"/>
      </top>
      <bottom style="hair">
        <color indexed="64"/>
      </bottom>
      <diagonal/>
    </border>
    <border>
      <left style="hair">
        <color indexed="64"/>
      </left>
      <right style="double">
        <color indexed="64"/>
      </right>
      <top style="thin">
        <color indexed="64"/>
      </top>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style="hair">
        <color indexed="64"/>
      </right>
      <top/>
      <bottom style="hair">
        <color indexed="64"/>
      </bottom>
      <diagonal/>
    </border>
    <border>
      <left/>
      <right style="double">
        <color indexed="64"/>
      </right>
      <top/>
      <bottom style="hair">
        <color indexed="64"/>
      </bottom>
      <diagonal/>
    </border>
    <border>
      <left style="double">
        <color indexed="64"/>
      </left>
      <right style="thin">
        <color indexed="64"/>
      </right>
      <top/>
      <bottom style="hair">
        <color indexed="64"/>
      </bottom>
      <diagonal/>
    </border>
    <border>
      <left style="thin">
        <color indexed="64"/>
      </left>
      <right style="thin">
        <color indexed="64"/>
      </right>
      <top/>
      <bottom style="hair">
        <color indexed="64"/>
      </bottom>
      <diagonal/>
    </border>
    <border>
      <left style="double">
        <color indexed="64"/>
      </left>
      <right style="hair">
        <color indexed="64"/>
      </right>
      <top/>
      <bottom style="hair">
        <color indexed="64"/>
      </bottom>
      <diagonal/>
    </border>
    <border>
      <left style="hair">
        <color indexed="64"/>
      </left>
      <right style="double">
        <color indexed="64"/>
      </right>
      <top/>
      <bottom style="hair">
        <color indexed="64"/>
      </bottom>
      <diagonal/>
    </border>
    <border>
      <left style="thin">
        <color indexed="64"/>
      </left>
      <right style="hair">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double">
        <color indexed="64"/>
      </right>
      <top style="hair">
        <color indexed="64"/>
      </top>
      <bottom style="thin">
        <color indexed="64"/>
      </bottom>
      <diagonal/>
    </border>
    <border>
      <left style="double">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double">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double">
        <color indexed="64"/>
      </left>
      <right/>
      <top style="hair">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double">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double">
        <color indexed="64"/>
      </right>
      <top style="hair">
        <color indexed="64"/>
      </top>
      <bottom style="medium">
        <color indexed="64"/>
      </bottom>
      <diagonal/>
    </border>
    <border>
      <left style="thin">
        <color indexed="64"/>
      </left>
      <right style="thin">
        <color indexed="64"/>
      </right>
      <top/>
      <bottom style="medium">
        <color indexed="64"/>
      </bottom>
      <diagonal/>
    </border>
    <border>
      <left style="double">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top style="double">
        <color indexed="64"/>
      </top>
      <bottom/>
      <diagonal/>
    </border>
    <border>
      <left/>
      <right style="medium">
        <color indexed="64"/>
      </right>
      <top style="double">
        <color indexed="64"/>
      </top>
      <bottom/>
      <diagonal/>
    </border>
    <border>
      <left style="thin">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style="double">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hair">
        <color indexed="64"/>
      </right>
      <top style="thin">
        <color indexed="64"/>
      </top>
      <bottom/>
      <diagonal/>
    </border>
    <border>
      <left style="double">
        <color indexed="64"/>
      </left>
      <right/>
      <top/>
      <bottom style="hair">
        <color indexed="64"/>
      </bottom>
      <diagonal/>
    </border>
    <border>
      <left/>
      <right/>
      <top/>
      <bottom style="hair">
        <color indexed="64"/>
      </bottom>
      <diagonal/>
    </border>
    <border>
      <left style="thin">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double">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double">
        <color indexed="64"/>
      </right>
      <top/>
      <bottom style="thin">
        <color indexed="64"/>
      </bottom>
      <diagonal/>
    </border>
    <border>
      <left/>
      <right/>
      <top style="hair">
        <color indexed="64"/>
      </top>
      <bottom/>
      <diagonal/>
    </border>
    <border>
      <left style="medium">
        <color indexed="64"/>
      </left>
      <right style="thin">
        <color indexed="64"/>
      </right>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double">
        <color indexed="64"/>
      </right>
      <top/>
      <bottom style="hair">
        <color indexed="64"/>
      </bottom>
      <diagonal/>
    </border>
    <border>
      <left/>
      <right style="thin">
        <color indexed="64"/>
      </right>
      <top/>
      <bottom style="hair">
        <color indexed="64"/>
      </bottom>
      <diagonal/>
    </border>
    <border>
      <left/>
      <right style="thin">
        <color indexed="64"/>
      </right>
      <top style="hair">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style="thin">
        <color indexed="64"/>
      </right>
      <top style="thin">
        <color indexed="64"/>
      </top>
      <bottom style="hair">
        <color indexed="64"/>
      </bottom>
      <diagonal/>
    </border>
    <border>
      <left/>
      <right style="thin">
        <color indexed="64"/>
      </right>
      <top style="double">
        <color indexed="64"/>
      </top>
      <bottom/>
      <diagonal/>
    </border>
    <border>
      <left/>
      <right style="thin">
        <color indexed="64"/>
      </right>
      <top style="hair">
        <color indexed="64"/>
      </top>
      <bottom/>
      <diagonal/>
    </border>
    <border>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medium">
        <color indexed="64"/>
      </bottom>
      <diagonal/>
    </border>
    <border>
      <left style="thin">
        <color indexed="64"/>
      </left>
      <right style="double">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hair">
        <color indexed="64"/>
      </left>
      <right style="medium">
        <color indexed="64"/>
      </right>
      <top/>
      <bottom/>
      <diagonal/>
    </border>
    <border>
      <left style="hair">
        <color indexed="64"/>
      </left>
      <right style="medium">
        <color indexed="64"/>
      </right>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double">
        <color indexed="64"/>
      </right>
      <top style="double">
        <color indexed="64"/>
      </top>
      <bottom style="double">
        <color indexed="64"/>
      </bottom>
      <diagonal/>
    </border>
    <border>
      <left style="double">
        <color indexed="64"/>
      </left>
      <right style="double">
        <color indexed="64"/>
      </right>
      <top style="thin">
        <color indexed="64"/>
      </top>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top style="double">
        <color indexed="64"/>
      </top>
      <bottom style="medium">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double">
        <color indexed="64"/>
      </top>
      <bottom/>
      <diagonal style="thin">
        <color indexed="64"/>
      </diagonal>
    </border>
    <border>
      <left style="thin">
        <color indexed="64"/>
      </left>
      <right/>
      <top style="medium">
        <color indexed="64"/>
      </top>
      <bottom style="thin">
        <color indexed="64"/>
      </bottom>
      <diagonal/>
    </border>
    <border>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style="medium">
        <color indexed="64"/>
      </right>
      <top style="medium">
        <color indexed="64"/>
      </top>
      <bottom style="medium">
        <color indexed="64"/>
      </bottom>
      <diagonal/>
    </border>
    <border diagonalUp="1">
      <left style="medium">
        <color indexed="64"/>
      </left>
      <right style="thin">
        <color indexed="64"/>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double">
        <color indexed="64"/>
      </bottom>
      <diagonal/>
    </border>
    <border diagonalUp="1">
      <left/>
      <right style="medium">
        <color indexed="64"/>
      </right>
      <top style="medium">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diagonalUp="1">
      <left style="thin">
        <color indexed="64"/>
      </left>
      <right style="medium">
        <color indexed="64"/>
      </right>
      <top style="medium">
        <color indexed="64"/>
      </top>
      <bottom style="thin">
        <color indexed="64"/>
      </bottom>
      <diagonal style="thin">
        <color indexed="64"/>
      </diagonal>
    </border>
    <border>
      <left style="thin">
        <color theme="1"/>
      </left>
      <right/>
      <top style="thin">
        <color theme="1"/>
      </top>
      <bottom/>
      <diagonal/>
    </border>
    <border>
      <left style="medium">
        <color indexed="64"/>
      </left>
      <right/>
      <top style="thin">
        <color theme="1"/>
      </top>
      <bottom/>
      <diagonal/>
    </border>
    <border>
      <left/>
      <right/>
      <top style="thin">
        <color theme="1"/>
      </top>
      <bottom/>
      <diagonal/>
    </border>
    <border>
      <left/>
      <right style="medium">
        <color indexed="64"/>
      </right>
      <top style="thin">
        <color theme="1"/>
      </top>
      <bottom/>
      <diagonal/>
    </border>
    <border>
      <left style="medium">
        <color indexed="64"/>
      </left>
      <right style="thin">
        <color indexed="64"/>
      </right>
      <top style="thin">
        <color theme="1"/>
      </top>
      <bottom/>
      <diagonal/>
    </border>
    <border>
      <left style="thin">
        <color indexed="64"/>
      </left>
      <right style="medium">
        <color indexed="64"/>
      </right>
      <top style="thin">
        <color theme="1"/>
      </top>
      <bottom/>
      <diagonal/>
    </border>
    <border>
      <left style="medium">
        <color indexed="64"/>
      </left>
      <right style="thin">
        <color theme="1"/>
      </right>
      <top style="thin">
        <color theme="1"/>
      </top>
      <bottom/>
      <diagonal/>
    </border>
    <border>
      <left style="thin">
        <color theme="1"/>
      </left>
      <right/>
      <top/>
      <bottom/>
      <diagonal/>
    </border>
    <border>
      <left style="medium">
        <color indexed="64"/>
      </left>
      <right style="thin">
        <color theme="1"/>
      </right>
      <top/>
      <bottom/>
      <diagonal/>
    </border>
    <border>
      <left style="thin">
        <color theme="1"/>
      </left>
      <right/>
      <top/>
      <bottom style="thin">
        <color indexed="64"/>
      </bottom>
      <diagonal/>
    </border>
    <border>
      <left style="medium">
        <color indexed="64"/>
      </left>
      <right style="thin">
        <color theme="1"/>
      </right>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thin">
        <color theme="1"/>
      </left>
      <right/>
      <top style="thin">
        <color indexed="64"/>
      </top>
      <bottom style="thin">
        <color theme="1"/>
      </bottom>
      <diagonal/>
    </border>
    <border>
      <left style="medium">
        <color indexed="64"/>
      </left>
      <right/>
      <top style="thin">
        <color indexed="64"/>
      </top>
      <bottom style="thin">
        <color theme="1"/>
      </bottom>
      <diagonal/>
    </border>
    <border>
      <left style="thin">
        <color indexed="64"/>
      </left>
      <right style="thin">
        <color indexed="64"/>
      </right>
      <top style="thin">
        <color indexed="64"/>
      </top>
      <bottom style="thin">
        <color theme="1"/>
      </bottom>
      <diagonal/>
    </border>
    <border>
      <left/>
      <right style="thin">
        <color indexed="64"/>
      </right>
      <top style="thin">
        <color indexed="64"/>
      </top>
      <bottom style="thin">
        <color theme="1"/>
      </bottom>
      <diagonal/>
    </border>
    <border>
      <left/>
      <right style="medium">
        <color indexed="64"/>
      </right>
      <top style="thin">
        <color indexed="64"/>
      </top>
      <bottom style="thin">
        <color theme="1"/>
      </bottom>
      <diagonal/>
    </border>
    <border>
      <left style="medium">
        <color indexed="64"/>
      </left>
      <right style="thin">
        <color indexed="64"/>
      </right>
      <top style="thin">
        <color indexed="64"/>
      </top>
      <bottom style="thin">
        <color theme="1"/>
      </bottom>
      <diagonal/>
    </border>
    <border diagonalUp="1">
      <left style="thin">
        <color indexed="64"/>
      </left>
      <right style="medium">
        <color indexed="64"/>
      </right>
      <top style="thin">
        <color indexed="64"/>
      </top>
      <bottom style="thin">
        <color theme="1"/>
      </bottom>
      <diagonal style="thin">
        <color indexed="64"/>
      </diagonal>
    </border>
    <border>
      <left/>
      <right style="thin">
        <color theme="1"/>
      </right>
      <top style="thin">
        <color indexed="64"/>
      </top>
      <bottom style="thin">
        <color theme="1"/>
      </bottom>
      <diagonal/>
    </border>
    <border>
      <left style="thin">
        <color indexed="64"/>
      </left>
      <right style="medium">
        <color indexed="64"/>
      </right>
      <top style="thin">
        <color indexed="64"/>
      </top>
      <bottom style="thin">
        <color theme="1"/>
      </bottom>
      <diagonal/>
    </border>
    <border>
      <left style="thin">
        <color theme="1"/>
      </left>
      <right/>
      <top/>
      <bottom style="thin">
        <color theme="1"/>
      </bottom>
      <diagonal/>
    </border>
    <border>
      <left/>
      <right/>
      <top/>
      <bottom style="thin">
        <color theme="1"/>
      </bottom>
      <diagonal/>
    </border>
    <border>
      <left/>
      <right style="medium">
        <color indexed="64"/>
      </right>
      <top/>
      <bottom style="thin">
        <color theme="1"/>
      </bottom>
      <diagonal/>
    </border>
    <border>
      <left style="medium">
        <color indexed="64"/>
      </left>
      <right/>
      <top/>
      <bottom style="thin">
        <color theme="1"/>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medium">
        <color indexed="64"/>
      </right>
      <top style="thin">
        <color theme="1"/>
      </top>
      <bottom style="thin">
        <color indexed="64"/>
      </bottom>
      <diagonal/>
    </border>
    <border>
      <left style="medium">
        <color indexed="64"/>
      </left>
      <right/>
      <top style="thin">
        <color theme="1"/>
      </top>
      <bottom style="thin">
        <color indexed="64"/>
      </bottom>
      <diagonal/>
    </border>
    <border>
      <left/>
      <right/>
      <top style="thin">
        <color indexed="64"/>
      </top>
      <bottom style="thin">
        <color theme="1"/>
      </bottom>
      <diagonal/>
    </border>
  </borders>
  <cellStyleXfs count="13">
    <xf numFmtId="0" fontId="0" fillId="0" borderId="0">
      <alignment vertical="center"/>
    </xf>
    <xf numFmtId="0" fontId="2" fillId="0" borderId="0"/>
    <xf numFmtId="38" fontId="2" fillId="0" borderId="0" applyFont="0" applyFill="0" applyBorder="0" applyAlignment="0" applyProtection="0"/>
    <xf numFmtId="38" fontId="16" fillId="0" borderId="0" applyFont="0" applyFill="0" applyBorder="0" applyAlignment="0" applyProtection="0">
      <alignment vertical="center"/>
    </xf>
    <xf numFmtId="0" fontId="2" fillId="0" borderId="0"/>
    <xf numFmtId="38" fontId="23" fillId="0" borderId="0" applyFont="0" applyFill="0" applyBorder="0" applyAlignment="0" applyProtection="0">
      <alignment vertical="center"/>
    </xf>
    <xf numFmtId="0" fontId="25" fillId="0" borderId="0">
      <alignment vertical="center"/>
    </xf>
    <xf numFmtId="9" fontId="23" fillId="0" borderId="0" applyFont="0" applyFill="0" applyBorder="0" applyAlignment="0" applyProtection="0">
      <alignment vertical="center"/>
    </xf>
    <xf numFmtId="0" fontId="1" fillId="0" borderId="0">
      <alignment vertical="center"/>
    </xf>
    <xf numFmtId="0" fontId="40" fillId="0" borderId="0">
      <alignment vertical="center"/>
    </xf>
    <xf numFmtId="0" fontId="2" fillId="0" borderId="0"/>
    <xf numFmtId="0" fontId="2" fillId="0" borderId="0">
      <alignment vertical="center"/>
    </xf>
    <xf numFmtId="38" fontId="2" fillId="0" borderId="0" applyFont="0" applyFill="0" applyBorder="0" applyAlignment="0" applyProtection="0">
      <alignment vertical="center"/>
    </xf>
  </cellStyleXfs>
  <cellXfs count="1659">
    <xf numFmtId="0" fontId="0" fillId="0" borderId="0" xfId="0">
      <alignment vertical="center"/>
    </xf>
    <xf numFmtId="0" fontId="5" fillId="0" borderId="0" xfId="1" applyFont="1" applyAlignment="1">
      <alignment vertical="center"/>
    </xf>
    <xf numFmtId="0" fontId="5" fillId="0" borderId="0" xfId="1" applyFont="1" applyAlignment="1">
      <alignment horizontal="center" vertical="center"/>
    </xf>
    <xf numFmtId="0" fontId="8" fillId="0" borderId="0" xfId="1" applyFont="1" applyAlignment="1">
      <alignment horizontal="left" vertical="center"/>
    </xf>
    <xf numFmtId="0" fontId="9" fillId="0" borderId="0" xfId="1" applyFont="1" applyAlignment="1">
      <alignment vertical="center"/>
    </xf>
    <xf numFmtId="0" fontId="10" fillId="0" borderId="0" xfId="1" applyFont="1" applyAlignment="1">
      <alignment vertical="center"/>
    </xf>
    <xf numFmtId="0" fontId="9" fillId="3" borderId="32" xfId="1" applyFont="1" applyFill="1" applyBorder="1" applyAlignment="1">
      <alignment horizontal="center" vertical="center"/>
    </xf>
    <xf numFmtId="0" fontId="9" fillId="4" borderId="42" xfId="1" applyFont="1" applyFill="1" applyBorder="1" applyAlignment="1">
      <alignment horizontal="center" vertical="center"/>
    </xf>
    <xf numFmtId="0" fontId="9" fillId="3" borderId="22" xfId="1" applyFont="1" applyFill="1" applyBorder="1" applyAlignment="1">
      <alignment horizontal="center" vertical="center"/>
    </xf>
    <xf numFmtId="0" fontId="9" fillId="3" borderId="19" xfId="1" applyFont="1" applyFill="1" applyBorder="1" applyAlignment="1">
      <alignment horizontal="center" vertical="center"/>
    </xf>
    <xf numFmtId="0" fontId="9" fillId="4" borderId="19" xfId="1" applyFont="1" applyFill="1" applyBorder="1" applyAlignment="1">
      <alignment horizontal="center" vertical="center"/>
    </xf>
    <xf numFmtId="0" fontId="9" fillId="4" borderId="17" xfId="1" applyFont="1" applyFill="1" applyBorder="1" applyAlignment="1">
      <alignment horizontal="center" vertical="center"/>
    </xf>
    <xf numFmtId="0" fontId="9" fillId="3" borderId="18" xfId="1" applyFont="1" applyFill="1" applyBorder="1" applyAlignment="1">
      <alignment horizontal="center" vertical="center"/>
    </xf>
    <xf numFmtId="0" fontId="9" fillId="4" borderId="40" xfId="1" applyFont="1" applyFill="1" applyBorder="1" applyAlignment="1">
      <alignment horizontal="center" vertical="center"/>
    </xf>
    <xf numFmtId="0" fontId="9" fillId="3" borderId="30" xfId="1" applyFont="1" applyFill="1" applyBorder="1" applyAlignment="1">
      <alignment horizontal="center" vertical="center"/>
    </xf>
    <xf numFmtId="0" fontId="9" fillId="4" borderId="30" xfId="1" applyFont="1" applyFill="1" applyBorder="1" applyAlignment="1">
      <alignment horizontal="center" vertical="center"/>
    </xf>
    <xf numFmtId="0" fontId="12" fillId="0" borderId="74" xfId="1" applyFont="1" applyBorder="1" applyAlignment="1">
      <alignment vertical="center"/>
    </xf>
    <xf numFmtId="0" fontId="9" fillId="0" borderId="74" xfId="1" applyFont="1" applyBorder="1" applyAlignment="1">
      <alignment vertical="center" wrapText="1"/>
    </xf>
    <xf numFmtId="0" fontId="9" fillId="0" borderId="75" xfId="1" applyFont="1" applyBorder="1" applyAlignment="1">
      <alignment horizontal="center" vertical="center"/>
    </xf>
    <xf numFmtId="0" fontId="13" fillId="0" borderId="0" xfId="1" applyFont="1" applyAlignment="1">
      <alignment vertical="center"/>
    </xf>
    <xf numFmtId="178" fontId="9" fillId="0" borderId="0" xfId="1" applyNumberFormat="1" applyFont="1" applyAlignment="1">
      <alignment horizontal="center" vertical="center"/>
    </xf>
    <xf numFmtId="0" fontId="9" fillId="0" borderId="0" xfId="1" applyFont="1" applyAlignment="1">
      <alignment horizontal="left" vertical="center"/>
    </xf>
    <xf numFmtId="0" fontId="9" fillId="0" borderId="0" xfId="1" applyFont="1" applyAlignment="1">
      <alignment vertical="center" wrapText="1"/>
    </xf>
    <xf numFmtId="0" fontId="9" fillId="3" borderId="41" xfId="1" applyFont="1" applyFill="1" applyBorder="1" applyAlignment="1">
      <alignment horizontal="center" vertical="center"/>
    </xf>
    <xf numFmtId="0" fontId="9" fillId="3" borderId="42" xfId="1" applyFont="1" applyFill="1" applyBorder="1" applyAlignment="1">
      <alignment horizontal="center" vertical="center"/>
    </xf>
    <xf numFmtId="0" fontId="9" fillId="4" borderId="32" xfId="1" applyFont="1" applyFill="1" applyBorder="1" applyAlignment="1">
      <alignment horizontal="center" vertical="center"/>
    </xf>
    <xf numFmtId="0" fontId="9" fillId="0" borderId="68" xfId="1" applyFont="1" applyBorder="1" applyAlignment="1">
      <alignment horizontal="center" vertical="center"/>
    </xf>
    <xf numFmtId="0" fontId="9" fillId="0" borderId="85" xfId="1" applyFont="1" applyBorder="1" applyAlignment="1">
      <alignment horizontal="center" vertical="center"/>
    </xf>
    <xf numFmtId="0" fontId="9" fillId="0" borderId="87" xfId="1" applyFont="1" applyBorder="1" applyAlignment="1">
      <alignment horizontal="center" vertical="center"/>
    </xf>
    <xf numFmtId="0" fontId="14" fillId="0" borderId="60" xfId="1" applyFont="1" applyBorder="1" applyAlignment="1">
      <alignment vertical="center"/>
    </xf>
    <xf numFmtId="0" fontId="14" fillId="0" borderId="61" xfId="1" applyFont="1" applyBorder="1" applyAlignment="1">
      <alignment vertical="center"/>
    </xf>
    <xf numFmtId="0" fontId="9" fillId="0" borderId="94" xfId="1" applyFont="1" applyBorder="1" applyAlignment="1">
      <alignment horizontal="center" vertical="center"/>
    </xf>
    <xf numFmtId="0" fontId="9" fillId="0" borderId="99" xfId="1" applyFont="1" applyBorder="1" applyAlignment="1">
      <alignment horizontal="center" vertical="center"/>
    </xf>
    <xf numFmtId="0" fontId="9" fillId="0" borderId="101" xfId="1" applyFont="1" applyBorder="1" applyAlignment="1">
      <alignment horizontal="center" vertical="center"/>
    </xf>
    <xf numFmtId="0" fontId="9" fillId="0" borderId="103" xfId="1" applyFont="1" applyBorder="1" applyAlignment="1">
      <alignment horizontal="center" vertical="center"/>
    </xf>
    <xf numFmtId="0" fontId="9" fillId="0" borderId="69" xfId="1" applyFont="1" applyBorder="1" applyAlignment="1">
      <alignment horizontal="center" vertical="center"/>
    </xf>
    <xf numFmtId="0" fontId="9" fillId="0" borderId="71" xfId="1" applyFont="1" applyBorder="1" applyAlignment="1">
      <alignment horizontal="center" vertical="center"/>
    </xf>
    <xf numFmtId="0" fontId="9" fillId="0" borderId="108" xfId="1" applyFont="1" applyBorder="1" applyAlignment="1">
      <alignment horizontal="center" vertical="center"/>
    </xf>
    <xf numFmtId="0" fontId="9" fillId="0" borderId="88" xfId="1" applyFont="1" applyBorder="1" applyAlignment="1">
      <alignment horizontal="center" vertical="center"/>
    </xf>
    <xf numFmtId="0" fontId="9" fillId="0" borderId="90" xfId="1" applyFont="1" applyBorder="1" applyAlignment="1">
      <alignment horizontal="center" vertical="center"/>
    </xf>
    <xf numFmtId="0" fontId="9" fillId="0" borderId="7" xfId="1" applyFont="1" applyBorder="1" applyAlignment="1">
      <alignment horizontal="left" vertical="center"/>
    </xf>
    <xf numFmtId="0" fontId="9" fillId="0" borderId="110" xfId="1" applyFont="1" applyBorder="1" applyAlignment="1">
      <alignment horizontal="center" vertical="center"/>
    </xf>
    <xf numFmtId="0" fontId="9" fillId="0" borderId="112" xfId="1" applyFont="1" applyBorder="1" applyAlignment="1">
      <alignment horizontal="center" vertical="center"/>
    </xf>
    <xf numFmtId="0" fontId="9" fillId="0" borderId="113" xfId="1" applyFont="1" applyBorder="1" applyAlignment="1">
      <alignment horizontal="center" vertical="center"/>
    </xf>
    <xf numFmtId="0" fontId="9" fillId="0" borderId="117" xfId="1" applyFont="1" applyBorder="1" applyAlignment="1">
      <alignment horizontal="center" vertical="center"/>
    </xf>
    <xf numFmtId="177" fontId="9" fillId="0" borderId="99" xfId="1" applyNumberFormat="1" applyFont="1" applyBorder="1" applyAlignment="1">
      <alignment horizontal="center" vertical="center"/>
    </xf>
    <xf numFmtId="0" fontId="9" fillId="0" borderId="123" xfId="1" applyFont="1" applyBorder="1" applyAlignment="1">
      <alignment horizontal="center" vertical="center"/>
    </xf>
    <xf numFmtId="177" fontId="15" fillId="0" borderId="99" xfId="1" applyNumberFormat="1" applyFont="1" applyBorder="1" applyAlignment="1">
      <alignment horizontal="center" vertical="center"/>
    </xf>
    <xf numFmtId="0" fontId="9" fillId="0" borderId="136" xfId="1" applyFont="1" applyBorder="1" applyAlignment="1">
      <alignment horizontal="center" vertical="center"/>
    </xf>
    <xf numFmtId="0" fontId="9" fillId="0" borderId="145" xfId="1" applyFont="1" applyBorder="1" applyAlignment="1">
      <alignment horizontal="center" vertical="center"/>
    </xf>
    <xf numFmtId="0" fontId="9" fillId="0" borderId="146" xfId="1" applyFont="1" applyBorder="1" applyAlignment="1">
      <alignment horizontal="center" vertical="center"/>
    </xf>
    <xf numFmtId="0" fontId="12" fillId="0" borderId="0" xfId="1" applyFont="1" applyAlignment="1">
      <alignment horizontal="left" vertical="center"/>
    </xf>
    <xf numFmtId="0" fontId="4" fillId="0" borderId="65" xfId="1" applyFont="1" applyBorder="1" applyAlignment="1">
      <alignment horizontal="center" vertical="center"/>
    </xf>
    <xf numFmtId="40" fontId="9" fillId="0" borderId="65" xfId="2" applyNumberFormat="1" applyFont="1" applyBorder="1" applyAlignment="1">
      <alignment horizontal="center" vertical="center"/>
    </xf>
    <xf numFmtId="38" fontId="9" fillId="0" borderId="65" xfId="2" applyFont="1" applyBorder="1" applyAlignment="1">
      <alignment horizontal="center" vertical="center"/>
    </xf>
    <xf numFmtId="40" fontId="9" fillId="2" borderId="65" xfId="2" applyNumberFormat="1" applyFont="1" applyFill="1" applyBorder="1" applyAlignment="1">
      <alignment horizontal="center" vertical="center"/>
    </xf>
    <xf numFmtId="0" fontId="10" fillId="0" borderId="177" xfId="1" applyFont="1" applyBorder="1" applyAlignment="1">
      <alignment vertical="center" wrapText="1"/>
    </xf>
    <xf numFmtId="0" fontId="10" fillId="0" borderId="179" xfId="1" applyFont="1" applyBorder="1" applyAlignment="1">
      <alignment vertical="center" wrapText="1"/>
    </xf>
    <xf numFmtId="0" fontId="19" fillId="0" borderId="0" xfId="1" applyFont="1" applyAlignment="1">
      <alignment vertical="center"/>
    </xf>
    <xf numFmtId="0" fontId="20" fillId="0" borderId="0" xfId="1" applyFont="1" applyAlignment="1">
      <alignment vertical="center"/>
    </xf>
    <xf numFmtId="0" fontId="2" fillId="0" borderId="0" xfId="1" applyFont="1" applyAlignment="1">
      <alignment horizontal="center" vertical="center"/>
    </xf>
    <xf numFmtId="0" fontId="2" fillId="0" borderId="0" xfId="1" applyFont="1" applyAlignment="1">
      <alignment vertical="center"/>
    </xf>
    <xf numFmtId="0" fontId="2" fillId="0" borderId="0" xfId="1" applyFont="1" applyAlignment="1">
      <alignment horizontal="right" vertical="center"/>
    </xf>
    <xf numFmtId="0" fontId="2" fillId="0" borderId="0" xfId="1" applyFont="1" applyAlignment="1">
      <alignment horizontal="center" vertical="center" wrapText="1"/>
    </xf>
    <xf numFmtId="0" fontId="5" fillId="2" borderId="33" xfId="1" applyFont="1" applyFill="1" applyBorder="1" applyAlignment="1">
      <alignment horizontal="center" vertical="center"/>
    </xf>
    <xf numFmtId="0" fontId="5" fillId="2" borderId="1" xfId="1" applyFont="1" applyFill="1" applyBorder="1" applyAlignment="1">
      <alignment horizontal="center" vertical="center"/>
    </xf>
    <xf numFmtId="0" fontId="5" fillId="0" borderId="0" xfId="1" applyFont="1" applyAlignment="1">
      <alignment horizontal="left" vertical="center"/>
    </xf>
    <xf numFmtId="0" fontId="5" fillId="0" borderId="5" xfId="1" applyFont="1" applyBorder="1" applyAlignment="1">
      <alignment horizontal="center" vertical="center"/>
    </xf>
    <xf numFmtId="0" fontId="5" fillId="0" borderId="132" xfId="1" applyFont="1" applyBorder="1" applyAlignment="1">
      <alignment vertical="center"/>
    </xf>
    <xf numFmtId="0" fontId="24" fillId="0" borderId="0" xfId="1" applyFont="1" applyAlignment="1">
      <alignment vertical="center"/>
    </xf>
    <xf numFmtId="0" fontId="26" fillId="0" borderId="0" xfId="6" applyFont="1">
      <alignment vertical="center"/>
    </xf>
    <xf numFmtId="0" fontId="5" fillId="0" borderId="0" xfId="1" applyFont="1" applyAlignment="1">
      <alignment horizontal="center" vertical="center" wrapText="1"/>
    </xf>
    <xf numFmtId="0" fontId="5" fillId="0" borderId="1" xfId="1" applyFont="1" applyBorder="1" applyAlignment="1">
      <alignment vertical="center"/>
    </xf>
    <xf numFmtId="182" fontId="5" fillId="0" borderId="1" xfId="5" applyNumberFormat="1" applyFont="1" applyBorder="1" applyAlignment="1">
      <alignment horizontal="center" vertical="center"/>
    </xf>
    <xf numFmtId="0" fontId="5" fillId="0" borderId="185" xfId="1" applyFont="1" applyBorder="1" applyAlignment="1">
      <alignment horizontal="center" vertical="center"/>
    </xf>
    <xf numFmtId="0" fontId="5" fillId="0" borderId="38" xfId="1" applyFont="1" applyBorder="1" applyAlignment="1">
      <alignment horizontal="left" vertical="center"/>
    </xf>
    <xf numFmtId="0" fontId="5" fillId="0" borderId="5" xfId="1" applyFont="1" applyBorder="1" applyAlignment="1">
      <alignment horizontal="left" vertical="center"/>
    </xf>
    <xf numFmtId="0" fontId="5" fillId="0" borderId="5" xfId="1" applyFont="1" applyBorder="1" applyAlignment="1">
      <alignment vertical="center"/>
    </xf>
    <xf numFmtId="0" fontId="5" fillId="0" borderId="1" xfId="1" applyFont="1" applyBorder="1" applyAlignment="1">
      <alignment horizontal="right" vertical="center"/>
    </xf>
    <xf numFmtId="0" fontId="5" fillId="7" borderId="1" xfId="1" applyFont="1" applyFill="1" applyBorder="1" applyAlignment="1">
      <alignment horizontal="center" vertical="center"/>
    </xf>
    <xf numFmtId="0" fontId="5" fillId="7" borderId="1" xfId="1" applyFont="1" applyFill="1" applyBorder="1" applyAlignment="1">
      <alignment vertical="center"/>
    </xf>
    <xf numFmtId="182" fontId="5" fillId="7" borderId="1" xfId="5" applyNumberFormat="1" applyFont="1" applyFill="1" applyBorder="1" applyAlignment="1">
      <alignment vertical="center"/>
    </xf>
    <xf numFmtId="0" fontId="5" fillId="0" borderId="105" xfId="1" applyFont="1" applyBorder="1" applyAlignment="1">
      <alignment vertical="center"/>
    </xf>
    <xf numFmtId="0" fontId="5" fillId="0" borderId="13" xfId="1" applyFont="1" applyBorder="1" applyAlignment="1">
      <alignment vertical="center"/>
    </xf>
    <xf numFmtId="0" fontId="5" fillId="10" borderId="2" xfId="1" applyFont="1" applyFill="1" applyBorder="1" applyAlignment="1">
      <alignment vertical="center"/>
    </xf>
    <xf numFmtId="0" fontId="5" fillId="10" borderId="8" xfId="1" applyFont="1" applyFill="1" applyBorder="1" applyAlignment="1">
      <alignment horizontal="center" vertical="center"/>
    </xf>
    <xf numFmtId="0" fontId="5" fillId="10" borderId="3" xfId="1" applyFont="1" applyFill="1" applyBorder="1" applyAlignment="1">
      <alignment horizontal="center" vertical="center"/>
    </xf>
    <xf numFmtId="0" fontId="5" fillId="10" borderId="1" xfId="1" applyFont="1" applyFill="1" applyBorder="1" applyAlignment="1">
      <alignment horizontal="center" vertical="center" wrapText="1"/>
    </xf>
    <xf numFmtId="0" fontId="5" fillId="11" borderId="2" xfId="1" applyFont="1" applyFill="1" applyBorder="1" applyAlignment="1">
      <alignment vertical="center"/>
    </xf>
    <xf numFmtId="0" fontId="5" fillId="11" borderId="8" xfId="1" applyFont="1" applyFill="1" applyBorder="1" applyAlignment="1">
      <alignment horizontal="center" vertical="center"/>
    </xf>
    <xf numFmtId="0" fontId="5" fillId="11" borderId="3" xfId="1" applyFont="1" applyFill="1" applyBorder="1" applyAlignment="1">
      <alignment horizontal="center" vertical="center"/>
    </xf>
    <xf numFmtId="0" fontId="5" fillId="11" borderId="29" xfId="1" applyFont="1" applyFill="1" applyBorder="1" applyAlignment="1">
      <alignment horizontal="center" vertical="center"/>
    </xf>
    <xf numFmtId="0" fontId="5" fillId="11" borderId="33" xfId="1" applyFont="1" applyFill="1" applyBorder="1" applyAlignment="1">
      <alignment horizontal="center" vertical="center" wrapText="1"/>
    </xf>
    <xf numFmtId="0" fontId="5" fillId="11" borderId="1" xfId="1" applyFont="1" applyFill="1" applyBorder="1" applyAlignment="1">
      <alignment horizontal="center" vertical="center"/>
    </xf>
    <xf numFmtId="0" fontId="5" fillId="11" borderId="1" xfId="1" applyFont="1" applyFill="1" applyBorder="1" applyAlignment="1">
      <alignment horizontal="center" vertical="center" wrapText="1"/>
    </xf>
    <xf numFmtId="0" fontId="9" fillId="4" borderId="41" xfId="1" applyFont="1" applyFill="1" applyBorder="1" applyAlignment="1">
      <alignment horizontal="center" vertical="center"/>
    </xf>
    <xf numFmtId="0" fontId="9" fillId="4" borderId="173" xfId="1" applyFont="1" applyFill="1" applyBorder="1" applyAlignment="1">
      <alignment horizontal="center" vertical="center"/>
    </xf>
    <xf numFmtId="0" fontId="9" fillId="3" borderId="173" xfId="1" applyFont="1" applyFill="1" applyBorder="1" applyAlignment="1">
      <alignment horizontal="center" vertical="center"/>
    </xf>
    <xf numFmtId="181" fontId="5" fillId="0" borderId="1" xfId="1" applyNumberFormat="1" applyFont="1" applyBorder="1" applyAlignment="1">
      <alignment horizontal="center" vertical="center"/>
    </xf>
    <xf numFmtId="0" fontId="5" fillId="0" borderId="0" xfId="1" applyFont="1" applyFill="1" applyAlignment="1">
      <alignment horizontal="center" vertical="center"/>
    </xf>
    <xf numFmtId="0" fontId="5" fillId="0" borderId="0" xfId="1" applyFont="1" applyFill="1" applyAlignment="1">
      <alignment vertical="center"/>
    </xf>
    <xf numFmtId="0" fontId="5" fillId="0" borderId="33" xfId="1" applyFont="1" applyFill="1" applyBorder="1" applyAlignment="1">
      <alignment horizontal="center" vertical="center"/>
    </xf>
    <xf numFmtId="0" fontId="5" fillId="0" borderId="33" xfId="1" applyFont="1" applyFill="1" applyBorder="1" applyAlignment="1">
      <alignment horizontal="center" vertical="center" wrapText="1"/>
    </xf>
    <xf numFmtId="0" fontId="5" fillId="0" borderId="1" xfId="1" applyFont="1" applyFill="1" applyBorder="1" applyAlignment="1">
      <alignment horizontal="center" vertical="center"/>
    </xf>
    <xf numFmtId="0" fontId="5" fillId="0" borderId="1" xfId="1" applyFont="1" applyFill="1" applyBorder="1" applyAlignment="1">
      <alignment horizontal="center" vertical="center" wrapText="1"/>
    </xf>
    <xf numFmtId="0" fontId="5" fillId="0" borderId="0" xfId="1" applyFont="1" applyFill="1" applyAlignment="1">
      <alignment horizontal="center" vertical="center" wrapText="1"/>
    </xf>
    <xf numFmtId="182" fontId="5" fillId="0" borderId="1" xfId="5" applyNumberFormat="1" applyFont="1" applyBorder="1" applyAlignment="1">
      <alignment vertical="center"/>
    </xf>
    <xf numFmtId="181" fontId="5" fillId="0" borderId="1" xfId="1" applyNumberFormat="1" applyFont="1" applyBorder="1" applyAlignment="1">
      <alignment vertical="center"/>
    </xf>
    <xf numFmtId="181" fontId="5" fillId="0" borderId="1" xfId="1" applyNumberFormat="1" applyFont="1" applyBorder="1" applyAlignment="1">
      <alignment horizontal="right" vertical="center"/>
    </xf>
    <xf numFmtId="181" fontId="5" fillId="7" borderId="1" xfId="1" applyNumberFormat="1" applyFont="1" applyFill="1" applyBorder="1" applyAlignment="1">
      <alignment horizontal="center" vertical="center"/>
    </xf>
    <xf numFmtId="0" fontId="5" fillId="12" borderId="2" xfId="1" applyFont="1" applyFill="1" applyBorder="1" applyAlignment="1">
      <alignment vertical="center"/>
    </xf>
    <xf numFmtId="0" fontId="5" fillId="12" borderId="3" xfId="1" applyFont="1" applyFill="1" applyBorder="1" applyAlignment="1">
      <alignment horizontal="center" vertical="center"/>
    </xf>
    <xf numFmtId="0" fontId="5" fillId="12" borderId="1" xfId="1" applyFont="1" applyFill="1" applyBorder="1" applyAlignment="1">
      <alignment horizontal="center" vertical="center" wrapText="1"/>
    </xf>
    <xf numFmtId="9" fontId="5" fillId="0" borderId="1" xfId="7" applyFont="1" applyBorder="1" applyAlignment="1">
      <alignment horizontal="center" vertical="center"/>
    </xf>
    <xf numFmtId="0" fontId="5" fillId="2" borderId="1" xfId="1" applyFont="1" applyFill="1" applyBorder="1" applyAlignment="1">
      <alignment horizontal="center" vertical="center" shrinkToFit="1"/>
    </xf>
    <xf numFmtId="0" fontId="9" fillId="0" borderId="2" xfId="1" applyFont="1" applyBorder="1" applyAlignment="1">
      <alignment horizontal="center" vertical="center"/>
    </xf>
    <xf numFmtId="0" fontId="5" fillId="11" borderId="2" xfId="1" applyFont="1" applyFill="1" applyBorder="1" applyAlignment="1">
      <alignment horizontal="left" vertical="center"/>
    </xf>
    <xf numFmtId="0" fontId="5" fillId="11" borderId="8" xfId="1" applyFont="1" applyFill="1" applyBorder="1" applyAlignment="1">
      <alignment horizontal="left" vertical="center"/>
    </xf>
    <xf numFmtId="184" fontId="5" fillId="0" borderId="1" xfId="5" applyNumberFormat="1" applyFont="1" applyBorder="1" applyAlignment="1">
      <alignment vertical="center"/>
    </xf>
    <xf numFmtId="0" fontId="5" fillId="7" borderId="185" xfId="1" applyFont="1" applyFill="1" applyBorder="1" applyAlignment="1">
      <alignment horizontal="center" vertical="center"/>
    </xf>
    <xf numFmtId="40" fontId="5" fillId="0" borderId="1" xfId="5" applyNumberFormat="1" applyFont="1" applyBorder="1" applyAlignment="1">
      <alignment horizontal="center" vertical="center"/>
    </xf>
    <xf numFmtId="184" fontId="5" fillId="0" borderId="1" xfId="5" applyNumberFormat="1" applyFont="1" applyBorder="1" applyAlignment="1">
      <alignment horizontal="center" vertical="center"/>
    </xf>
    <xf numFmtId="0" fontId="5" fillId="0" borderId="0" xfId="1" applyFont="1" applyAlignment="1">
      <alignment horizontal="center" vertical="center" shrinkToFit="1"/>
    </xf>
    <xf numFmtId="0" fontId="5" fillId="0" borderId="33" xfId="1" applyFont="1" applyFill="1" applyBorder="1" applyAlignment="1">
      <alignment horizontal="center" vertical="center" shrinkToFit="1"/>
    </xf>
    <xf numFmtId="0" fontId="5" fillId="7" borderId="1" xfId="1" applyFont="1" applyFill="1" applyBorder="1" applyAlignment="1">
      <alignment vertical="center" shrinkToFit="1"/>
    </xf>
    <xf numFmtId="0" fontId="5" fillId="0" borderId="5" xfId="1" applyFont="1" applyBorder="1" applyAlignment="1">
      <alignment horizontal="center" vertical="center" shrinkToFit="1"/>
    </xf>
    <xf numFmtId="0" fontId="5" fillId="0" borderId="185" xfId="1" applyFont="1" applyBorder="1" applyAlignment="1">
      <alignment horizontal="center" vertical="center" shrinkToFit="1"/>
    </xf>
    <xf numFmtId="0" fontId="5" fillId="7" borderId="1" xfId="1" applyFont="1" applyFill="1" applyBorder="1" applyAlignment="1">
      <alignment horizontal="center" vertical="center" shrinkToFit="1"/>
    </xf>
    <xf numFmtId="0" fontId="9" fillId="0" borderId="0" xfId="1" applyFont="1" applyAlignment="1">
      <alignment horizontal="center" vertical="center" shrinkToFit="1"/>
    </xf>
    <xf numFmtId="0" fontId="9" fillId="5" borderId="72" xfId="1" applyFont="1" applyFill="1" applyBorder="1" applyAlignment="1">
      <alignment horizontal="center" vertical="center" shrinkToFit="1"/>
    </xf>
    <xf numFmtId="0" fontId="9" fillId="5" borderId="52" xfId="1" applyFont="1" applyFill="1" applyBorder="1" applyAlignment="1">
      <alignment horizontal="center" vertical="center" shrinkToFit="1"/>
    </xf>
    <xf numFmtId="0" fontId="9" fillId="5" borderId="44" xfId="1" applyFont="1" applyFill="1" applyBorder="1" applyAlignment="1">
      <alignment horizontal="center" vertical="center" shrinkToFit="1"/>
    </xf>
    <xf numFmtId="177" fontId="9" fillId="3" borderId="52" xfId="1" applyNumberFormat="1" applyFont="1" applyFill="1" applyBorder="1" applyAlignment="1">
      <alignment vertical="center" shrinkToFit="1"/>
    </xf>
    <xf numFmtId="177" fontId="9" fillId="4" borderId="43" xfId="1" applyNumberFormat="1" applyFont="1" applyFill="1" applyBorder="1" applyAlignment="1">
      <alignment vertical="center" shrinkToFit="1"/>
    </xf>
    <xf numFmtId="177" fontId="9" fillId="4" borderId="44" xfId="1" applyNumberFormat="1" applyFont="1" applyFill="1" applyBorder="1" applyAlignment="1">
      <alignment vertical="center" shrinkToFit="1"/>
    </xf>
    <xf numFmtId="179" fontId="9" fillId="0" borderId="43" xfId="1" applyNumberFormat="1" applyFont="1" applyBorder="1" applyAlignment="1">
      <alignment vertical="center" shrinkToFit="1"/>
    </xf>
    <xf numFmtId="179" fontId="9" fillId="0" borderId="44" xfId="1" applyNumberFormat="1" applyFont="1" applyBorder="1" applyAlignment="1">
      <alignment vertical="center" shrinkToFit="1"/>
    </xf>
    <xf numFmtId="180" fontId="9" fillId="3" borderId="52" xfId="1" applyNumberFormat="1" applyFont="1" applyFill="1" applyBorder="1" applyAlignment="1">
      <alignment vertical="center" shrinkToFit="1"/>
    </xf>
    <xf numFmtId="180" fontId="9" fillId="4" borderId="43" xfId="1" applyNumberFormat="1" applyFont="1" applyFill="1" applyBorder="1" applyAlignment="1">
      <alignment vertical="center" shrinkToFit="1"/>
    </xf>
    <xf numFmtId="180" fontId="9" fillId="4" borderId="44" xfId="1" applyNumberFormat="1" applyFont="1" applyFill="1" applyBorder="1" applyAlignment="1">
      <alignment vertical="center" shrinkToFit="1"/>
    </xf>
    <xf numFmtId="179" fontId="9" fillId="3" borderId="52" xfId="1" applyNumberFormat="1" applyFont="1" applyFill="1" applyBorder="1" applyAlignment="1">
      <alignment vertical="center" shrinkToFit="1"/>
    </xf>
    <xf numFmtId="179" fontId="9" fillId="4" borderId="43" xfId="1" applyNumberFormat="1" applyFont="1" applyFill="1" applyBorder="1" applyAlignment="1">
      <alignment vertical="center" shrinkToFit="1"/>
    </xf>
    <xf numFmtId="179" fontId="9" fillId="4" borderId="44" xfId="1" applyNumberFormat="1" applyFont="1" applyFill="1" applyBorder="1" applyAlignment="1">
      <alignment vertical="center" shrinkToFit="1"/>
    </xf>
    <xf numFmtId="177" fontId="9" fillId="0" borderId="43" xfId="1" applyNumberFormat="1" applyFont="1" applyBorder="1" applyAlignment="1">
      <alignment vertical="center" shrinkToFit="1"/>
    </xf>
    <xf numFmtId="177" fontId="9" fillId="0" borderId="44" xfId="1" applyNumberFormat="1" applyFont="1" applyBorder="1" applyAlignment="1">
      <alignment vertical="center" shrinkToFit="1"/>
    </xf>
    <xf numFmtId="181" fontId="9" fillId="0" borderId="52" xfId="1" applyNumberFormat="1" applyFont="1" applyBorder="1" applyAlignment="1">
      <alignment vertical="center" shrinkToFit="1"/>
    </xf>
    <xf numFmtId="181" fontId="9" fillId="0" borderId="43" xfId="1" applyNumberFormat="1" applyFont="1" applyBorder="1" applyAlignment="1">
      <alignment vertical="center" shrinkToFit="1"/>
    </xf>
    <xf numFmtId="181" fontId="9" fillId="0" borderId="44" xfId="1" applyNumberFormat="1" applyFont="1" applyBorder="1" applyAlignment="1">
      <alignment vertical="center" shrinkToFit="1"/>
    </xf>
    <xf numFmtId="184" fontId="9" fillId="3" borderId="52" xfId="5" applyNumberFormat="1" applyFont="1" applyFill="1" applyBorder="1" applyAlignment="1">
      <alignment vertical="center" shrinkToFit="1"/>
    </xf>
    <xf numFmtId="40" fontId="5" fillId="0" borderId="0" xfId="5" applyNumberFormat="1" applyFont="1" applyBorder="1" applyAlignment="1">
      <alignment horizontal="center" vertical="center"/>
    </xf>
    <xf numFmtId="0" fontId="5" fillId="0" borderId="3" xfId="1" applyFont="1" applyBorder="1" applyAlignment="1">
      <alignment horizontal="right" vertical="center"/>
    </xf>
    <xf numFmtId="0" fontId="5" fillId="11" borderId="38" xfId="1" applyFont="1" applyFill="1" applyBorder="1" applyAlignment="1">
      <alignment horizontal="left" vertical="center"/>
    </xf>
    <xf numFmtId="0" fontId="5" fillId="11" borderId="5" xfId="1" applyFont="1" applyFill="1" applyBorder="1" applyAlignment="1">
      <alignment horizontal="center" vertical="center"/>
    </xf>
    <xf numFmtId="0" fontId="5" fillId="11" borderId="9" xfId="1" applyFont="1" applyFill="1" applyBorder="1" applyAlignment="1">
      <alignment horizontal="center" vertical="center"/>
    </xf>
    <xf numFmtId="0" fontId="5" fillId="11" borderId="3" xfId="1" applyFont="1" applyFill="1" applyBorder="1" applyAlignment="1">
      <alignment horizontal="left" vertical="center"/>
    </xf>
    <xf numFmtId="0" fontId="5" fillId="11" borderId="23" xfId="1" applyFont="1" applyFill="1" applyBorder="1" applyAlignment="1">
      <alignment horizontal="center" vertical="center"/>
    </xf>
    <xf numFmtId="0" fontId="5" fillId="11" borderId="11" xfId="1" applyFont="1" applyFill="1" applyBorder="1" applyAlignment="1">
      <alignment horizontal="center" vertical="center"/>
    </xf>
    <xf numFmtId="0" fontId="5" fillId="11" borderId="24" xfId="1" applyFont="1" applyFill="1" applyBorder="1" applyAlignment="1">
      <alignment horizontal="center" vertical="center"/>
    </xf>
    <xf numFmtId="0" fontId="5" fillId="13" borderId="2" xfId="1" applyFont="1" applyFill="1" applyBorder="1" applyAlignment="1">
      <alignment vertical="center"/>
    </xf>
    <xf numFmtId="0" fontId="5" fillId="13" borderId="8" xfId="1" applyFont="1" applyFill="1" applyBorder="1" applyAlignment="1">
      <alignment horizontal="center" vertical="center"/>
    </xf>
    <xf numFmtId="0" fontId="5" fillId="13" borderId="3" xfId="1" applyFont="1" applyFill="1" applyBorder="1" applyAlignment="1">
      <alignment horizontal="center" vertical="center"/>
    </xf>
    <xf numFmtId="0" fontId="5" fillId="13" borderId="29" xfId="1" applyFont="1" applyFill="1" applyBorder="1" applyAlignment="1">
      <alignment horizontal="center" vertical="center"/>
    </xf>
    <xf numFmtId="0" fontId="5" fillId="13" borderId="8" xfId="1" applyFont="1" applyFill="1" applyBorder="1" applyAlignment="1">
      <alignment horizontal="left" vertical="center"/>
    </xf>
    <xf numFmtId="0" fontId="5" fillId="13" borderId="33" xfId="1" applyFont="1" applyFill="1" applyBorder="1" applyAlignment="1">
      <alignment horizontal="center" vertical="center" wrapText="1"/>
    </xf>
    <xf numFmtId="0" fontId="5" fillId="13" borderId="1" xfId="1" applyFont="1" applyFill="1" applyBorder="1" applyAlignment="1">
      <alignment horizontal="center" vertical="center"/>
    </xf>
    <xf numFmtId="0" fontId="5" fillId="13" borderId="1" xfId="1" applyFont="1" applyFill="1" applyBorder="1" applyAlignment="1">
      <alignment horizontal="center" vertical="center" wrapText="1"/>
    </xf>
    <xf numFmtId="0" fontId="5" fillId="13" borderId="38" xfId="1" applyFont="1" applyFill="1" applyBorder="1" applyAlignment="1">
      <alignment vertical="center"/>
    </xf>
    <xf numFmtId="0" fontId="5" fillId="13" borderId="5" xfId="1" applyFont="1" applyFill="1" applyBorder="1" applyAlignment="1">
      <alignment horizontal="center" vertical="center"/>
    </xf>
    <xf numFmtId="0" fontId="5" fillId="13" borderId="9" xfId="1" applyFont="1" applyFill="1" applyBorder="1" applyAlignment="1">
      <alignment horizontal="center" vertical="center"/>
    </xf>
    <xf numFmtId="0" fontId="5" fillId="13" borderId="2" xfId="1" applyFont="1" applyFill="1" applyBorder="1" applyAlignment="1">
      <alignment horizontal="left" vertical="center"/>
    </xf>
    <xf numFmtId="0" fontId="5" fillId="13" borderId="3" xfId="1" applyFont="1" applyFill="1" applyBorder="1" applyAlignment="1">
      <alignment horizontal="left" vertical="center"/>
    </xf>
    <xf numFmtId="0" fontId="5" fillId="13" borderId="23" xfId="1" applyFont="1" applyFill="1" applyBorder="1" applyAlignment="1">
      <alignment horizontal="center" vertical="center"/>
    </xf>
    <xf numFmtId="0" fontId="5" fillId="13" borderId="11" xfId="1" applyFont="1" applyFill="1" applyBorder="1" applyAlignment="1">
      <alignment horizontal="center" vertical="center"/>
    </xf>
    <xf numFmtId="0" fontId="5" fillId="13" borderId="24" xfId="1" applyFont="1" applyFill="1" applyBorder="1" applyAlignment="1">
      <alignment horizontal="center" vertical="center"/>
    </xf>
    <xf numFmtId="0" fontId="5" fillId="13" borderId="29" xfId="1" applyFont="1" applyFill="1" applyBorder="1" applyAlignment="1">
      <alignment horizontal="center" vertical="center" wrapText="1"/>
    </xf>
    <xf numFmtId="0" fontId="5" fillId="11" borderId="33" xfId="1" applyFont="1" applyFill="1" applyBorder="1" applyAlignment="1">
      <alignment horizontal="center" vertical="center"/>
    </xf>
    <xf numFmtId="38" fontId="5" fillId="0" borderId="1" xfId="5" applyFont="1" applyBorder="1" applyAlignment="1">
      <alignment horizontal="center" vertical="center"/>
    </xf>
    <xf numFmtId="38" fontId="5" fillId="0" borderId="1" xfId="5" applyFont="1" applyBorder="1" applyAlignment="1">
      <alignment vertical="center"/>
    </xf>
    <xf numFmtId="0" fontId="9" fillId="0" borderId="65" xfId="1" applyFont="1" applyBorder="1" applyAlignment="1">
      <alignment horizontal="center" vertical="center"/>
    </xf>
    <xf numFmtId="0" fontId="9" fillId="0" borderId="12" xfId="1" applyFont="1" applyBorder="1" applyAlignment="1">
      <alignment horizontal="center" vertical="center"/>
    </xf>
    <xf numFmtId="0" fontId="9" fillId="0" borderId="74" xfId="1" applyFont="1" applyBorder="1" applyAlignment="1">
      <alignment horizontal="center" vertical="center"/>
    </xf>
    <xf numFmtId="0" fontId="10" fillId="0" borderId="99" xfId="1" applyFont="1" applyBorder="1" applyAlignment="1">
      <alignment vertical="center" shrinkToFit="1"/>
    </xf>
    <xf numFmtId="0" fontId="10" fillId="0" borderId="101" xfId="1" applyFont="1" applyBorder="1" applyAlignment="1">
      <alignment vertical="center" shrinkToFit="1"/>
    </xf>
    <xf numFmtId="0" fontId="10" fillId="0" borderId="10" xfId="1" applyFont="1" applyBorder="1" applyAlignment="1">
      <alignment vertical="center" shrinkToFit="1"/>
    </xf>
    <xf numFmtId="0" fontId="10" fillId="0" borderId="134" xfId="1" applyFont="1" applyBorder="1" applyAlignment="1">
      <alignment vertical="center" shrinkToFit="1"/>
    </xf>
    <xf numFmtId="0" fontId="10" fillId="0" borderId="7" xfId="1" applyFont="1" applyBorder="1" applyAlignment="1">
      <alignment vertical="center" shrinkToFit="1"/>
    </xf>
    <xf numFmtId="0" fontId="10" fillId="0" borderId="110" xfId="1" applyFont="1" applyBorder="1" applyAlignment="1">
      <alignment vertical="center" shrinkToFit="1"/>
    </xf>
    <xf numFmtId="38" fontId="9" fillId="0" borderId="1" xfId="2" applyFont="1" applyBorder="1" applyAlignment="1">
      <alignment horizontal="center" vertical="center"/>
    </xf>
    <xf numFmtId="0" fontId="9" fillId="0" borderId="0" xfId="1" applyFont="1" applyAlignment="1">
      <alignment horizontal="center" vertical="center"/>
    </xf>
    <xf numFmtId="0" fontId="5" fillId="2" borderId="1" xfId="1" applyFont="1" applyFill="1" applyBorder="1" applyAlignment="1">
      <alignment horizontal="center" vertical="center" wrapText="1"/>
    </xf>
    <xf numFmtId="0" fontId="5" fillId="2" borderId="33" xfId="1" applyFont="1" applyFill="1" applyBorder="1" applyAlignment="1">
      <alignment horizontal="center" vertical="center" wrapText="1"/>
    </xf>
    <xf numFmtId="0" fontId="5" fillId="2" borderId="33" xfId="1" applyFont="1" applyFill="1" applyBorder="1" applyAlignment="1">
      <alignment horizontal="center" vertical="center" shrinkToFit="1"/>
    </xf>
    <xf numFmtId="0" fontId="5" fillId="0" borderId="8" xfId="1" applyFont="1" applyBorder="1" applyAlignment="1">
      <alignment horizontal="left" vertical="center"/>
    </xf>
    <xf numFmtId="0" fontId="5" fillId="0" borderId="2" xfId="1" applyFont="1" applyBorder="1" applyAlignment="1">
      <alignment horizontal="left" vertical="center"/>
    </xf>
    <xf numFmtId="0" fontId="5" fillId="0" borderId="0" xfId="1" applyFont="1" applyFill="1" applyBorder="1" applyAlignment="1">
      <alignment horizontal="left" vertical="center"/>
    </xf>
    <xf numFmtId="0" fontId="5" fillId="0" borderId="0" xfId="1" applyFont="1" applyFill="1" applyBorder="1" applyAlignment="1">
      <alignment horizontal="center" vertical="center" wrapText="1"/>
    </xf>
    <xf numFmtId="0" fontId="5" fillId="0" borderId="0" xfId="1" applyFont="1" applyFill="1" applyBorder="1" applyAlignment="1">
      <alignment horizontal="center" vertical="center"/>
    </xf>
    <xf numFmtId="0" fontId="28" fillId="0" borderId="3" xfId="1" applyFont="1" applyBorder="1" applyAlignment="1">
      <alignment horizontal="right" vertical="center"/>
    </xf>
    <xf numFmtId="40" fontId="5" fillId="0" borderId="1" xfId="5" applyNumberFormat="1" applyFont="1" applyBorder="1" applyAlignment="1">
      <alignment vertical="center"/>
    </xf>
    <xf numFmtId="0" fontId="9" fillId="0" borderId="122" xfId="1" applyFont="1" applyBorder="1" applyAlignment="1">
      <alignment horizontal="center" vertical="center" shrinkToFit="1"/>
    </xf>
    <xf numFmtId="38" fontId="9" fillId="0" borderId="65" xfId="2" applyFont="1" applyBorder="1" applyAlignment="1">
      <alignment vertical="center"/>
    </xf>
    <xf numFmtId="38" fontId="9" fillId="0" borderId="65" xfId="2" applyFont="1" applyBorder="1" applyAlignment="1">
      <alignment horizontal="left" vertical="center"/>
    </xf>
    <xf numFmtId="40" fontId="9" fillId="0" borderId="64" xfId="5" applyNumberFormat="1" applyFont="1" applyFill="1" applyBorder="1" applyAlignment="1">
      <alignment horizontal="center" vertical="center"/>
    </xf>
    <xf numFmtId="0" fontId="9" fillId="0" borderId="65" xfId="1" applyFont="1" applyBorder="1" applyAlignment="1">
      <alignment vertical="center"/>
    </xf>
    <xf numFmtId="0" fontId="9" fillId="0" borderId="66" xfId="1" applyFont="1" applyBorder="1" applyAlignment="1">
      <alignment vertical="center"/>
    </xf>
    <xf numFmtId="0" fontId="9" fillId="0" borderId="181" xfId="1" applyFont="1" applyBorder="1" applyAlignment="1">
      <alignment horizontal="center" vertical="center"/>
    </xf>
    <xf numFmtId="178" fontId="9" fillId="12" borderId="54" xfId="1" applyNumberFormat="1" applyFont="1" applyFill="1" applyBorder="1" applyAlignment="1">
      <alignment horizontal="center" vertical="center"/>
    </xf>
    <xf numFmtId="0" fontId="9" fillId="12" borderId="54" xfId="1" applyFont="1" applyFill="1" applyBorder="1" applyAlignment="1">
      <alignment horizontal="left" vertical="center"/>
    </xf>
    <xf numFmtId="0" fontId="13" fillId="12" borderId="83" xfId="1" applyFont="1" applyFill="1" applyBorder="1" applyAlignment="1">
      <alignment vertical="center"/>
    </xf>
    <xf numFmtId="178" fontId="9" fillId="12" borderId="21" xfId="1" applyNumberFormat="1" applyFont="1" applyFill="1" applyBorder="1" applyAlignment="1">
      <alignment horizontal="center" vertical="center"/>
    </xf>
    <xf numFmtId="0" fontId="9" fillId="12" borderId="20" xfId="1" applyFont="1" applyFill="1" applyBorder="1" applyAlignment="1">
      <alignment horizontal="left" vertical="center"/>
    </xf>
    <xf numFmtId="0" fontId="9" fillId="12" borderId="32" xfId="1" applyFont="1" applyFill="1" applyBorder="1" applyAlignment="1">
      <alignment horizontal="center" vertical="center"/>
    </xf>
    <xf numFmtId="0" fontId="9" fillId="12" borderId="30" xfId="1" applyFont="1" applyFill="1" applyBorder="1" applyAlignment="1">
      <alignment horizontal="center" vertical="center"/>
    </xf>
    <xf numFmtId="0" fontId="9" fillId="12" borderId="173" xfId="1" applyFont="1" applyFill="1" applyBorder="1" applyAlignment="1">
      <alignment horizontal="center" vertical="center"/>
    </xf>
    <xf numFmtId="0" fontId="9" fillId="12" borderId="41" xfId="1" applyFont="1" applyFill="1" applyBorder="1" applyAlignment="1">
      <alignment horizontal="center" vertical="center"/>
    </xf>
    <xf numFmtId="0" fontId="9" fillId="12" borderId="42" xfId="1" applyFont="1" applyFill="1" applyBorder="1" applyAlignment="1">
      <alignment horizontal="center" vertical="center"/>
    </xf>
    <xf numFmtId="0" fontId="9" fillId="12" borderId="138" xfId="1" applyFont="1" applyFill="1" applyBorder="1" applyAlignment="1">
      <alignment horizontal="center" vertical="center"/>
    </xf>
    <xf numFmtId="0" fontId="9" fillId="12" borderId="76" xfId="1" applyFont="1" applyFill="1" applyBorder="1" applyAlignment="1">
      <alignment vertical="center"/>
    </xf>
    <xf numFmtId="0" fontId="9" fillId="8" borderId="2" xfId="1" applyFont="1" applyFill="1" applyBorder="1" applyAlignment="1">
      <alignment vertical="center"/>
    </xf>
    <xf numFmtId="0" fontId="9" fillId="8" borderId="8" xfId="1" applyFont="1" applyFill="1" applyBorder="1" applyAlignment="1">
      <alignment vertical="center"/>
    </xf>
    <xf numFmtId="0" fontId="9" fillId="8" borderId="27" xfId="1" applyFont="1" applyFill="1" applyBorder="1" applyAlignment="1">
      <alignment horizontal="center" vertical="center"/>
    </xf>
    <xf numFmtId="40" fontId="9" fillId="8" borderId="7" xfId="1" applyNumberFormat="1" applyFont="1" applyFill="1" applyBorder="1" applyAlignment="1">
      <alignment horizontal="center" vertical="center"/>
    </xf>
    <xf numFmtId="40" fontId="15" fillId="8" borderId="8" xfId="1" applyNumberFormat="1" applyFont="1" applyFill="1" applyBorder="1" applyAlignment="1">
      <alignment horizontal="right" vertical="center"/>
    </xf>
    <xf numFmtId="0" fontId="15" fillId="8" borderId="8" xfId="1" applyFont="1" applyFill="1" applyBorder="1" applyAlignment="1">
      <alignment horizontal="center" vertical="center"/>
    </xf>
    <xf numFmtId="0" fontId="15" fillId="8" borderId="8" xfId="1" applyFont="1" applyFill="1" applyBorder="1" applyAlignment="1">
      <alignment vertical="center"/>
    </xf>
    <xf numFmtId="0" fontId="9" fillId="8" borderId="8" xfId="1" applyFont="1" applyFill="1" applyBorder="1" applyAlignment="1">
      <alignment horizontal="center" vertical="center"/>
    </xf>
    <xf numFmtId="38" fontId="9" fillId="8" borderId="8" xfId="1" applyNumberFormat="1" applyFont="1" applyFill="1" applyBorder="1" applyAlignment="1">
      <alignment horizontal="center" vertical="center"/>
    </xf>
    <xf numFmtId="0" fontId="9" fillId="8" borderId="107" xfId="1" applyFont="1" applyFill="1" applyBorder="1" applyAlignment="1">
      <alignment horizontal="center" vertical="center" shrinkToFit="1"/>
    </xf>
    <xf numFmtId="0" fontId="9" fillId="8" borderId="117" xfId="1" applyFont="1" applyFill="1" applyBorder="1" applyAlignment="1">
      <alignment horizontal="center" vertical="center" shrinkToFit="1"/>
    </xf>
    <xf numFmtId="0" fontId="9" fillId="8" borderId="168" xfId="1" applyFont="1" applyFill="1" applyBorder="1" applyAlignment="1">
      <alignment horizontal="center" vertical="center" shrinkToFit="1"/>
    </xf>
    <xf numFmtId="0" fontId="9" fillId="8" borderId="152" xfId="1" applyFont="1" applyFill="1" applyBorder="1" applyAlignment="1">
      <alignment horizontal="center" vertical="center"/>
    </xf>
    <xf numFmtId="0" fontId="9" fillId="8" borderId="78" xfId="1" applyFont="1" applyFill="1" applyBorder="1" applyAlignment="1">
      <alignment horizontal="center" vertical="center"/>
    </xf>
    <xf numFmtId="0" fontId="9" fillId="8" borderId="78" xfId="1" applyFont="1" applyFill="1" applyBorder="1" applyAlignment="1">
      <alignment horizontal="centerContinuous" vertical="center"/>
    </xf>
    <xf numFmtId="0" fontId="9" fillId="8" borderId="78" xfId="1" applyFont="1" applyFill="1" applyBorder="1" applyAlignment="1">
      <alignment vertical="center"/>
    </xf>
    <xf numFmtId="0" fontId="9" fillId="8" borderId="79" xfId="1" applyFont="1" applyFill="1" applyBorder="1" applyAlignment="1">
      <alignment vertical="center"/>
    </xf>
    <xf numFmtId="0" fontId="9" fillId="8" borderId="19" xfId="1" applyFont="1" applyFill="1" applyBorder="1" applyAlignment="1">
      <alignment horizontal="center" vertical="center"/>
    </xf>
    <xf numFmtId="0" fontId="9" fillId="8" borderId="17" xfId="1" applyFont="1" applyFill="1" applyBorder="1" applyAlignment="1">
      <alignment horizontal="center" vertical="center"/>
    </xf>
    <xf numFmtId="0" fontId="9" fillId="8" borderId="40" xfId="1" applyFont="1" applyFill="1" applyBorder="1" applyAlignment="1">
      <alignment horizontal="center" vertical="center"/>
    </xf>
    <xf numFmtId="0" fontId="9" fillId="8" borderId="32" xfId="1" applyFont="1" applyFill="1" applyBorder="1" applyAlignment="1">
      <alignment horizontal="center" vertical="center"/>
    </xf>
    <xf numFmtId="0" fontId="9" fillId="8" borderId="42" xfId="1" applyFont="1" applyFill="1" applyBorder="1" applyAlignment="1">
      <alignment horizontal="center" vertical="center"/>
    </xf>
    <xf numFmtId="0" fontId="9" fillId="8" borderId="53" xfId="1" applyFont="1" applyFill="1" applyBorder="1" applyAlignment="1">
      <alignment vertical="center"/>
    </xf>
    <xf numFmtId="0" fontId="9" fillId="8" borderId="8" xfId="1" applyFont="1" applyFill="1" applyBorder="1" applyAlignment="1">
      <alignment horizontal="right" vertical="center"/>
    </xf>
    <xf numFmtId="38" fontId="9" fillId="8" borderId="27" xfId="2" applyFont="1" applyFill="1" applyBorder="1" applyAlignment="1">
      <alignment horizontal="right" vertical="center"/>
    </xf>
    <xf numFmtId="0" fontId="9" fillId="0" borderId="62" xfId="1" applyFont="1" applyBorder="1" applyAlignment="1">
      <alignment vertical="center"/>
    </xf>
    <xf numFmtId="0" fontId="9" fillId="8" borderId="59" xfId="1" applyFont="1" applyFill="1" applyBorder="1" applyAlignment="1">
      <alignment vertical="center"/>
    </xf>
    <xf numFmtId="0" fontId="9" fillId="8" borderId="60" xfId="1" applyFont="1" applyFill="1" applyBorder="1" applyAlignment="1">
      <alignment vertical="center"/>
    </xf>
    <xf numFmtId="0" fontId="9" fillId="8" borderId="61" xfId="1" applyFont="1" applyFill="1" applyBorder="1" applyAlignment="1">
      <alignment vertical="center"/>
    </xf>
    <xf numFmtId="0" fontId="9" fillId="8" borderId="62" xfId="1" applyFont="1" applyFill="1" applyBorder="1" applyAlignment="1">
      <alignment vertical="center"/>
    </xf>
    <xf numFmtId="0" fontId="9" fillId="8" borderId="63" xfId="1" applyFont="1" applyFill="1" applyBorder="1" applyAlignment="1">
      <alignment vertical="center"/>
    </xf>
    <xf numFmtId="0" fontId="10" fillId="0" borderId="56" xfId="1" applyFont="1" applyBorder="1" applyAlignment="1">
      <alignment vertical="center" shrinkToFit="1"/>
    </xf>
    <xf numFmtId="0" fontId="10" fillId="0" borderId="147" xfId="1" applyFont="1" applyBorder="1" applyAlignment="1">
      <alignment vertical="center" shrinkToFit="1"/>
    </xf>
    <xf numFmtId="0" fontId="10" fillId="0" borderId="195" xfId="1" applyFont="1" applyBorder="1" applyAlignment="1">
      <alignment vertical="center" shrinkToFit="1"/>
    </xf>
    <xf numFmtId="0" fontId="10" fillId="0" borderId="151" xfId="1" applyFont="1" applyBorder="1" applyAlignment="1">
      <alignment vertical="center" shrinkToFit="1"/>
    </xf>
    <xf numFmtId="0" fontId="9" fillId="8" borderId="77" xfId="1" applyFont="1" applyFill="1" applyBorder="1" applyAlignment="1">
      <alignment vertical="center"/>
    </xf>
    <xf numFmtId="0" fontId="9" fillId="8" borderId="153" xfId="1" applyFont="1" applyFill="1" applyBorder="1" applyAlignment="1">
      <alignment vertical="center"/>
    </xf>
    <xf numFmtId="0" fontId="9" fillId="0" borderId="85" xfId="1" applyFont="1" applyBorder="1" applyAlignment="1">
      <alignment vertical="center"/>
    </xf>
    <xf numFmtId="0" fontId="9" fillId="0" borderId="20" xfId="1" applyFont="1" applyBorder="1" applyAlignment="1">
      <alignment vertical="center"/>
    </xf>
    <xf numFmtId="0" fontId="9" fillId="3" borderId="160" xfId="1" applyFont="1" applyFill="1" applyBorder="1" applyAlignment="1">
      <alignment vertical="center"/>
    </xf>
    <xf numFmtId="0" fontId="9" fillId="4" borderId="87" xfId="1" applyFont="1" applyFill="1" applyBorder="1" applyAlignment="1">
      <alignment vertical="center"/>
    </xf>
    <xf numFmtId="0" fontId="9" fillId="0" borderId="208" xfId="1" applyFont="1" applyBorder="1" applyAlignment="1">
      <alignment vertical="center" shrinkToFit="1"/>
    </xf>
    <xf numFmtId="0" fontId="9" fillId="0" borderId="160" xfId="1" applyFont="1" applyFill="1" applyBorder="1" applyAlignment="1">
      <alignment horizontal="right" vertical="center"/>
    </xf>
    <xf numFmtId="0" fontId="9" fillId="0" borderId="87" xfId="1" applyFont="1" applyFill="1" applyBorder="1" applyAlignment="1">
      <alignment horizontal="right" vertical="center"/>
    </xf>
    <xf numFmtId="0" fontId="9" fillId="0" borderId="74" xfId="1" applyFont="1" applyBorder="1" applyAlignment="1">
      <alignment horizontal="left" vertical="center"/>
    </xf>
    <xf numFmtId="0" fontId="9" fillId="0" borderId="67" xfId="1" applyFont="1" applyBorder="1" applyAlignment="1">
      <alignment vertical="center"/>
    </xf>
    <xf numFmtId="0" fontId="9" fillId="0" borderId="69" xfId="1" applyFont="1" applyFill="1" applyBorder="1" applyAlignment="1">
      <alignment horizontal="left" vertical="center" indent="1"/>
    </xf>
    <xf numFmtId="0" fontId="9" fillId="0" borderId="88" xfId="1" applyFont="1" applyFill="1" applyBorder="1" applyAlignment="1">
      <alignment horizontal="left" vertical="center" indent="1"/>
    </xf>
    <xf numFmtId="0" fontId="9" fillId="0" borderId="73" xfId="1" applyFont="1" applyBorder="1" applyAlignment="1">
      <alignment vertical="center" shrinkToFit="1"/>
    </xf>
    <xf numFmtId="178" fontId="9" fillId="0" borderId="208" xfId="1" applyNumberFormat="1" applyFont="1" applyBorder="1" applyAlignment="1">
      <alignment horizontal="center" vertical="center"/>
    </xf>
    <xf numFmtId="0" fontId="9" fillId="0" borderId="72" xfId="1" applyFont="1" applyBorder="1" applyAlignment="1">
      <alignment vertical="center"/>
    </xf>
    <xf numFmtId="0" fontId="9" fillId="8" borderId="41" xfId="1" applyFont="1" applyFill="1" applyBorder="1" applyAlignment="1">
      <alignment horizontal="center" vertical="center"/>
    </xf>
    <xf numFmtId="0" fontId="9" fillId="3" borderId="103" xfId="1" applyFont="1" applyFill="1" applyBorder="1" applyAlignment="1">
      <alignment vertical="center"/>
    </xf>
    <xf numFmtId="0" fontId="9" fillId="3" borderId="69" xfId="1" applyFont="1" applyFill="1" applyBorder="1" applyAlignment="1">
      <alignment horizontal="left" vertical="center"/>
    </xf>
    <xf numFmtId="0" fontId="9" fillId="4" borderId="88" xfId="1" applyFont="1" applyFill="1" applyBorder="1" applyAlignment="1">
      <alignment horizontal="left" vertical="center"/>
    </xf>
    <xf numFmtId="0" fontId="9" fillId="3" borderId="163" xfId="1" applyFont="1" applyFill="1" applyBorder="1" applyAlignment="1">
      <alignment horizontal="left" vertical="center" indent="1"/>
    </xf>
    <xf numFmtId="0" fontId="5" fillId="13" borderId="33" xfId="1" applyFont="1" applyFill="1" applyBorder="1" applyAlignment="1">
      <alignment horizontal="center" vertical="center"/>
    </xf>
    <xf numFmtId="38" fontId="9" fillId="0" borderId="1" xfId="1" applyNumberFormat="1" applyFont="1" applyBorder="1" applyAlignment="1">
      <alignment vertical="center"/>
    </xf>
    <xf numFmtId="38" fontId="9" fillId="0" borderId="124" xfId="2" applyFont="1" applyBorder="1" applyAlignment="1">
      <alignment vertical="center"/>
    </xf>
    <xf numFmtId="38" fontId="9" fillId="0" borderId="130" xfId="3" applyFont="1" applyBorder="1" applyAlignment="1">
      <alignment vertical="center"/>
    </xf>
    <xf numFmtId="38" fontId="9" fillId="0" borderId="131" xfId="2" applyFont="1" applyBorder="1" applyAlignment="1">
      <alignment vertical="center"/>
    </xf>
    <xf numFmtId="38" fontId="9" fillId="0" borderId="30" xfId="1" applyNumberFormat="1" applyFont="1" applyBorder="1" applyAlignment="1">
      <alignment vertical="center"/>
    </xf>
    <xf numFmtId="38" fontId="9" fillId="0" borderId="138" xfId="2" applyFont="1" applyBorder="1" applyAlignment="1">
      <alignment vertical="center"/>
    </xf>
    <xf numFmtId="38" fontId="9" fillId="0" borderId="1" xfId="2" applyFont="1" applyBorder="1" applyAlignment="1">
      <alignment vertical="center"/>
    </xf>
    <xf numFmtId="38" fontId="9" fillId="0" borderId="29" xfId="2" applyFont="1" applyBorder="1" applyAlignment="1">
      <alignment vertical="center"/>
    </xf>
    <xf numFmtId="38" fontId="9" fillId="0" borderId="128" xfId="2" applyFont="1" applyBorder="1" applyAlignment="1">
      <alignment vertical="center"/>
    </xf>
    <xf numFmtId="38" fontId="9" fillId="0" borderId="130" xfId="2" applyFont="1" applyBorder="1" applyAlignment="1">
      <alignment vertical="center"/>
    </xf>
    <xf numFmtId="0" fontId="29" fillId="0" borderId="67" xfId="1" applyFont="1" applyBorder="1" applyAlignment="1">
      <alignment vertical="center"/>
    </xf>
    <xf numFmtId="0" fontId="30" fillId="2" borderId="1" xfId="1" quotePrefix="1" applyFont="1" applyFill="1" applyBorder="1" applyAlignment="1">
      <alignment horizontal="center" vertical="center" shrinkToFit="1"/>
    </xf>
    <xf numFmtId="178" fontId="9" fillId="0" borderId="43" xfId="1" applyNumberFormat="1" applyFont="1" applyBorder="1" applyAlignment="1">
      <alignment vertical="center" shrinkToFit="1"/>
    </xf>
    <xf numFmtId="178" fontId="9" fillId="0" borderId="44" xfId="1" applyNumberFormat="1" applyFont="1" applyBorder="1" applyAlignment="1">
      <alignment vertical="center" shrinkToFit="1"/>
    </xf>
    <xf numFmtId="38" fontId="9" fillId="0" borderId="1" xfId="2" applyNumberFormat="1" applyFont="1" applyBorder="1" applyAlignment="1">
      <alignment vertical="center"/>
    </xf>
    <xf numFmtId="38" fontId="9" fillId="0" borderId="30" xfId="2" applyNumberFormat="1" applyFont="1" applyBorder="1" applyAlignment="1">
      <alignment vertical="center"/>
    </xf>
    <xf numFmtId="38" fontId="9" fillId="0" borderId="138" xfId="2" applyNumberFormat="1" applyFont="1" applyBorder="1" applyAlignment="1">
      <alignment vertical="center"/>
    </xf>
    <xf numFmtId="38" fontId="9" fillId="0" borderId="144" xfId="2" applyNumberFormat="1" applyFont="1" applyBorder="1" applyAlignment="1">
      <alignment vertical="center"/>
    </xf>
    <xf numFmtId="38" fontId="9" fillId="0" borderId="202" xfId="2" applyNumberFormat="1" applyFont="1" applyBorder="1" applyAlignment="1">
      <alignment vertical="center"/>
    </xf>
    <xf numFmtId="38" fontId="9" fillId="0" borderId="124" xfId="2" applyNumberFormat="1" applyFont="1" applyBorder="1" applyAlignment="1">
      <alignment vertical="center"/>
    </xf>
    <xf numFmtId="0" fontId="9" fillId="8" borderId="79" xfId="1" applyFont="1" applyFill="1" applyBorder="1" applyAlignment="1">
      <alignment horizontal="center" vertical="center"/>
    </xf>
    <xf numFmtId="38" fontId="9" fillId="0" borderId="91" xfId="2" applyFont="1" applyBorder="1" applyAlignment="1">
      <alignment horizontal="center" vertical="center"/>
    </xf>
    <xf numFmtId="38" fontId="9" fillId="0" borderId="86" xfId="2" applyFont="1" applyBorder="1" applyAlignment="1">
      <alignment horizontal="center" vertical="center"/>
    </xf>
    <xf numFmtId="0" fontId="9" fillId="0" borderId="11" xfId="1" applyFont="1" applyBorder="1" applyAlignment="1">
      <alignment horizontal="center" vertical="center"/>
    </xf>
    <xf numFmtId="0" fontId="9" fillId="8" borderId="158" xfId="1" applyFont="1" applyFill="1" applyBorder="1" applyAlignment="1">
      <alignment horizontal="center" vertical="center" shrinkToFit="1"/>
    </xf>
    <xf numFmtId="0" fontId="9" fillId="0" borderId="27" xfId="1" applyFont="1" applyBorder="1" applyAlignment="1">
      <alignment horizontal="center" vertical="center"/>
    </xf>
    <xf numFmtId="0" fontId="9" fillId="8" borderId="159" xfId="1" applyFont="1" applyFill="1" applyBorder="1" applyAlignment="1">
      <alignment horizontal="center" vertical="center" shrinkToFit="1"/>
    </xf>
    <xf numFmtId="0" fontId="9" fillId="5" borderId="65" xfId="1" applyFont="1" applyFill="1" applyBorder="1" applyAlignment="1">
      <alignment horizontal="center" vertical="center" shrinkToFit="1"/>
    </xf>
    <xf numFmtId="0" fontId="9" fillId="5" borderId="66" xfId="1" applyFont="1" applyFill="1" applyBorder="1" applyAlignment="1">
      <alignment horizontal="center" vertical="center" shrinkToFit="1"/>
    </xf>
    <xf numFmtId="0" fontId="9" fillId="5" borderId="45" xfId="1" applyFont="1" applyFill="1" applyBorder="1" applyAlignment="1">
      <alignment horizontal="center" vertical="center" shrinkToFit="1"/>
    </xf>
    <xf numFmtId="0" fontId="9" fillId="5" borderId="46" xfId="1" applyFont="1" applyFill="1" applyBorder="1" applyAlignment="1">
      <alignment horizontal="center" vertical="center" shrinkToFit="1"/>
    </xf>
    <xf numFmtId="0" fontId="9" fillId="5" borderId="81" xfId="1" applyFont="1" applyFill="1" applyBorder="1" applyAlignment="1">
      <alignment horizontal="center" vertical="center" shrinkToFit="1"/>
    </xf>
    <xf numFmtId="0" fontId="9" fillId="5" borderId="82" xfId="1" applyFont="1" applyFill="1" applyBorder="1" applyAlignment="1">
      <alignment horizontal="center" vertical="center" shrinkToFit="1"/>
    </xf>
    <xf numFmtId="0" fontId="9" fillId="5" borderId="64" xfId="1" applyFont="1" applyFill="1" applyBorder="1" applyAlignment="1">
      <alignment horizontal="center" vertical="center" shrinkToFit="1"/>
    </xf>
    <xf numFmtId="0" fontId="9" fillId="5" borderId="188" xfId="1" applyFont="1" applyFill="1" applyBorder="1" applyAlignment="1">
      <alignment horizontal="center" vertical="center" shrinkToFit="1"/>
    </xf>
    <xf numFmtId="0" fontId="9" fillId="5" borderId="81" xfId="1" applyFont="1" applyFill="1" applyBorder="1" applyAlignment="1">
      <alignment vertical="center" shrinkToFit="1"/>
    </xf>
    <xf numFmtId="0" fontId="9" fillId="5" borderId="82" xfId="1" applyFont="1" applyFill="1" applyBorder="1" applyAlignment="1">
      <alignment vertical="center" shrinkToFit="1"/>
    </xf>
    <xf numFmtId="0" fontId="9" fillId="5" borderId="7" xfId="1" applyFont="1" applyFill="1" applyBorder="1" applyAlignment="1">
      <alignment horizontal="center" vertical="center" shrinkToFit="1"/>
    </xf>
    <xf numFmtId="0" fontId="9" fillId="5" borderId="8" xfId="1" applyFont="1" applyFill="1" applyBorder="1" applyAlignment="1">
      <alignment horizontal="center" vertical="center" shrinkToFit="1"/>
    </xf>
    <xf numFmtId="0" fontId="9" fillId="5" borderId="27" xfId="1" applyFont="1" applyFill="1" applyBorder="1" applyAlignment="1">
      <alignment horizontal="center" vertical="center" shrinkToFit="1"/>
    </xf>
    <xf numFmtId="0" fontId="9" fillId="5" borderId="34" xfId="1" applyFont="1" applyFill="1" applyBorder="1" applyAlignment="1">
      <alignment horizontal="center" vertical="center" shrinkToFit="1"/>
    </xf>
    <xf numFmtId="0" fontId="9" fillId="5" borderId="33" xfId="1" applyFont="1" applyFill="1" applyBorder="1" applyAlignment="1">
      <alignment horizontal="center" vertical="center" shrinkToFit="1"/>
    </xf>
    <xf numFmtId="0" fontId="9" fillId="5" borderId="10" xfId="1" applyFont="1" applyFill="1" applyBorder="1" applyAlignment="1">
      <alignment horizontal="center" vertical="center" shrinkToFit="1"/>
    </xf>
    <xf numFmtId="0" fontId="9" fillId="5" borderId="12" xfId="1" applyFont="1" applyFill="1" applyBorder="1" applyAlignment="1">
      <alignment horizontal="center" vertical="center" shrinkToFit="1"/>
    </xf>
    <xf numFmtId="0" fontId="9" fillId="5" borderId="24" xfId="1" applyFont="1" applyFill="1" applyBorder="1" applyAlignment="1">
      <alignment horizontal="center" vertical="center" shrinkToFit="1"/>
    </xf>
    <xf numFmtId="0" fontId="9" fillId="5" borderId="10" xfId="1" applyFont="1" applyFill="1" applyBorder="1" applyAlignment="1">
      <alignment vertical="center" shrinkToFit="1"/>
    </xf>
    <xf numFmtId="0" fontId="9" fillId="5" borderId="12" xfId="1" applyFont="1" applyFill="1" applyBorder="1" applyAlignment="1">
      <alignment vertical="center" shrinkToFit="1"/>
    </xf>
    <xf numFmtId="0" fontId="9" fillId="0" borderId="26" xfId="1" applyFont="1" applyBorder="1" applyAlignment="1">
      <alignment horizontal="center" vertical="center" shrinkToFit="1"/>
    </xf>
    <xf numFmtId="0" fontId="9" fillId="0" borderId="1" xfId="1" applyFont="1" applyBorder="1" applyAlignment="1">
      <alignment horizontal="center" vertical="center" shrinkToFit="1"/>
    </xf>
    <xf numFmtId="0" fontId="9" fillId="0" borderId="3" xfId="1" applyFont="1" applyBorder="1" applyAlignment="1">
      <alignment horizontal="center" vertical="center" shrinkToFit="1"/>
    </xf>
    <xf numFmtId="0" fontId="9" fillId="5" borderId="14" xfId="1" applyFont="1" applyFill="1" applyBorder="1" applyAlignment="1">
      <alignment horizontal="center" vertical="center" shrinkToFit="1"/>
    </xf>
    <xf numFmtId="0" fontId="9" fillId="5" borderId="15" xfId="1" applyFont="1" applyFill="1" applyBorder="1" applyAlignment="1">
      <alignment horizontal="center" vertical="center" shrinkToFit="1"/>
    </xf>
    <xf numFmtId="0" fontId="9" fillId="5" borderId="60" xfId="1" applyFont="1" applyFill="1" applyBorder="1" applyAlignment="1">
      <alignment horizontal="center" vertical="center" shrinkToFit="1"/>
    </xf>
    <xf numFmtId="0" fontId="9" fillId="5" borderId="16" xfId="1" applyFont="1" applyFill="1" applyBorder="1" applyAlignment="1">
      <alignment horizontal="center" vertical="center" shrinkToFit="1"/>
    </xf>
    <xf numFmtId="0" fontId="9" fillId="0" borderId="25" xfId="1" applyFont="1" applyBorder="1" applyAlignment="1">
      <alignment horizontal="center" vertical="center" shrinkToFit="1"/>
    </xf>
    <xf numFmtId="0" fontId="9" fillId="5" borderId="13" xfId="1" applyFont="1" applyFill="1" applyBorder="1" applyAlignment="1">
      <alignment horizontal="center" vertical="center" shrinkToFit="1"/>
    </xf>
    <xf numFmtId="0" fontId="9" fillId="0" borderId="27" xfId="1" applyFont="1" applyBorder="1" applyAlignment="1">
      <alignment horizontal="center" vertical="center" shrinkToFit="1"/>
    </xf>
    <xf numFmtId="0" fontId="9" fillId="5" borderId="95" xfId="1" applyFont="1" applyFill="1" applyBorder="1" applyAlignment="1">
      <alignment vertical="center" shrinkToFit="1"/>
    </xf>
    <xf numFmtId="177" fontId="9" fillId="0" borderId="96" xfId="1" applyNumberFormat="1" applyFont="1" applyBorder="1" applyAlignment="1">
      <alignment vertical="center" shrinkToFit="1"/>
    </xf>
    <xf numFmtId="177" fontId="9" fillId="0" borderId="187" xfId="1" applyNumberFormat="1" applyFont="1" applyBorder="1" applyAlignment="1">
      <alignment vertical="center" shrinkToFit="1"/>
    </xf>
    <xf numFmtId="177" fontId="9" fillId="0" borderId="94" xfId="1" applyNumberFormat="1" applyFont="1" applyBorder="1" applyAlignment="1">
      <alignment vertical="center" shrinkToFit="1"/>
    </xf>
    <xf numFmtId="0" fontId="9" fillId="5" borderId="187" xfId="1" applyFont="1" applyFill="1" applyBorder="1" applyAlignment="1">
      <alignment vertical="center" shrinkToFit="1"/>
    </xf>
    <xf numFmtId="0" fontId="9" fillId="5" borderId="96" xfId="1" applyFont="1" applyFill="1" applyBorder="1" applyAlignment="1">
      <alignment vertical="center" shrinkToFit="1"/>
    </xf>
    <xf numFmtId="0" fontId="9" fillId="5" borderId="94" xfId="1" applyFont="1" applyFill="1" applyBorder="1" applyAlignment="1">
      <alignment vertical="center" shrinkToFit="1"/>
    </xf>
    <xf numFmtId="177" fontId="9" fillId="0" borderId="97" xfId="1" applyNumberFormat="1" applyFont="1" applyBorder="1" applyAlignment="1">
      <alignment vertical="center" shrinkToFit="1"/>
    </xf>
    <xf numFmtId="177" fontId="9" fillId="5" borderId="4" xfId="1" applyNumberFormat="1" applyFont="1" applyFill="1" applyBorder="1" applyAlignment="1">
      <alignment vertical="center" shrinkToFit="1"/>
    </xf>
    <xf numFmtId="177" fontId="9" fillId="0" borderId="104" xfId="1" applyNumberFormat="1" applyFont="1" applyBorder="1" applyAlignment="1">
      <alignment vertical="center" shrinkToFit="1"/>
    </xf>
    <xf numFmtId="0" fontId="9" fillId="5" borderId="105" xfId="1" applyFont="1" applyFill="1" applyBorder="1" applyAlignment="1">
      <alignment vertical="center" shrinkToFit="1"/>
    </xf>
    <xf numFmtId="0" fontId="9" fillId="5" borderId="182" xfId="1" applyFont="1" applyFill="1" applyBorder="1" applyAlignment="1">
      <alignment vertical="center" shrinkToFit="1"/>
    </xf>
    <xf numFmtId="0" fontId="9" fillId="5" borderId="103" xfId="1" applyFont="1" applyFill="1" applyBorder="1" applyAlignment="1">
      <alignment vertical="center" shrinkToFit="1"/>
    </xf>
    <xf numFmtId="0" fontId="9" fillId="5" borderId="104" xfId="1" applyFont="1" applyFill="1" applyBorder="1" applyAlignment="1">
      <alignment vertical="center" shrinkToFit="1"/>
    </xf>
    <xf numFmtId="177" fontId="9" fillId="0" borderId="106" xfId="1" applyNumberFormat="1" applyFont="1" applyBorder="1" applyAlignment="1">
      <alignment vertical="center" shrinkToFit="1"/>
    </xf>
    <xf numFmtId="177" fontId="9" fillId="5" borderId="60" xfId="1" applyNumberFormat="1" applyFont="1" applyFill="1" applyBorder="1" applyAlignment="1">
      <alignment vertical="center" shrinkToFit="1"/>
    </xf>
    <xf numFmtId="177" fontId="9" fillId="5" borderId="34" xfId="1" applyNumberFormat="1" applyFont="1" applyFill="1" applyBorder="1" applyAlignment="1">
      <alignment vertical="center" shrinkToFit="1"/>
    </xf>
    <xf numFmtId="177" fontId="9" fillId="5" borderId="33" xfId="1" applyNumberFormat="1" applyFont="1" applyFill="1" applyBorder="1" applyAlignment="1">
      <alignment vertical="center" shrinkToFit="1"/>
    </xf>
    <xf numFmtId="177" fontId="9" fillId="5" borderId="24" xfId="1" applyNumberFormat="1" applyFont="1" applyFill="1" applyBorder="1" applyAlignment="1">
      <alignment vertical="center" shrinkToFit="1"/>
    </xf>
    <xf numFmtId="177" fontId="9" fillId="5" borderId="12" xfId="1" applyNumberFormat="1" applyFont="1" applyFill="1" applyBorder="1" applyAlignment="1">
      <alignment vertical="center" shrinkToFit="1"/>
    </xf>
    <xf numFmtId="177" fontId="9" fillId="0" borderId="24" xfId="1" applyNumberFormat="1" applyFont="1" applyBorder="1" applyAlignment="1">
      <alignment vertical="center" shrinkToFit="1"/>
    </xf>
    <xf numFmtId="177" fontId="9" fillId="0" borderId="33" xfId="1" applyNumberFormat="1" applyFont="1" applyBorder="1" applyAlignment="1">
      <alignment vertical="center" shrinkToFit="1"/>
    </xf>
    <xf numFmtId="177" fontId="9" fillId="0" borderId="12" xfId="1" applyNumberFormat="1" applyFont="1" applyBorder="1" applyAlignment="1">
      <alignment vertical="center" shrinkToFit="1"/>
    </xf>
    <xf numFmtId="177" fontId="9" fillId="5" borderId="88" xfId="1" applyNumberFormat="1" applyFont="1" applyFill="1" applyBorder="1" applyAlignment="1">
      <alignment vertical="center" shrinkToFit="1"/>
    </xf>
    <xf numFmtId="177" fontId="9" fillId="0" borderId="12" xfId="2" applyNumberFormat="1" applyFont="1" applyBorder="1" applyAlignment="1">
      <alignment vertical="center" shrinkToFit="1"/>
    </xf>
    <xf numFmtId="177" fontId="9" fillId="0" borderId="34" xfId="1" applyNumberFormat="1" applyFont="1" applyBorder="1" applyAlignment="1">
      <alignment vertical="center" shrinkToFit="1"/>
    </xf>
    <xf numFmtId="177" fontId="9" fillId="5" borderId="10" xfId="1" applyNumberFormat="1" applyFont="1" applyFill="1" applyBorder="1" applyAlignment="1">
      <alignment vertical="center" shrinkToFit="1"/>
    </xf>
    <xf numFmtId="177" fontId="9" fillId="5" borderId="12" xfId="2" applyNumberFormat="1" applyFont="1" applyFill="1" applyBorder="1" applyAlignment="1">
      <alignment vertical="center" shrinkToFit="1"/>
    </xf>
    <xf numFmtId="38" fontId="9" fillId="0" borderId="26" xfId="2" applyFont="1" applyFill="1" applyBorder="1" applyAlignment="1">
      <alignment vertical="center" shrinkToFit="1"/>
    </xf>
    <xf numFmtId="38" fontId="9" fillId="0" borderId="1" xfId="2" applyFont="1" applyFill="1" applyBorder="1" applyAlignment="1">
      <alignment vertical="center" shrinkToFit="1"/>
    </xf>
    <xf numFmtId="38" fontId="9" fillId="0" borderId="3" xfId="2" applyFont="1" applyFill="1" applyBorder="1" applyAlignment="1">
      <alignment vertical="center" shrinkToFit="1"/>
    </xf>
    <xf numFmtId="38" fontId="9" fillId="0" borderId="27" xfId="2" applyFont="1" applyFill="1" applyBorder="1" applyAlignment="1">
      <alignment vertical="center" shrinkToFit="1"/>
    </xf>
    <xf numFmtId="38" fontId="9" fillId="0" borderId="25" xfId="2" applyFont="1" applyFill="1" applyBorder="1" applyAlignment="1">
      <alignment vertical="center" shrinkToFit="1"/>
    </xf>
    <xf numFmtId="0" fontId="9" fillId="5" borderId="26" xfId="1" applyFont="1" applyFill="1" applyBorder="1" applyAlignment="1">
      <alignment vertical="center" shrinkToFit="1"/>
    </xf>
    <xf numFmtId="0" fontId="9" fillId="5" borderId="1" xfId="1" applyFont="1" applyFill="1" applyBorder="1" applyAlignment="1">
      <alignment vertical="center" shrinkToFit="1"/>
    </xf>
    <xf numFmtId="0" fontId="9" fillId="5" borderId="7" xfId="1" applyFont="1" applyFill="1" applyBorder="1" applyAlignment="1">
      <alignment vertical="center" shrinkToFit="1"/>
    </xf>
    <xf numFmtId="0" fontId="9" fillId="5" borderId="27" xfId="1" applyFont="1" applyFill="1" applyBorder="1" applyAlignment="1">
      <alignment vertical="center" shrinkToFit="1"/>
    </xf>
    <xf numFmtId="0" fontId="9" fillId="5" borderId="3" xfId="1" applyFont="1" applyFill="1" applyBorder="1" applyAlignment="1">
      <alignment vertical="center" shrinkToFit="1"/>
    </xf>
    <xf numFmtId="182" fontId="9" fillId="0" borderId="96" xfId="2" applyNumberFormat="1" applyFont="1" applyBorder="1" applyAlignment="1">
      <alignment vertical="center" shrinkToFit="1"/>
    </xf>
    <xf numFmtId="182" fontId="9" fillId="0" borderId="187" xfId="2" applyNumberFormat="1" applyFont="1" applyBorder="1" applyAlignment="1">
      <alignment vertical="center" shrinkToFit="1"/>
    </xf>
    <xf numFmtId="182" fontId="9" fillId="0" borderId="94" xfId="2" applyNumberFormat="1" applyFont="1" applyBorder="1" applyAlignment="1">
      <alignment vertical="center" shrinkToFit="1"/>
    </xf>
    <xf numFmtId="182" fontId="9" fillId="0" borderId="104" xfId="2" applyNumberFormat="1" applyFont="1" applyBorder="1" applyAlignment="1">
      <alignment vertical="center" shrinkToFit="1"/>
    </xf>
    <xf numFmtId="182" fontId="9" fillId="0" borderId="12" xfId="2" applyNumberFormat="1" applyFont="1" applyBorder="1" applyAlignment="1">
      <alignment vertical="center" shrinkToFit="1"/>
    </xf>
    <xf numFmtId="177" fontId="9" fillId="5" borderId="114" xfId="1" applyNumberFormat="1" applyFont="1" applyFill="1" applyBorder="1" applyAlignment="1">
      <alignment vertical="center" shrinkToFit="1"/>
    </xf>
    <xf numFmtId="177" fontId="9" fillId="5" borderId="115" xfId="1" applyNumberFormat="1" applyFont="1" applyFill="1" applyBorder="1" applyAlignment="1">
      <alignment vertical="center" shrinkToFit="1"/>
    </xf>
    <xf numFmtId="177" fontId="9" fillId="5" borderId="132" xfId="1" applyNumberFormat="1" applyFont="1" applyFill="1" applyBorder="1" applyAlignment="1">
      <alignment vertical="center" shrinkToFit="1"/>
    </xf>
    <xf numFmtId="177" fontId="9" fillId="5" borderId="87" xfId="1" applyNumberFormat="1" applyFont="1" applyFill="1" applyBorder="1" applyAlignment="1">
      <alignment vertical="center" shrinkToFit="1"/>
    </xf>
    <xf numFmtId="182" fontId="9" fillId="0" borderId="132" xfId="2" applyNumberFormat="1" applyFont="1" applyBorder="1" applyAlignment="1">
      <alignment vertical="center" shrinkToFit="1"/>
    </xf>
    <xf numFmtId="182" fontId="9" fillId="0" borderId="115" xfId="2" applyNumberFormat="1" applyFont="1" applyBorder="1" applyAlignment="1">
      <alignment vertical="center" shrinkToFit="1"/>
    </xf>
    <xf numFmtId="182" fontId="9" fillId="0" borderId="87" xfId="2" applyNumberFormat="1" applyFont="1" applyBorder="1" applyAlignment="1">
      <alignment vertical="center" shrinkToFit="1"/>
    </xf>
    <xf numFmtId="177" fontId="9" fillId="0" borderId="87" xfId="2" applyNumberFormat="1" applyFont="1" applyBorder="1" applyAlignment="1">
      <alignment vertical="center" shrinkToFit="1"/>
    </xf>
    <xf numFmtId="182" fontId="9" fillId="0" borderId="114" xfId="2" applyNumberFormat="1" applyFont="1" applyBorder="1" applyAlignment="1">
      <alignment vertical="center" shrinkToFit="1"/>
    </xf>
    <xf numFmtId="182" fontId="9" fillId="5" borderId="28" xfId="2" applyNumberFormat="1" applyFont="1" applyFill="1" applyBorder="1" applyAlignment="1">
      <alignment vertical="center" shrinkToFit="1"/>
    </xf>
    <xf numFmtId="182" fontId="9" fillId="5" borderId="29" xfId="2" applyNumberFormat="1" applyFont="1" applyFill="1" applyBorder="1" applyAlignment="1">
      <alignment vertical="center" shrinkToFit="1"/>
    </xf>
    <xf numFmtId="182" fontId="9" fillId="0" borderId="97" xfId="2" applyNumberFormat="1" applyFont="1" applyFill="1" applyBorder="1" applyAlignment="1">
      <alignment vertical="center" shrinkToFit="1"/>
    </xf>
    <xf numFmtId="177" fontId="9" fillId="5" borderId="98" xfId="1" applyNumberFormat="1" applyFont="1" applyFill="1" applyBorder="1" applyAlignment="1">
      <alignment vertical="center" shrinkToFit="1"/>
    </xf>
    <xf numFmtId="182" fontId="9" fillId="5" borderId="9" xfId="2" applyNumberFormat="1" applyFont="1" applyFill="1" applyBorder="1" applyAlignment="1">
      <alignment vertical="center" shrinkToFit="1"/>
    </xf>
    <xf numFmtId="177" fontId="9" fillId="5" borderId="107" xfId="1" applyNumberFormat="1" applyFont="1" applyFill="1" applyBorder="1" applyAlignment="1">
      <alignment vertical="center" shrinkToFit="1"/>
    </xf>
    <xf numFmtId="182" fontId="9" fillId="0" borderId="34" xfId="2" applyNumberFormat="1" applyFont="1" applyBorder="1" applyAlignment="1">
      <alignment vertical="center" shrinkToFit="1"/>
    </xf>
    <xf numFmtId="182" fontId="9" fillId="0" borderId="33" xfId="2" applyNumberFormat="1" applyFont="1" applyBorder="1" applyAlignment="1">
      <alignment vertical="center" shrinkToFit="1"/>
    </xf>
    <xf numFmtId="182" fontId="9" fillId="0" borderId="24" xfId="2" applyNumberFormat="1" applyFont="1" applyBorder="1" applyAlignment="1">
      <alignment vertical="center" shrinkToFit="1"/>
    </xf>
    <xf numFmtId="182" fontId="9" fillId="5" borderId="34" xfId="2" applyNumberFormat="1" applyFont="1" applyFill="1" applyBorder="1" applyAlignment="1">
      <alignment horizontal="center" vertical="center" shrinkToFit="1"/>
    </xf>
    <xf numFmtId="182" fontId="9" fillId="5" borderId="33" xfId="2" applyNumberFormat="1" applyFont="1" applyFill="1" applyBorder="1" applyAlignment="1">
      <alignment horizontal="center" vertical="center" shrinkToFit="1"/>
    </xf>
    <xf numFmtId="182" fontId="9" fillId="5" borderId="24" xfId="2" applyNumberFormat="1" applyFont="1" applyFill="1" applyBorder="1" applyAlignment="1">
      <alignment horizontal="center" vertical="center" shrinkToFit="1"/>
    </xf>
    <xf numFmtId="182" fontId="9" fillId="5" borderId="95" xfId="2" applyNumberFormat="1" applyFont="1" applyFill="1" applyBorder="1" applyAlignment="1">
      <alignment vertical="center" shrinkToFit="1"/>
    </xf>
    <xf numFmtId="182" fontId="9" fillId="5" borderId="96" xfId="2" applyNumberFormat="1" applyFont="1" applyFill="1" applyBorder="1" applyAlignment="1">
      <alignment vertical="center" shrinkToFit="1"/>
    </xf>
    <xf numFmtId="182" fontId="9" fillId="0" borderId="97" xfId="2" applyNumberFormat="1" applyFont="1" applyBorder="1" applyAlignment="1">
      <alignment vertical="center" shrinkToFit="1"/>
    </xf>
    <xf numFmtId="182" fontId="9" fillId="5" borderId="187" xfId="2" applyNumberFormat="1" applyFont="1" applyFill="1" applyBorder="1" applyAlignment="1">
      <alignment vertical="center" shrinkToFit="1"/>
    </xf>
    <xf numFmtId="182" fontId="9" fillId="0" borderId="106" xfId="2" applyNumberFormat="1" applyFont="1" applyBorder="1" applyAlignment="1">
      <alignment vertical="center" shrinkToFit="1"/>
    </xf>
    <xf numFmtId="182" fontId="9" fillId="5" borderId="88" xfId="2" applyNumberFormat="1" applyFont="1" applyFill="1" applyBorder="1" applyAlignment="1">
      <alignment vertical="center" shrinkToFit="1"/>
    </xf>
    <xf numFmtId="182" fontId="9" fillId="5" borderId="104" xfId="2" applyNumberFormat="1" applyFont="1" applyFill="1" applyBorder="1" applyAlignment="1">
      <alignment horizontal="center" vertical="center" shrinkToFit="1"/>
    </xf>
    <xf numFmtId="182" fontId="9" fillId="5" borderId="105" xfId="2" applyNumberFormat="1" applyFont="1" applyFill="1" applyBorder="1" applyAlignment="1">
      <alignment horizontal="center" vertical="center" shrinkToFit="1"/>
    </xf>
    <xf numFmtId="182" fontId="9" fillId="5" borderId="182" xfId="2" applyNumberFormat="1" applyFont="1" applyFill="1" applyBorder="1" applyAlignment="1">
      <alignment horizontal="center" vertical="center" shrinkToFit="1"/>
    </xf>
    <xf numFmtId="38" fontId="9" fillId="0" borderId="95" xfId="2" applyFont="1" applyBorder="1" applyAlignment="1">
      <alignment vertical="center" shrinkToFit="1"/>
    </xf>
    <xf numFmtId="38" fontId="9" fillId="0" borderId="96" xfId="2" applyFont="1" applyBorder="1" applyAlignment="1">
      <alignment vertical="center" shrinkToFit="1"/>
    </xf>
    <xf numFmtId="38" fontId="9" fillId="0" borderId="187" xfId="2" applyFont="1" applyBorder="1" applyAlignment="1">
      <alignment vertical="center" shrinkToFit="1"/>
    </xf>
    <xf numFmtId="38" fontId="9" fillId="0" borderId="95" xfId="2" applyFont="1" applyFill="1" applyBorder="1" applyAlignment="1">
      <alignment vertical="center" shrinkToFit="1"/>
    </xf>
    <xf numFmtId="182" fontId="9" fillId="5" borderId="94" xfId="2" applyNumberFormat="1" applyFont="1" applyFill="1" applyBorder="1" applyAlignment="1">
      <alignment vertical="center" shrinkToFit="1"/>
    </xf>
    <xf numFmtId="38" fontId="9" fillId="0" borderId="94" xfId="2" applyFont="1" applyBorder="1" applyAlignment="1">
      <alignment vertical="center" shrinkToFit="1"/>
    </xf>
    <xf numFmtId="182" fontId="9" fillId="5" borderId="114" xfId="2" applyNumberFormat="1" applyFont="1" applyFill="1" applyBorder="1" applyAlignment="1">
      <alignment vertical="center" shrinkToFit="1"/>
    </xf>
    <xf numFmtId="182" fontId="9" fillId="5" borderId="115" xfId="2" applyNumberFormat="1" applyFont="1" applyFill="1" applyBorder="1" applyAlignment="1">
      <alignment vertical="center" shrinkToFit="1"/>
    </xf>
    <xf numFmtId="182" fontId="9" fillId="5" borderId="87" xfId="2" applyNumberFormat="1" applyFont="1" applyFill="1" applyBorder="1" applyAlignment="1">
      <alignment vertical="center" shrinkToFit="1"/>
    </xf>
    <xf numFmtId="38" fontId="9" fillId="0" borderId="115" xfId="2" applyFont="1" applyFill="1" applyBorder="1" applyAlignment="1">
      <alignment vertical="center" shrinkToFit="1"/>
    </xf>
    <xf numFmtId="38" fontId="9" fillId="0" borderId="196" xfId="2" applyFont="1" applyFill="1" applyBorder="1" applyAlignment="1">
      <alignment vertical="center" shrinkToFit="1"/>
    </xf>
    <xf numFmtId="38" fontId="9" fillId="0" borderId="192" xfId="2" applyFont="1" applyBorder="1" applyAlignment="1">
      <alignment vertical="center" shrinkToFit="1"/>
    </xf>
    <xf numFmtId="38" fontId="9" fillId="0" borderId="193" xfId="2" applyFont="1" applyBorder="1" applyAlignment="1">
      <alignment vertical="center" shrinkToFit="1"/>
    </xf>
    <xf numFmtId="38" fontId="9" fillId="0" borderId="149" xfId="2" applyFont="1" applyBorder="1" applyAlignment="1">
      <alignment vertical="center" shrinkToFit="1"/>
    </xf>
    <xf numFmtId="38" fontId="9" fillId="0" borderId="183" xfId="2" applyFont="1" applyFill="1" applyBorder="1" applyAlignment="1">
      <alignment vertical="center" shrinkToFit="1"/>
    </xf>
    <xf numFmtId="38" fontId="9" fillId="0" borderId="142" xfId="2" applyFont="1" applyFill="1" applyBorder="1" applyAlignment="1">
      <alignment vertical="center" shrinkToFit="1"/>
    </xf>
    <xf numFmtId="38" fontId="9" fillId="0" borderId="143" xfId="2" applyFont="1" applyFill="1" applyBorder="1" applyAlignment="1">
      <alignment vertical="center" shrinkToFit="1"/>
    </xf>
    <xf numFmtId="38" fontId="9" fillId="0" borderId="194" xfId="2" applyFont="1" applyBorder="1" applyAlignment="1">
      <alignment vertical="center" shrinkToFit="1"/>
    </xf>
    <xf numFmtId="38" fontId="9" fillId="0" borderId="141" xfId="2" applyFont="1" applyFill="1" applyBorder="1" applyAlignment="1">
      <alignment vertical="center" shrinkToFit="1"/>
    </xf>
    <xf numFmtId="0" fontId="9" fillId="0" borderId="68" xfId="1" applyFont="1" applyBorder="1" applyAlignment="1">
      <alignment horizontal="center" vertical="center" shrinkToFit="1"/>
    </xf>
    <xf numFmtId="0" fontId="9" fillId="0" borderId="67" xfId="1" applyFont="1" applyBorder="1" applyAlignment="1">
      <alignment horizontal="center" vertical="center" shrinkToFit="1"/>
    </xf>
    <xf numFmtId="0" fontId="9" fillId="0" borderId="85" xfId="1" applyFont="1" applyBorder="1" applyAlignment="1">
      <alignment horizontal="center" vertical="center" shrinkToFit="1"/>
    </xf>
    <xf numFmtId="0" fontId="9" fillId="0" borderId="48" xfId="1" applyFont="1" applyFill="1" applyBorder="1" applyAlignment="1">
      <alignment horizontal="center" vertical="center" shrinkToFit="1"/>
    </xf>
    <xf numFmtId="177" fontId="9" fillId="0" borderId="207" xfId="1" applyNumberFormat="1" applyFont="1" applyBorder="1" applyAlignment="1">
      <alignment vertical="center" shrinkToFit="1"/>
    </xf>
    <xf numFmtId="177" fontId="9" fillId="0" borderId="47" xfId="1" applyNumberFormat="1" applyFont="1" applyBorder="1" applyAlignment="1">
      <alignment vertical="center" shrinkToFit="1"/>
    </xf>
    <xf numFmtId="177" fontId="9" fillId="3" borderId="48" xfId="1" applyNumberFormat="1" applyFont="1" applyFill="1" applyBorder="1" applyAlignment="1">
      <alignment vertical="center" shrinkToFit="1"/>
    </xf>
    <xf numFmtId="177" fontId="9" fillId="4" borderId="49" xfId="1" applyNumberFormat="1" applyFont="1" applyFill="1" applyBorder="1" applyAlignment="1">
      <alignment vertical="center" shrinkToFit="1"/>
    </xf>
    <xf numFmtId="177" fontId="9" fillId="4" borderId="47" xfId="1" applyNumberFormat="1" applyFont="1" applyFill="1" applyBorder="1" applyAlignment="1">
      <alignment vertical="center" shrinkToFit="1"/>
    </xf>
    <xf numFmtId="178" fontId="9" fillId="0" borderId="49" xfId="1" applyNumberFormat="1" applyFont="1" applyBorder="1" applyAlignment="1">
      <alignment vertical="center" shrinkToFit="1"/>
    </xf>
    <xf numFmtId="178" fontId="9" fillId="0" borderId="47" xfId="1" applyNumberFormat="1" applyFont="1" applyBorder="1" applyAlignment="1">
      <alignment vertical="center" shrinkToFit="1"/>
    </xf>
    <xf numFmtId="178" fontId="9" fillId="3" borderId="48" xfId="1" applyNumberFormat="1" applyFont="1" applyFill="1" applyBorder="1" applyAlignment="1">
      <alignment vertical="center" shrinkToFit="1"/>
    </xf>
    <xf numFmtId="178" fontId="9" fillId="4" borderId="49" xfId="1" applyNumberFormat="1" applyFont="1" applyFill="1" applyBorder="1" applyAlignment="1">
      <alignment vertical="center" shrinkToFit="1"/>
    </xf>
    <xf numFmtId="178" fontId="9" fillId="4" borderId="47" xfId="1" applyNumberFormat="1" applyFont="1" applyFill="1" applyBorder="1" applyAlignment="1">
      <alignment vertical="center" shrinkToFit="1"/>
    </xf>
    <xf numFmtId="179" fontId="9" fillId="0" borderId="49" xfId="1" applyNumberFormat="1" applyFont="1" applyBorder="1" applyAlignment="1">
      <alignment vertical="center" shrinkToFit="1"/>
    </xf>
    <xf numFmtId="179" fontId="9" fillId="0" borderId="47" xfId="1" applyNumberFormat="1" applyFont="1" applyBorder="1" applyAlignment="1">
      <alignment vertical="center" shrinkToFit="1"/>
    </xf>
    <xf numFmtId="179" fontId="9" fillId="3" borderId="48" xfId="1" applyNumberFormat="1" applyFont="1" applyFill="1" applyBorder="1" applyAlignment="1">
      <alignment vertical="center" shrinkToFit="1"/>
    </xf>
    <xf numFmtId="179" fontId="9" fillId="4" borderId="49" xfId="1" applyNumberFormat="1" applyFont="1" applyFill="1" applyBorder="1" applyAlignment="1">
      <alignment vertical="center" shrinkToFit="1"/>
    </xf>
    <xf numFmtId="179" fontId="9" fillId="4" borderId="47" xfId="1" applyNumberFormat="1" applyFont="1" applyFill="1" applyBorder="1" applyAlignment="1">
      <alignment vertical="center" shrinkToFit="1"/>
    </xf>
    <xf numFmtId="177" fontId="9" fillId="0" borderId="49" xfId="1" applyNumberFormat="1" applyFont="1" applyBorder="1" applyAlignment="1">
      <alignment vertical="center" shrinkToFit="1"/>
    </xf>
    <xf numFmtId="0" fontId="9" fillId="0" borderId="132" xfId="1" applyFont="1" applyFill="1" applyBorder="1" applyAlignment="1">
      <alignment horizontal="center" vertical="center" shrinkToFit="1"/>
    </xf>
    <xf numFmtId="177" fontId="9" fillId="0" borderId="114" xfId="1" applyNumberFormat="1" applyFont="1" applyBorder="1" applyAlignment="1">
      <alignment vertical="center" shrinkToFit="1"/>
    </xf>
    <xf numFmtId="177" fontId="9" fillId="0" borderId="196" xfId="1" applyNumberFormat="1" applyFont="1" applyBorder="1" applyAlignment="1">
      <alignment vertical="center" shrinkToFit="1"/>
    </xf>
    <xf numFmtId="177" fontId="9" fillId="3" borderId="132" xfId="1" applyNumberFormat="1" applyFont="1" applyFill="1" applyBorder="1" applyAlignment="1">
      <alignment vertical="center" shrinkToFit="1"/>
    </xf>
    <xf numFmtId="177" fontId="9" fillId="4" borderId="115" xfId="1" applyNumberFormat="1" applyFont="1" applyFill="1" applyBorder="1" applyAlignment="1">
      <alignment vertical="center" shrinkToFit="1"/>
    </xf>
    <xf numFmtId="177" fontId="9" fillId="4" borderId="196" xfId="1" applyNumberFormat="1" applyFont="1" applyFill="1" applyBorder="1" applyAlignment="1">
      <alignment vertical="center" shrinkToFit="1"/>
    </xf>
    <xf numFmtId="178" fontId="9" fillId="0" borderId="115" xfId="1" applyNumberFormat="1" applyFont="1" applyBorder="1" applyAlignment="1">
      <alignment vertical="center" shrinkToFit="1"/>
    </xf>
    <xf numFmtId="178" fontId="9" fillId="0" borderId="196" xfId="1" applyNumberFormat="1" applyFont="1" applyBorder="1" applyAlignment="1">
      <alignment vertical="center" shrinkToFit="1"/>
    </xf>
    <xf numFmtId="178" fontId="9" fillId="3" borderId="132" xfId="1" applyNumberFormat="1" applyFont="1" applyFill="1" applyBorder="1" applyAlignment="1">
      <alignment vertical="center" shrinkToFit="1"/>
    </xf>
    <xf numFmtId="178" fontId="9" fillId="4" borderId="115" xfId="1" applyNumberFormat="1" applyFont="1" applyFill="1" applyBorder="1" applyAlignment="1">
      <alignment vertical="center" shrinkToFit="1"/>
    </xf>
    <xf numFmtId="178" fontId="9" fillId="4" borderId="196" xfId="1" applyNumberFormat="1" applyFont="1" applyFill="1" applyBorder="1" applyAlignment="1">
      <alignment vertical="center" shrinkToFit="1"/>
    </xf>
    <xf numFmtId="179" fontId="9" fillId="0" borderId="115" xfId="1" applyNumberFormat="1" applyFont="1" applyBorder="1" applyAlignment="1">
      <alignment vertical="center" shrinkToFit="1"/>
    </xf>
    <xf numFmtId="179" fontId="9" fillId="0" borderId="196" xfId="1" applyNumberFormat="1" applyFont="1" applyBorder="1" applyAlignment="1">
      <alignment vertical="center" shrinkToFit="1"/>
    </xf>
    <xf numFmtId="179" fontId="9" fillId="3" borderId="132" xfId="1" applyNumberFormat="1" applyFont="1" applyFill="1" applyBorder="1" applyAlignment="1">
      <alignment vertical="center" shrinkToFit="1"/>
    </xf>
    <xf numFmtId="179" fontId="9" fillId="4" borderId="115" xfId="1" applyNumberFormat="1" applyFont="1" applyFill="1" applyBorder="1" applyAlignment="1">
      <alignment vertical="center" shrinkToFit="1"/>
    </xf>
    <xf numFmtId="179" fontId="9" fillId="4" borderId="196" xfId="1" applyNumberFormat="1" applyFont="1" applyFill="1" applyBorder="1" applyAlignment="1">
      <alignment vertical="center" shrinkToFit="1"/>
    </xf>
    <xf numFmtId="177" fontId="9" fillId="0" borderId="115" xfId="1" applyNumberFormat="1" applyFont="1" applyBorder="1" applyAlignment="1">
      <alignment vertical="center" shrinkToFit="1"/>
    </xf>
    <xf numFmtId="38" fontId="9" fillId="0" borderId="22" xfId="1" applyNumberFormat="1" applyFont="1" applyBorder="1" applyAlignment="1">
      <alignment horizontal="center" vertical="center" shrinkToFit="1"/>
    </xf>
    <xf numFmtId="177" fontId="9" fillId="0" borderId="18" xfId="1" applyNumberFormat="1" applyFont="1" applyBorder="1" applyAlignment="1">
      <alignment vertical="center" shrinkToFit="1"/>
    </xf>
    <xf numFmtId="177" fontId="9" fillId="0" borderId="17" xfId="1" applyNumberFormat="1" applyFont="1" applyBorder="1" applyAlignment="1">
      <alignment vertical="center" shrinkToFit="1"/>
    </xf>
    <xf numFmtId="177" fontId="9" fillId="3" borderId="22" xfId="1" applyNumberFormat="1" applyFont="1" applyFill="1" applyBorder="1" applyAlignment="1">
      <alignment vertical="center" shrinkToFit="1"/>
    </xf>
    <xf numFmtId="177" fontId="9" fillId="4" borderId="19" xfId="1" applyNumberFormat="1" applyFont="1" applyFill="1" applyBorder="1" applyAlignment="1">
      <alignment vertical="center" shrinkToFit="1"/>
    </xf>
    <xf numFmtId="177" fontId="9" fillId="4" borderId="17" xfId="1" applyNumberFormat="1" applyFont="1" applyFill="1" applyBorder="1" applyAlignment="1">
      <alignment vertical="center" shrinkToFit="1"/>
    </xf>
    <xf numFmtId="178" fontId="9" fillId="0" borderId="19" xfId="1" applyNumberFormat="1" applyFont="1" applyBorder="1" applyAlignment="1">
      <alignment vertical="center" shrinkToFit="1"/>
    </xf>
    <xf numFmtId="178" fontId="9" fillId="0" borderId="17" xfId="1" applyNumberFormat="1" applyFont="1" applyBorder="1" applyAlignment="1">
      <alignment vertical="center" shrinkToFit="1"/>
    </xf>
    <xf numFmtId="184" fontId="9" fillId="3" borderId="18" xfId="5" applyNumberFormat="1" applyFont="1" applyFill="1" applyBorder="1" applyAlignment="1">
      <alignment vertical="center" shrinkToFit="1"/>
    </xf>
    <xf numFmtId="184" fontId="9" fillId="3" borderId="22" xfId="5" applyNumberFormat="1" applyFont="1" applyFill="1" applyBorder="1" applyAlignment="1">
      <alignment vertical="center" shrinkToFit="1"/>
    </xf>
    <xf numFmtId="184" fontId="9" fillId="4" borderId="19" xfId="5" applyNumberFormat="1" applyFont="1" applyFill="1" applyBorder="1" applyAlignment="1">
      <alignment vertical="center" shrinkToFit="1"/>
    </xf>
    <xf numFmtId="184" fontId="9" fillId="4" borderId="17" xfId="5" applyNumberFormat="1" applyFont="1" applyFill="1" applyBorder="1" applyAlignment="1">
      <alignment vertical="center" shrinkToFit="1"/>
    </xf>
    <xf numFmtId="179" fontId="9" fillId="0" borderId="19" xfId="1" applyNumberFormat="1" applyFont="1" applyBorder="1" applyAlignment="1">
      <alignment vertical="center" shrinkToFit="1"/>
    </xf>
    <xf numFmtId="179" fontId="9" fillId="0" borderId="17" xfId="1" applyNumberFormat="1" applyFont="1" applyBorder="1" applyAlignment="1">
      <alignment vertical="center" shrinkToFit="1"/>
    </xf>
    <xf numFmtId="179" fontId="9" fillId="3" borderId="18" xfId="1" applyNumberFormat="1" applyFont="1" applyFill="1" applyBorder="1" applyAlignment="1">
      <alignment vertical="center" shrinkToFit="1"/>
    </xf>
    <xf numFmtId="179" fontId="9" fillId="3" borderId="22" xfId="1" applyNumberFormat="1" applyFont="1" applyFill="1" applyBorder="1" applyAlignment="1">
      <alignment vertical="center" shrinkToFit="1"/>
    </xf>
    <xf numFmtId="179" fontId="9" fillId="4" borderId="19" xfId="1" applyNumberFormat="1" applyFont="1" applyFill="1" applyBorder="1" applyAlignment="1">
      <alignment vertical="center" shrinkToFit="1"/>
    </xf>
    <xf numFmtId="179" fontId="9" fillId="4" borderId="17" xfId="1" applyNumberFormat="1" applyFont="1" applyFill="1" applyBorder="1" applyAlignment="1">
      <alignment vertical="center" shrinkToFit="1"/>
    </xf>
    <xf numFmtId="177" fontId="9" fillId="0" borderId="19" xfId="1" applyNumberFormat="1" applyFont="1" applyBorder="1" applyAlignment="1">
      <alignment vertical="center" shrinkToFit="1"/>
    </xf>
    <xf numFmtId="177" fontId="9" fillId="3" borderId="18" xfId="1" applyNumberFormat="1" applyFont="1" applyFill="1" applyBorder="1" applyAlignment="1">
      <alignment vertical="center" shrinkToFit="1"/>
    </xf>
    <xf numFmtId="38" fontId="9" fillId="3" borderId="164" xfId="1" applyNumberFormat="1" applyFont="1" applyFill="1" applyBorder="1" applyAlignment="1">
      <alignment horizontal="center" vertical="center" shrinkToFit="1"/>
    </xf>
    <xf numFmtId="177" fontId="9" fillId="5" borderId="49" xfId="1" applyNumberFormat="1" applyFont="1" applyFill="1" applyBorder="1" applyAlignment="1">
      <alignment horizontal="center" vertical="center" shrinkToFit="1"/>
    </xf>
    <xf numFmtId="177" fontId="9" fillId="5" borderId="47" xfId="1" applyNumberFormat="1" applyFont="1" applyFill="1" applyBorder="1" applyAlignment="1">
      <alignment horizontal="center" vertical="center" shrinkToFit="1"/>
    </xf>
    <xf numFmtId="178" fontId="9" fillId="5" borderId="49" xfId="1" applyNumberFormat="1" applyFont="1" applyFill="1" applyBorder="1" applyAlignment="1">
      <alignment horizontal="center" vertical="center" shrinkToFit="1"/>
    </xf>
    <xf numFmtId="178" fontId="9" fillId="5" borderId="47" xfId="1" applyNumberFormat="1" applyFont="1" applyFill="1" applyBorder="1" applyAlignment="1">
      <alignment horizontal="center" vertical="center" shrinkToFit="1"/>
    </xf>
    <xf numFmtId="178" fontId="9" fillId="5" borderId="207" xfId="1" applyNumberFormat="1" applyFont="1" applyFill="1" applyBorder="1" applyAlignment="1">
      <alignment horizontal="center" vertical="center" shrinkToFit="1"/>
    </xf>
    <xf numFmtId="178" fontId="9" fillId="5" borderId="48" xfId="1" applyNumberFormat="1" applyFont="1" applyFill="1" applyBorder="1" applyAlignment="1">
      <alignment horizontal="center" vertical="center" shrinkToFit="1"/>
    </xf>
    <xf numFmtId="38" fontId="9" fillId="4" borderId="132" xfId="1" applyNumberFormat="1" applyFont="1" applyFill="1" applyBorder="1" applyAlignment="1">
      <alignment horizontal="center" vertical="center" shrinkToFit="1"/>
    </xf>
    <xf numFmtId="177" fontId="9" fillId="5" borderId="132" xfId="1" applyNumberFormat="1" applyFont="1" applyFill="1" applyBorder="1" applyAlignment="1">
      <alignment horizontal="center" vertical="center" shrinkToFit="1"/>
    </xf>
    <xf numFmtId="178" fontId="9" fillId="5" borderId="114" xfId="1" applyNumberFormat="1" applyFont="1" applyFill="1" applyBorder="1" applyAlignment="1">
      <alignment horizontal="center" vertical="center" shrinkToFit="1"/>
    </xf>
    <xf numFmtId="178" fontId="9" fillId="5" borderId="132" xfId="1" applyNumberFormat="1" applyFont="1" applyFill="1" applyBorder="1" applyAlignment="1">
      <alignment horizontal="center" vertical="center" shrinkToFit="1"/>
    </xf>
    <xf numFmtId="180" fontId="9" fillId="4" borderId="115" xfId="1" applyNumberFormat="1" applyFont="1" applyFill="1" applyBorder="1" applyAlignment="1">
      <alignment vertical="center" shrinkToFit="1"/>
    </xf>
    <xf numFmtId="180" fontId="9" fillId="4" borderId="196" xfId="1" applyNumberFormat="1" applyFont="1" applyFill="1" applyBorder="1" applyAlignment="1">
      <alignment vertical="center" shrinkToFit="1"/>
    </xf>
    <xf numFmtId="178" fontId="9" fillId="5" borderId="115" xfId="1" applyNumberFormat="1" applyFont="1" applyFill="1" applyBorder="1" applyAlignment="1">
      <alignment horizontal="center" vertical="center" shrinkToFit="1"/>
    </xf>
    <xf numFmtId="178" fontId="9" fillId="5" borderId="196" xfId="1" applyNumberFormat="1" applyFont="1" applyFill="1" applyBorder="1" applyAlignment="1">
      <alignment horizontal="center" vertical="center" shrinkToFit="1"/>
    </xf>
    <xf numFmtId="178" fontId="9" fillId="5" borderId="32" xfId="1" applyNumberFormat="1" applyFont="1" applyFill="1" applyBorder="1" applyAlignment="1">
      <alignment horizontal="center" vertical="center" shrinkToFit="1"/>
    </xf>
    <xf numFmtId="178" fontId="9" fillId="5" borderId="42" xfId="1" applyNumberFormat="1" applyFont="1" applyFill="1" applyBorder="1" applyAlignment="1">
      <alignment horizontal="center" vertical="center" shrinkToFit="1"/>
    </xf>
    <xf numFmtId="178" fontId="9" fillId="5" borderId="41" xfId="1" applyNumberFormat="1" applyFont="1" applyFill="1" applyBorder="1" applyAlignment="1">
      <alignment horizontal="center" vertical="center" shrinkToFit="1"/>
    </xf>
    <xf numFmtId="178" fontId="9" fillId="5" borderId="30" xfId="1" applyNumberFormat="1" applyFont="1" applyFill="1" applyBorder="1" applyAlignment="1">
      <alignment horizontal="center" vertical="center" shrinkToFit="1"/>
    </xf>
    <xf numFmtId="182" fontId="9" fillId="0" borderId="106" xfId="2" applyNumberFormat="1" applyFont="1" applyBorder="1" applyAlignment="1">
      <alignment horizontal="right" vertical="center" shrinkToFit="1"/>
    </xf>
    <xf numFmtId="177" fontId="9" fillId="5" borderId="201" xfId="1" applyNumberFormat="1" applyFont="1" applyFill="1" applyBorder="1" applyAlignment="1">
      <alignment vertical="center" shrinkToFit="1"/>
    </xf>
    <xf numFmtId="0" fontId="4" fillId="0" borderId="65" xfId="1" applyFont="1" applyBorder="1" applyAlignment="1">
      <alignment horizontal="center" vertical="center" shrinkToFit="1"/>
    </xf>
    <xf numFmtId="0" fontId="9" fillId="0" borderId="65" xfId="1" applyFont="1" applyBorder="1" applyAlignment="1">
      <alignment horizontal="center" vertical="center" shrinkToFit="1"/>
    </xf>
    <xf numFmtId="40" fontId="9" fillId="0" borderId="163" xfId="1" applyNumberFormat="1" applyFont="1" applyBorder="1" applyAlignment="1">
      <alignment horizontal="center" vertical="center" shrinkToFit="1"/>
    </xf>
    <xf numFmtId="40" fontId="9" fillId="0" borderId="164" xfId="1" applyNumberFormat="1" applyFont="1" applyFill="1" applyBorder="1" applyAlignment="1">
      <alignment horizontal="center" vertical="center" shrinkToFit="1"/>
    </xf>
    <xf numFmtId="0" fontId="9" fillId="0" borderId="164" xfId="1" applyFont="1" applyFill="1" applyBorder="1" applyAlignment="1">
      <alignment horizontal="center" vertical="center" shrinkToFit="1"/>
    </xf>
    <xf numFmtId="2" fontId="9" fillId="0" borderId="164" xfId="1" applyNumberFormat="1" applyFont="1" applyFill="1" applyBorder="1" applyAlignment="1">
      <alignment horizontal="center" vertical="center" shrinkToFit="1"/>
    </xf>
    <xf numFmtId="0" fontId="4" fillId="0" borderId="164" xfId="1" applyFont="1" applyBorder="1" applyAlignment="1">
      <alignment horizontal="center" vertical="center" shrinkToFit="1"/>
    </xf>
    <xf numFmtId="38" fontId="9" fillId="0" borderId="164" xfId="2" applyNumberFormat="1" applyFont="1" applyBorder="1" applyAlignment="1">
      <alignment vertical="center" shrinkToFit="1"/>
    </xf>
    <xf numFmtId="0" fontId="9" fillId="0" borderId="164" xfId="1" applyFont="1" applyBorder="1" applyAlignment="1">
      <alignment horizontal="center" vertical="center" shrinkToFit="1"/>
    </xf>
    <xf numFmtId="40" fontId="9" fillId="0" borderId="69" xfId="1" applyNumberFormat="1" applyFont="1" applyBorder="1" applyAlignment="1">
      <alignment horizontal="center" vertical="center" shrinkToFit="1"/>
    </xf>
    <xf numFmtId="40" fontId="9" fillId="0" borderId="70" xfId="1" applyNumberFormat="1" applyFont="1" applyFill="1" applyBorder="1" applyAlignment="1">
      <alignment horizontal="center" vertical="center" shrinkToFit="1"/>
    </xf>
    <xf numFmtId="0" fontId="9" fillId="0" borderId="70" xfId="1" applyFont="1" applyFill="1" applyBorder="1" applyAlignment="1">
      <alignment horizontal="center" vertical="center" shrinkToFit="1"/>
    </xf>
    <xf numFmtId="2" fontId="9" fillId="0" borderId="70" xfId="1" applyNumberFormat="1" applyFont="1" applyFill="1" applyBorder="1" applyAlignment="1">
      <alignment horizontal="center" vertical="center" shrinkToFit="1"/>
    </xf>
    <xf numFmtId="0" fontId="4" fillId="0" borderId="70" xfId="1" applyFont="1" applyBorder="1" applyAlignment="1">
      <alignment horizontal="center" vertical="center" shrinkToFit="1"/>
    </xf>
    <xf numFmtId="38" fontId="9" fillId="0" borderId="70" xfId="2" applyFont="1" applyBorder="1" applyAlignment="1">
      <alignment vertical="center" shrinkToFit="1"/>
    </xf>
    <xf numFmtId="0" fontId="9" fillId="0" borderId="70" xfId="1" applyFont="1" applyBorder="1" applyAlignment="1">
      <alignment horizontal="center" vertical="center" shrinkToFit="1"/>
    </xf>
    <xf numFmtId="40" fontId="9" fillId="0" borderId="70" xfId="1" applyNumberFormat="1" applyFont="1" applyBorder="1" applyAlignment="1">
      <alignment horizontal="center" vertical="center" shrinkToFit="1"/>
    </xf>
    <xf numFmtId="2" fontId="9" fillId="0" borderId="70" xfId="1" applyNumberFormat="1" applyFont="1" applyBorder="1" applyAlignment="1">
      <alignment horizontal="center" vertical="center" shrinkToFit="1"/>
    </xf>
    <xf numFmtId="40" fontId="9" fillId="0" borderId="88" xfId="1" applyNumberFormat="1" applyFont="1" applyBorder="1" applyAlignment="1">
      <alignment horizontal="center" vertical="center" shrinkToFit="1"/>
    </xf>
    <xf numFmtId="40" fontId="9" fillId="0" borderId="89" xfId="1" applyNumberFormat="1" applyFont="1" applyBorder="1" applyAlignment="1">
      <alignment horizontal="center" vertical="center" shrinkToFit="1"/>
    </xf>
    <xf numFmtId="0" fontId="9" fillId="0" borderId="89" xfId="1" applyFont="1" applyBorder="1" applyAlignment="1">
      <alignment horizontal="center" vertical="center" shrinkToFit="1"/>
    </xf>
    <xf numFmtId="2" fontId="9" fillId="0" borderId="89" xfId="1" applyNumberFormat="1" applyFont="1" applyBorder="1" applyAlignment="1">
      <alignment horizontal="center" vertical="center" shrinkToFit="1"/>
    </xf>
    <xf numFmtId="0" fontId="4" fillId="0" borderId="89" xfId="1" applyFont="1" applyBorder="1" applyAlignment="1">
      <alignment horizontal="center" vertical="center" shrinkToFit="1"/>
    </xf>
    <xf numFmtId="38" fontId="9" fillId="0" borderId="89" xfId="2" applyFont="1" applyBorder="1" applyAlignment="1">
      <alignment vertical="center" shrinkToFit="1"/>
    </xf>
    <xf numFmtId="40" fontId="9" fillId="0" borderId="164" xfId="1" applyNumberFormat="1" applyFont="1" applyBorder="1" applyAlignment="1">
      <alignment horizontal="center" vertical="center" shrinkToFit="1"/>
    </xf>
    <xf numFmtId="2" fontId="9" fillId="0" borderId="164" xfId="1" applyNumberFormat="1" applyFont="1" applyBorder="1" applyAlignment="1">
      <alignment horizontal="center" vertical="center" shrinkToFit="1"/>
    </xf>
    <xf numFmtId="38" fontId="9" fillId="0" borderId="164" xfId="2" applyFont="1" applyBorder="1" applyAlignment="1">
      <alignment vertical="center" shrinkToFit="1"/>
    </xf>
    <xf numFmtId="0" fontId="9" fillId="0" borderId="170" xfId="1" applyFont="1" applyBorder="1" applyAlignment="1">
      <alignment horizontal="center" vertical="center" shrinkToFit="1"/>
    </xf>
    <xf numFmtId="0" fontId="9" fillId="0" borderId="172" xfId="1" applyFont="1" applyBorder="1" applyAlignment="1">
      <alignment vertical="center" shrinkToFit="1"/>
    </xf>
    <xf numFmtId="0" fontId="9" fillId="0" borderId="172" xfId="1" applyFont="1" applyBorder="1" applyAlignment="1">
      <alignment horizontal="center" vertical="center" shrinkToFit="1"/>
    </xf>
    <xf numFmtId="0" fontId="9" fillId="0" borderId="173" xfId="1" applyFont="1" applyBorder="1" applyAlignment="1">
      <alignment horizontal="center" vertical="center" shrinkToFit="1"/>
    </xf>
    <xf numFmtId="40" fontId="9" fillId="0" borderId="67" xfId="5" applyNumberFormat="1" applyFont="1" applyFill="1" applyBorder="1" applyAlignment="1">
      <alignment vertical="center" shrinkToFit="1"/>
    </xf>
    <xf numFmtId="0" fontId="4" fillId="0" borderId="68" xfId="1" applyFont="1" applyBorder="1" applyAlignment="1">
      <alignment horizontal="center" vertical="center" shrinkToFit="1"/>
    </xf>
    <xf numFmtId="38" fontId="9" fillId="2" borderId="68" xfId="2" applyFont="1" applyFill="1" applyBorder="1" applyAlignment="1">
      <alignment vertical="center" shrinkToFit="1"/>
    </xf>
    <xf numFmtId="38" fontId="4" fillId="0" borderId="68" xfId="2" applyFont="1" applyBorder="1" applyAlignment="1">
      <alignment horizontal="center" vertical="center" shrinkToFit="1"/>
    </xf>
    <xf numFmtId="40" fontId="9" fillId="0" borderId="68" xfId="2" applyNumberFormat="1" applyFont="1" applyFill="1" applyBorder="1" applyAlignment="1">
      <alignment vertical="center" shrinkToFit="1"/>
    </xf>
    <xf numFmtId="40" fontId="9" fillId="0" borderId="68" xfId="2" applyNumberFormat="1" applyFont="1" applyFill="1" applyBorder="1" applyAlignment="1">
      <alignment horizontal="center" vertical="center" shrinkToFit="1"/>
    </xf>
    <xf numFmtId="40" fontId="9" fillId="0" borderId="99" xfId="1" applyNumberFormat="1" applyFont="1" applyFill="1" applyBorder="1" applyAlignment="1">
      <alignment vertical="center" shrinkToFit="1"/>
    </xf>
    <xf numFmtId="0" fontId="4" fillId="0" borderId="100" xfId="1" applyFont="1" applyBorder="1" applyAlignment="1">
      <alignment horizontal="center" vertical="center" shrinkToFit="1"/>
    </xf>
    <xf numFmtId="38" fontId="9" fillId="2" borderId="100" xfId="1" applyNumberFormat="1" applyFont="1" applyFill="1" applyBorder="1" applyAlignment="1">
      <alignment vertical="center" shrinkToFit="1"/>
    </xf>
    <xf numFmtId="40" fontId="9" fillId="0" borderId="100" xfId="1" applyNumberFormat="1" applyFont="1" applyFill="1" applyBorder="1" applyAlignment="1">
      <alignment vertical="center" shrinkToFit="1"/>
    </xf>
    <xf numFmtId="0" fontId="9" fillId="0" borderId="100" xfId="1" applyFont="1" applyBorder="1" applyAlignment="1">
      <alignment horizontal="center" vertical="center" shrinkToFit="1"/>
    </xf>
    <xf numFmtId="40" fontId="9" fillId="0" borderId="88" xfId="1" applyNumberFormat="1" applyFont="1" applyFill="1" applyBorder="1" applyAlignment="1">
      <alignment vertical="center" shrinkToFit="1"/>
    </xf>
    <xf numFmtId="38" fontId="9" fillId="2" borderId="89" xfId="1" applyNumberFormat="1" applyFont="1" applyFill="1" applyBorder="1" applyAlignment="1">
      <alignment vertical="center" shrinkToFit="1"/>
    </xf>
    <xf numFmtId="0" fontId="9" fillId="0" borderId="89" xfId="1" applyFont="1" applyFill="1" applyBorder="1" applyAlignment="1">
      <alignment vertical="center" shrinkToFit="1"/>
    </xf>
    <xf numFmtId="0" fontId="9" fillId="0" borderId="100" xfId="1" applyFont="1" applyFill="1" applyBorder="1" applyAlignment="1">
      <alignment vertical="center" shrinkToFit="1"/>
    </xf>
    <xf numFmtId="0" fontId="9" fillId="0" borderId="62" xfId="1" applyFont="1" applyFill="1" applyBorder="1" applyAlignment="1">
      <alignment vertical="center" shrinkToFit="1"/>
    </xf>
    <xf numFmtId="0" fontId="9" fillId="0" borderId="21" xfId="1" applyFont="1" applyBorder="1" applyAlignment="1">
      <alignment horizontal="center" vertical="center" shrinkToFit="1"/>
    </xf>
    <xf numFmtId="0" fontId="9" fillId="0" borderId="21" xfId="1" applyFont="1" applyBorder="1" applyAlignment="1">
      <alignment vertical="center" shrinkToFit="1"/>
    </xf>
    <xf numFmtId="0" fontId="9" fillId="0" borderId="21" xfId="1" applyFont="1" applyFill="1" applyBorder="1" applyAlignment="1">
      <alignment vertical="center" shrinkToFit="1"/>
    </xf>
    <xf numFmtId="38" fontId="9" fillId="0" borderId="21" xfId="1" applyNumberFormat="1" applyFont="1" applyBorder="1" applyAlignment="1">
      <alignment horizontal="center" vertical="center" shrinkToFit="1"/>
    </xf>
    <xf numFmtId="38" fontId="9" fillId="0" borderId="173" xfId="1" applyNumberFormat="1" applyFont="1" applyBorder="1" applyAlignment="1">
      <alignment horizontal="center" vertical="center" shrinkToFit="1"/>
    </xf>
    <xf numFmtId="38" fontId="9" fillId="0" borderId="64" xfId="5" applyFont="1" applyFill="1" applyBorder="1" applyAlignment="1">
      <alignment vertical="center" shrinkToFit="1"/>
    </xf>
    <xf numFmtId="38" fontId="9" fillId="2" borderId="65" xfId="2" applyFont="1" applyFill="1" applyBorder="1" applyAlignment="1">
      <alignment vertical="center" shrinkToFit="1"/>
    </xf>
    <xf numFmtId="38" fontId="4" fillId="0" borderId="65" xfId="2" applyFont="1" applyBorder="1" applyAlignment="1">
      <alignment horizontal="center" vertical="center" shrinkToFit="1"/>
    </xf>
    <xf numFmtId="0" fontId="9" fillId="0" borderId="0" xfId="1" applyFont="1" applyFill="1" applyAlignment="1">
      <alignment vertical="center" shrinkToFit="1"/>
    </xf>
    <xf numFmtId="0" fontId="9" fillId="0" borderId="0" xfId="1" applyFont="1" applyAlignment="1">
      <alignment vertical="center" shrinkToFit="1"/>
    </xf>
    <xf numFmtId="38" fontId="9" fillId="0" borderId="65" xfId="2" applyFont="1" applyFill="1" applyBorder="1" applyAlignment="1">
      <alignment horizontal="center" vertical="center" shrinkToFit="1"/>
    </xf>
    <xf numFmtId="38" fontId="9" fillId="0" borderId="99" xfId="5" applyFont="1" applyFill="1" applyBorder="1" applyAlignment="1">
      <alignment vertical="center" shrinkToFit="1"/>
    </xf>
    <xf numFmtId="38" fontId="9" fillId="0" borderId="100" xfId="1" applyNumberFormat="1" applyFont="1" applyFill="1" applyBorder="1" applyAlignment="1">
      <alignment vertical="center" shrinkToFit="1"/>
    </xf>
    <xf numFmtId="38" fontId="9" fillId="0" borderId="100" xfId="2" applyFont="1" applyFill="1" applyBorder="1" applyAlignment="1">
      <alignment vertical="center" shrinkToFit="1"/>
    </xf>
    <xf numFmtId="38" fontId="9" fillId="0" borderId="94" xfId="2" applyFont="1" applyFill="1" applyBorder="1" applyAlignment="1">
      <alignment vertical="center" shrinkToFit="1"/>
    </xf>
    <xf numFmtId="38" fontId="9" fillId="0" borderId="88" xfId="5" applyFont="1" applyFill="1" applyBorder="1" applyAlignment="1">
      <alignment vertical="center" shrinkToFit="1"/>
    </xf>
    <xf numFmtId="0" fontId="9" fillId="0" borderId="89" xfId="1" applyFont="1" applyBorder="1" applyAlignment="1">
      <alignment vertical="center" shrinkToFit="1"/>
    </xf>
    <xf numFmtId="38" fontId="9" fillId="0" borderId="89" xfId="2" applyFont="1" applyFill="1" applyBorder="1" applyAlignment="1">
      <alignment vertical="center" shrinkToFit="1"/>
    </xf>
    <xf numFmtId="38" fontId="9" fillId="0" borderId="87" xfId="2" applyFont="1" applyFill="1" applyBorder="1" applyAlignment="1">
      <alignment vertical="center" shrinkToFit="1"/>
    </xf>
    <xf numFmtId="38" fontId="9" fillId="0" borderId="163" xfId="5" applyFont="1" applyFill="1" applyBorder="1" applyAlignment="1">
      <alignment vertical="center" shrinkToFit="1"/>
    </xf>
    <xf numFmtId="0" fontId="9" fillId="0" borderId="164" xfId="1" applyFont="1" applyFill="1" applyBorder="1" applyAlignment="1">
      <alignment vertical="center" shrinkToFit="1"/>
    </xf>
    <xf numFmtId="38" fontId="9" fillId="0" borderId="103" xfId="2" applyFont="1" applyFill="1" applyBorder="1" applyAlignment="1">
      <alignment vertical="center" shrinkToFit="1"/>
    </xf>
    <xf numFmtId="0" fontId="9" fillId="0" borderId="62" xfId="1" applyFont="1" applyBorder="1" applyAlignment="1">
      <alignment vertical="center" shrinkToFit="1"/>
    </xf>
    <xf numFmtId="0" fontId="9" fillId="0" borderId="172" xfId="1" applyFont="1" applyFill="1" applyBorder="1" applyAlignment="1">
      <alignment vertical="center" shrinkToFit="1"/>
    </xf>
    <xf numFmtId="38" fontId="9" fillId="0" borderId="172" xfId="1" applyNumberFormat="1" applyFont="1" applyBorder="1" applyAlignment="1">
      <alignment horizontal="center" vertical="center" shrinkToFit="1"/>
    </xf>
    <xf numFmtId="0" fontId="9" fillId="0" borderId="177" xfId="1" applyFont="1" applyBorder="1" applyAlignment="1">
      <alignment vertical="center" shrinkToFit="1"/>
    </xf>
    <xf numFmtId="0" fontId="9" fillId="0" borderId="177" xfId="1" applyFont="1" applyBorder="1" applyAlignment="1">
      <alignment horizontal="center" vertical="center" shrinkToFit="1"/>
    </xf>
    <xf numFmtId="0" fontId="9" fillId="0" borderId="177" xfId="1" applyFont="1" applyFill="1" applyBorder="1" applyAlignment="1">
      <alignment vertical="center" shrinkToFit="1"/>
    </xf>
    <xf numFmtId="38" fontId="9" fillId="0" borderId="194" xfId="2" applyFont="1" applyBorder="1" applyAlignment="1">
      <alignment vertical="center" shrinkToFit="1"/>
    </xf>
    <xf numFmtId="0" fontId="9" fillId="8" borderId="159" xfId="1" applyFont="1" applyFill="1" applyBorder="1" applyAlignment="1">
      <alignment horizontal="center" vertical="center" shrinkToFit="1"/>
    </xf>
    <xf numFmtId="0" fontId="9" fillId="0" borderId="27" xfId="1" applyFont="1" applyBorder="1" applyAlignment="1">
      <alignment horizontal="center" vertical="center"/>
    </xf>
    <xf numFmtId="0" fontId="9" fillId="0" borderId="27" xfId="1" applyFont="1" applyBorder="1" applyAlignment="1">
      <alignment horizontal="center" vertical="center" shrinkToFit="1"/>
    </xf>
    <xf numFmtId="182" fontId="9" fillId="0" borderId="34" xfId="2" applyNumberFormat="1" applyFont="1" applyBorder="1" applyAlignment="1">
      <alignment vertical="center" shrinkToFit="1"/>
    </xf>
    <xf numFmtId="182" fontId="9" fillId="0" borderId="33" xfId="2" applyNumberFormat="1" applyFont="1" applyBorder="1" applyAlignment="1">
      <alignment vertical="center" shrinkToFit="1"/>
    </xf>
    <xf numFmtId="182" fontId="9" fillId="0" borderId="24" xfId="2" applyNumberFormat="1" applyFont="1" applyBorder="1" applyAlignment="1">
      <alignment vertical="center" shrinkToFit="1"/>
    </xf>
    <xf numFmtId="0" fontId="9" fillId="0" borderId="11" xfId="1" applyFont="1" applyBorder="1" applyAlignment="1">
      <alignment horizontal="center" vertical="center"/>
    </xf>
    <xf numFmtId="38" fontId="9" fillId="0" borderId="94" xfId="2" applyFont="1" applyBorder="1" applyAlignment="1">
      <alignment vertical="center" shrinkToFit="1"/>
    </xf>
    <xf numFmtId="0" fontId="9" fillId="8" borderId="158" xfId="1" applyFont="1" applyFill="1" applyBorder="1" applyAlignment="1">
      <alignment horizontal="center" vertical="center" shrinkToFit="1"/>
    </xf>
    <xf numFmtId="38" fontId="9" fillId="0" borderId="94" xfId="2" applyFont="1" applyFill="1" applyBorder="1" applyAlignment="1">
      <alignment vertical="center" shrinkToFit="1"/>
    </xf>
    <xf numFmtId="38" fontId="9" fillId="0" borderId="87" xfId="2" applyFont="1" applyFill="1" applyBorder="1" applyAlignment="1">
      <alignment vertical="center" shrinkToFit="1"/>
    </xf>
    <xf numFmtId="38" fontId="9" fillId="0" borderId="91" xfId="2" applyFont="1" applyBorder="1" applyAlignment="1">
      <alignment horizontal="center" vertical="center"/>
    </xf>
    <xf numFmtId="38" fontId="9" fillId="0" borderId="86" xfId="2" applyFont="1" applyBorder="1" applyAlignment="1">
      <alignment horizontal="center" vertical="center"/>
    </xf>
    <xf numFmtId="0" fontId="9" fillId="8" borderId="79" xfId="1" applyFont="1" applyFill="1" applyBorder="1" applyAlignment="1">
      <alignment horizontal="center" vertical="center"/>
    </xf>
    <xf numFmtId="0" fontId="5" fillId="0" borderId="2" xfId="1" applyFont="1" applyBorder="1" applyAlignment="1">
      <alignment horizontal="center" vertical="center"/>
    </xf>
    <xf numFmtId="0" fontId="5" fillId="0" borderId="8" xfId="1" applyFont="1" applyBorder="1" applyAlignment="1">
      <alignment horizontal="center" vertical="center"/>
    </xf>
    <xf numFmtId="0" fontId="5" fillId="0" borderId="1" xfId="1" applyFont="1" applyBorder="1" applyAlignment="1">
      <alignment horizontal="center" vertical="center"/>
    </xf>
    <xf numFmtId="0" fontId="5" fillId="0" borderId="15" xfId="1" applyFont="1" applyBorder="1" applyAlignment="1">
      <alignment vertical="center"/>
    </xf>
    <xf numFmtId="0" fontId="5" fillId="7" borderId="15" xfId="1" applyFont="1" applyFill="1" applyBorder="1" applyAlignment="1">
      <alignment horizontal="center" vertical="center"/>
    </xf>
    <xf numFmtId="0" fontId="24" fillId="0" borderId="0" xfId="1" applyFont="1" applyAlignment="1">
      <alignment horizontal="center" vertical="center"/>
    </xf>
    <xf numFmtId="0" fontId="31" fillId="0" borderId="0" xfId="1" applyFont="1" applyAlignment="1">
      <alignment horizontal="left" vertical="center"/>
    </xf>
    <xf numFmtId="0" fontId="24" fillId="0" borderId="0" xfId="1" applyFont="1" applyAlignment="1">
      <alignment horizontal="right" vertical="center"/>
    </xf>
    <xf numFmtId="0" fontId="27" fillId="0" borderId="0" xfId="6" applyFont="1">
      <alignment vertical="center"/>
    </xf>
    <xf numFmtId="0" fontId="22" fillId="0" borderId="0" xfId="6" applyFont="1">
      <alignment vertical="center"/>
    </xf>
    <xf numFmtId="0" fontId="27" fillId="8" borderId="1" xfId="6" applyFont="1" applyFill="1" applyBorder="1" applyAlignment="1">
      <alignment horizontal="center" vertical="center"/>
    </xf>
    <xf numFmtId="0" fontId="32" fillId="8" borderId="1" xfId="6" applyFont="1" applyFill="1" applyBorder="1" applyAlignment="1">
      <alignment horizontal="center" vertical="center"/>
    </xf>
    <xf numFmtId="181" fontId="27" fillId="2" borderId="1" xfId="6" applyNumberFormat="1" applyFont="1" applyFill="1" applyBorder="1">
      <alignment vertical="center"/>
    </xf>
    <xf numFmtId="180" fontId="27" fillId="2" borderId="1" xfId="6" applyNumberFormat="1" applyFont="1" applyFill="1" applyBorder="1">
      <alignment vertical="center"/>
    </xf>
    <xf numFmtId="180" fontId="27" fillId="0" borderId="184" xfId="6" applyNumberFormat="1" applyFont="1" applyBorder="1">
      <alignment vertical="center"/>
    </xf>
    <xf numFmtId="0" fontId="27" fillId="2" borderId="1" xfId="6" applyFont="1" applyFill="1" applyBorder="1" applyAlignment="1">
      <alignment horizontal="center" vertical="center"/>
    </xf>
    <xf numFmtId="181" fontId="27" fillId="9" borderId="1" xfId="6" applyNumberFormat="1" applyFont="1" applyFill="1" applyBorder="1">
      <alignment vertical="center"/>
    </xf>
    <xf numFmtId="180" fontId="27" fillId="9" borderId="1" xfId="6" applyNumberFormat="1" applyFont="1" applyFill="1" applyBorder="1">
      <alignment vertical="center"/>
    </xf>
    <xf numFmtId="180" fontId="27" fillId="9" borderId="184" xfId="6" applyNumberFormat="1" applyFont="1" applyFill="1" applyBorder="1">
      <alignment vertical="center"/>
    </xf>
    <xf numFmtId="0" fontId="27" fillId="9" borderId="1" xfId="6" applyFont="1" applyFill="1" applyBorder="1" applyAlignment="1">
      <alignment horizontal="center" vertical="center"/>
    </xf>
    <xf numFmtId="0" fontId="34" fillId="0" borderId="0" xfId="6" applyFont="1">
      <alignment vertical="center"/>
    </xf>
    <xf numFmtId="181" fontId="32" fillId="2" borderId="1" xfId="6" applyNumberFormat="1" applyFont="1" applyFill="1" applyBorder="1">
      <alignment vertical="center"/>
    </xf>
    <xf numFmtId="2" fontId="32" fillId="2" borderId="1" xfId="6" applyNumberFormat="1" applyFont="1" applyFill="1" applyBorder="1">
      <alignment vertical="center"/>
    </xf>
    <xf numFmtId="180" fontId="32" fillId="2" borderId="1" xfId="6" applyNumberFormat="1" applyFont="1" applyFill="1" applyBorder="1">
      <alignment vertical="center"/>
    </xf>
    <xf numFmtId="182" fontId="32" fillId="2" borderId="1" xfId="3" applyNumberFormat="1" applyFont="1" applyFill="1" applyBorder="1">
      <alignment vertical="center"/>
    </xf>
    <xf numFmtId="0" fontId="9" fillId="0" borderId="0" xfId="1" applyFont="1" applyAlignment="1">
      <alignment horizontal="right" vertical="center"/>
    </xf>
    <xf numFmtId="0" fontId="21" fillId="0" borderId="0" xfId="0" applyFont="1">
      <alignment vertical="center"/>
    </xf>
    <xf numFmtId="0" fontId="21" fillId="8" borderId="2" xfId="0" applyFont="1" applyFill="1" applyBorder="1">
      <alignment vertical="center"/>
    </xf>
    <xf numFmtId="0" fontId="21" fillId="8" borderId="8" xfId="0" applyFont="1" applyFill="1" applyBorder="1">
      <alignment vertical="center"/>
    </xf>
    <xf numFmtId="0" fontId="21" fillId="8" borderId="3" xfId="0" applyFont="1" applyFill="1" applyBorder="1">
      <alignment vertical="center"/>
    </xf>
    <xf numFmtId="0" fontId="21" fillId="8" borderId="1" xfId="0" applyFont="1" applyFill="1" applyBorder="1" applyAlignment="1">
      <alignment horizontal="center" vertical="center"/>
    </xf>
    <xf numFmtId="0" fontId="21" fillId="8" borderId="1" xfId="0" applyFont="1" applyFill="1" applyBorder="1">
      <alignment vertical="center"/>
    </xf>
    <xf numFmtId="0" fontId="21" fillId="0" borderId="2" xfId="0" applyFont="1" applyBorder="1">
      <alignment vertical="center"/>
    </xf>
    <xf numFmtId="0" fontId="21" fillId="0" borderId="8" xfId="0" applyFont="1" applyBorder="1">
      <alignment vertical="center"/>
    </xf>
    <xf numFmtId="0" fontId="21" fillId="0" borderId="3" xfId="0" applyFont="1" applyBorder="1">
      <alignment vertical="center"/>
    </xf>
    <xf numFmtId="40" fontId="21" fillId="0" borderId="1" xfId="5" applyNumberFormat="1" applyFont="1" applyBorder="1">
      <alignment vertical="center"/>
    </xf>
    <xf numFmtId="0" fontId="21" fillId="0" borderId="1" xfId="0" applyFont="1" applyBorder="1">
      <alignment vertical="center"/>
    </xf>
    <xf numFmtId="0" fontId="21" fillId="0" borderId="38" xfId="0" applyFont="1" applyBorder="1">
      <alignment vertical="center"/>
    </xf>
    <xf numFmtId="0" fontId="21" fillId="0" borderId="23" xfId="0" applyFont="1" applyBorder="1">
      <alignment vertical="center"/>
    </xf>
    <xf numFmtId="2" fontId="21" fillId="0" borderId="1" xfId="0" applyNumberFormat="1" applyFont="1" applyBorder="1">
      <alignment vertical="center"/>
    </xf>
    <xf numFmtId="0" fontId="21" fillId="0" borderId="0" xfId="0" applyFont="1" applyBorder="1">
      <alignment vertical="center"/>
    </xf>
    <xf numFmtId="0" fontId="21" fillId="0" borderId="0" xfId="0" applyFont="1" applyFill="1" applyBorder="1">
      <alignment vertical="center"/>
    </xf>
    <xf numFmtId="0" fontId="21" fillId="8" borderId="38" xfId="0" applyFont="1" applyFill="1" applyBorder="1">
      <alignment vertical="center"/>
    </xf>
    <xf numFmtId="0" fontId="21" fillId="8" borderId="9" xfId="0" applyFont="1" applyFill="1" applyBorder="1">
      <alignment vertical="center"/>
    </xf>
    <xf numFmtId="0" fontId="21" fillId="8" borderId="29" xfId="0" applyFont="1" applyFill="1" applyBorder="1" applyAlignment="1">
      <alignment horizontal="center" vertical="center"/>
    </xf>
    <xf numFmtId="0" fontId="21" fillId="8" borderId="29" xfId="0" applyFont="1" applyFill="1" applyBorder="1">
      <alignment vertical="center"/>
    </xf>
    <xf numFmtId="0" fontId="21" fillId="8" borderId="23" xfId="0" applyFont="1" applyFill="1" applyBorder="1">
      <alignment vertical="center"/>
    </xf>
    <xf numFmtId="0" fontId="21" fillId="8" borderId="24" xfId="0" applyFont="1" applyFill="1" applyBorder="1">
      <alignment vertical="center"/>
    </xf>
    <xf numFmtId="0" fontId="21" fillId="8" borderId="33" xfId="0" applyFont="1" applyFill="1" applyBorder="1" applyAlignment="1">
      <alignment horizontal="center" vertical="center"/>
    </xf>
    <xf numFmtId="0" fontId="21" fillId="8" borderId="33" xfId="0" applyFont="1" applyFill="1" applyBorder="1">
      <alignment vertical="center"/>
    </xf>
    <xf numFmtId="0" fontId="21" fillId="0" borderId="29" xfId="0" applyFont="1" applyBorder="1">
      <alignment vertical="center"/>
    </xf>
    <xf numFmtId="0" fontId="21" fillId="0" borderId="96" xfId="0" applyFont="1" applyBorder="1" applyAlignment="1">
      <alignment horizontal="center" vertical="center"/>
    </xf>
    <xf numFmtId="0" fontId="21" fillId="0" borderId="96" xfId="0" applyFont="1" applyBorder="1">
      <alignment vertical="center"/>
    </xf>
    <xf numFmtId="40" fontId="21" fillId="0" borderId="96" xfId="5" applyNumberFormat="1" applyFont="1" applyBorder="1">
      <alignment vertical="center"/>
    </xf>
    <xf numFmtId="0" fontId="21" fillId="0" borderId="15" xfId="0" applyFont="1" applyBorder="1">
      <alignment vertical="center"/>
    </xf>
    <xf numFmtId="0" fontId="21" fillId="0" borderId="49" xfId="0" applyFont="1" applyBorder="1" applyAlignment="1">
      <alignment horizontal="center" vertical="center"/>
    </xf>
    <xf numFmtId="0" fontId="21" fillId="0" borderId="49" xfId="0" applyFont="1" applyBorder="1">
      <alignment vertical="center"/>
    </xf>
    <xf numFmtId="40" fontId="21" fillId="0" borderId="49" xfId="5" applyNumberFormat="1" applyFont="1" applyBorder="1">
      <alignment vertical="center"/>
    </xf>
    <xf numFmtId="0" fontId="21" fillId="0" borderId="33" xfId="0" applyFont="1" applyBorder="1">
      <alignment vertical="center"/>
    </xf>
    <xf numFmtId="0" fontId="21" fillId="0" borderId="115" xfId="0" applyFont="1" applyBorder="1" applyAlignment="1">
      <alignment horizontal="center" vertical="center"/>
    </xf>
    <xf numFmtId="0" fontId="21" fillId="0" borderId="115" xfId="0" applyFont="1" applyBorder="1">
      <alignment vertical="center"/>
    </xf>
    <xf numFmtId="40" fontId="21" fillId="0" borderId="115" xfId="5" applyNumberFormat="1" applyFont="1" applyBorder="1">
      <alignment vertical="center"/>
    </xf>
    <xf numFmtId="38" fontId="21" fillId="0" borderId="1" xfId="5" applyFont="1" applyBorder="1">
      <alignment vertical="center"/>
    </xf>
    <xf numFmtId="0" fontId="21" fillId="8" borderId="39" xfId="0" applyFont="1" applyFill="1" applyBorder="1">
      <alignment vertical="center"/>
    </xf>
    <xf numFmtId="0" fontId="21" fillId="8" borderId="13" xfId="0" applyFont="1" applyFill="1" applyBorder="1">
      <alignment vertical="center"/>
    </xf>
    <xf numFmtId="0" fontId="21" fillId="8" borderId="116" xfId="0" applyFont="1" applyFill="1" applyBorder="1" applyAlignment="1">
      <alignment horizontal="center" vertical="center"/>
    </xf>
    <xf numFmtId="0" fontId="21" fillId="8" borderId="197" xfId="0" applyFont="1" applyFill="1" applyBorder="1" applyAlignment="1">
      <alignment horizontal="center" vertical="center"/>
    </xf>
    <xf numFmtId="0" fontId="21" fillId="0" borderId="118" xfId="0" applyFont="1" applyBorder="1">
      <alignment vertical="center"/>
    </xf>
    <xf numFmtId="0" fontId="21" fillId="0" borderId="198" xfId="0" applyFont="1" applyBorder="1">
      <alignment vertical="center"/>
    </xf>
    <xf numFmtId="0" fontId="21" fillId="0" borderId="157" xfId="0" applyFont="1" applyBorder="1">
      <alignment vertical="center"/>
    </xf>
    <xf numFmtId="0" fontId="21" fillId="0" borderId="199" xfId="0" applyFont="1" applyBorder="1">
      <alignment vertical="center"/>
    </xf>
    <xf numFmtId="0" fontId="21" fillId="0" borderId="112" xfId="0" applyFont="1" applyBorder="1">
      <alignment vertical="center"/>
    </xf>
    <xf numFmtId="0" fontId="21" fillId="0" borderId="200" xfId="0" applyFont="1" applyBorder="1">
      <alignment vertical="center"/>
    </xf>
    <xf numFmtId="0" fontId="22" fillId="0" borderId="0" xfId="0" applyFont="1">
      <alignment vertical="center"/>
    </xf>
    <xf numFmtId="0" fontId="21" fillId="0" borderId="29" xfId="0" applyFont="1" applyBorder="1" applyAlignment="1">
      <alignment horizontal="center" vertical="center"/>
    </xf>
    <xf numFmtId="0" fontId="21" fillId="0" borderId="33" xfId="0" applyFont="1" applyBorder="1" applyAlignment="1">
      <alignment horizontal="center" vertical="center"/>
    </xf>
    <xf numFmtId="0" fontId="21" fillId="8" borderId="2" xfId="0" applyFont="1" applyFill="1" applyBorder="1" applyAlignment="1">
      <alignment horizontal="center" vertical="center"/>
    </xf>
    <xf numFmtId="0" fontId="21" fillId="0" borderId="1" xfId="0" applyFont="1" applyBorder="1" applyAlignment="1">
      <alignment horizontal="center" vertical="center"/>
    </xf>
    <xf numFmtId="0" fontId="5" fillId="13" borderId="3" xfId="1" applyFont="1" applyFill="1" applyBorder="1" applyAlignment="1">
      <alignment horizontal="center" vertical="center" wrapText="1"/>
    </xf>
    <xf numFmtId="0" fontId="21" fillId="0" borderId="0" xfId="0" applyFont="1" applyAlignment="1">
      <alignment horizontal="center" vertical="center"/>
    </xf>
    <xf numFmtId="0" fontId="21" fillId="0" borderId="2" xfId="0" applyFont="1" applyBorder="1" applyAlignment="1">
      <alignment horizontal="center" vertical="center"/>
    </xf>
    <xf numFmtId="0" fontId="36" fillId="0" borderId="0" xfId="1" applyFont="1" applyAlignment="1">
      <alignment horizontal="left" vertical="center"/>
    </xf>
    <xf numFmtId="0" fontId="2" fillId="0" borderId="179" xfId="1" applyFont="1" applyBorder="1" applyAlignment="1">
      <alignment vertical="center"/>
    </xf>
    <xf numFmtId="0" fontId="2" fillId="0" borderId="193" xfId="1" applyFont="1" applyBorder="1" applyAlignment="1">
      <alignment horizontal="center" vertical="center" wrapText="1"/>
    </xf>
    <xf numFmtId="0" fontId="2" fillId="0" borderId="216" xfId="1" applyFont="1" applyBorder="1" applyAlignment="1">
      <alignment horizontal="center" vertical="center" wrapText="1"/>
    </xf>
    <xf numFmtId="38" fontId="22" fillId="0" borderId="217" xfId="2" applyFont="1" applyFill="1" applyBorder="1" applyAlignment="1">
      <alignment horizontal="center" vertical="center"/>
    </xf>
    <xf numFmtId="38" fontId="22" fillId="0" borderId="49" xfId="2" applyFont="1" applyFill="1" applyBorder="1" applyAlignment="1">
      <alignment horizontal="center" vertical="center"/>
    </xf>
    <xf numFmtId="38" fontId="22" fillId="0" borderId="115" xfId="2" applyFont="1" applyFill="1" applyBorder="1" applyAlignment="1">
      <alignment horizontal="center" vertical="center"/>
    </xf>
    <xf numFmtId="38" fontId="22" fillId="0" borderId="96" xfId="2" applyFont="1" applyFill="1" applyBorder="1" applyAlignment="1">
      <alignment horizontal="center" vertical="center"/>
    </xf>
    <xf numFmtId="0" fontId="2" fillId="0" borderId="220" xfId="1" applyFont="1" applyBorder="1" applyAlignment="1">
      <alignment horizontal="center" vertical="center" wrapText="1"/>
    </xf>
    <xf numFmtId="0" fontId="2" fillId="0" borderId="217" xfId="1" applyFont="1" applyBorder="1" applyAlignment="1">
      <alignment vertical="center" shrinkToFit="1"/>
    </xf>
    <xf numFmtId="38" fontId="22" fillId="0" borderId="218" xfId="2" applyFont="1" applyBorder="1" applyAlignment="1">
      <alignment vertical="center" shrinkToFit="1"/>
    </xf>
    <xf numFmtId="0" fontId="2" fillId="2" borderId="218" xfId="1" applyFont="1" applyFill="1" applyBorder="1" applyAlignment="1">
      <alignment vertical="center" shrinkToFit="1"/>
    </xf>
    <xf numFmtId="0" fontId="2" fillId="2" borderId="221" xfId="1" applyFont="1" applyFill="1" applyBorder="1" applyAlignment="1">
      <alignment vertical="center" shrinkToFit="1"/>
    </xf>
    <xf numFmtId="0" fontId="2" fillId="2" borderId="217" xfId="1" applyFont="1" applyFill="1" applyBorder="1" applyAlignment="1">
      <alignment vertical="center" shrinkToFit="1"/>
    </xf>
    <xf numFmtId="0" fontId="2" fillId="0" borderId="218" xfId="1" applyFont="1" applyBorder="1" applyAlignment="1">
      <alignment vertical="center" shrinkToFit="1"/>
    </xf>
    <xf numFmtId="177" fontId="2" fillId="0" borderId="218" xfId="1" applyNumberFormat="1" applyFont="1" applyBorder="1" applyAlignment="1">
      <alignment vertical="center" shrinkToFit="1"/>
    </xf>
    <xf numFmtId="177" fontId="2" fillId="0" borderId="217" xfId="1" applyNumberFormat="1" applyFont="1" applyBorder="1" applyAlignment="1">
      <alignment vertical="center" shrinkToFit="1"/>
    </xf>
    <xf numFmtId="0" fontId="2" fillId="0" borderId="49" xfId="1" applyFont="1" applyBorder="1" applyAlignment="1">
      <alignment vertical="center" shrinkToFit="1"/>
    </xf>
    <xf numFmtId="38" fontId="22" fillId="0" borderId="50" xfId="2" applyFont="1" applyBorder="1" applyAlignment="1">
      <alignment vertical="center" shrinkToFit="1"/>
    </xf>
    <xf numFmtId="0" fontId="2" fillId="2" borderId="50" xfId="1" applyFont="1" applyFill="1" applyBorder="1" applyAlignment="1">
      <alignment vertical="center" shrinkToFit="1"/>
    </xf>
    <xf numFmtId="0" fontId="2" fillId="2" borderId="222" xfId="1" applyFont="1" applyFill="1" applyBorder="1" applyAlignment="1">
      <alignment vertical="center" shrinkToFit="1"/>
    </xf>
    <xf numFmtId="0" fontId="2" fillId="2" borderId="49" xfId="1" applyFont="1" applyFill="1" applyBorder="1" applyAlignment="1">
      <alignment vertical="center" shrinkToFit="1"/>
    </xf>
    <xf numFmtId="0" fontId="2" fillId="0" borderId="50" xfId="1" applyFont="1" applyBorder="1" applyAlignment="1">
      <alignment vertical="center" shrinkToFit="1"/>
    </xf>
    <xf numFmtId="177" fontId="2" fillId="0" borderId="50" xfId="1" applyNumberFormat="1" applyFont="1" applyBorder="1" applyAlignment="1">
      <alignment vertical="center" shrinkToFit="1"/>
    </xf>
    <xf numFmtId="177" fontId="2" fillId="0" borderId="49" xfId="1" applyNumberFormat="1" applyFont="1" applyBorder="1" applyAlignment="1">
      <alignment vertical="center" shrinkToFit="1"/>
    </xf>
    <xf numFmtId="0" fontId="2" fillId="0" borderId="115" xfId="1" applyFont="1" applyBorder="1" applyAlignment="1">
      <alignment vertical="center" shrinkToFit="1"/>
    </xf>
    <xf numFmtId="38" fontId="22" fillId="0" borderId="161" xfId="2" applyFont="1" applyBorder="1" applyAlignment="1">
      <alignment vertical="center" shrinkToFit="1"/>
    </xf>
    <xf numFmtId="0" fontId="2" fillId="2" borderId="161" xfId="1" applyFont="1" applyFill="1" applyBorder="1" applyAlignment="1">
      <alignment vertical="center" shrinkToFit="1"/>
    </xf>
    <xf numFmtId="0" fontId="2" fillId="2" borderId="223" xfId="1" applyFont="1" applyFill="1" applyBorder="1" applyAlignment="1">
      <alignment vertical="center" shrinkToFit="1"/>
    </xf>
    <xf numFmtId="0" fontId="2" fillId="2" borderId="115" xfId="1" applyFont="1" applyFill="1" applyBorder="1" applyAlignment="1">
      <alignment vertical="center" shrinkToFit="1"/>
    </xf>
    <xf numFmtId="0" fontId="2" fillId="0" borderId="161" xfId="1" applyFont="1" applyBorder="1" applyAlignment="1">
      <alignment vertical="center" shrinkToFit="1"/>
    </xf>
    <xf numFmtId="177" fontId="2" fillId="0" borderId="161" xfId="1" applyNumberFormat="1" applyFont="1" applyBorder="1" applyAlignment="1">
      <alignment vertical="center" shrinkToFit="1"/>
    </xf>
    <xf numFmtId="177" fontId="2" fillId="0" borderId="115" xfId="1" applyNumberFormat="1" applyFont="1" applyBorder="1" applyAlignment="1">
      <alignment vertical="center" shrinkToFit="1"/>
    </xf>
    <xf numFmtId="0" fontId="2" fillId="0" borderId="96" xfId="1" applyFont="1" applyBorder="1" applyAlignment="1">
      <alignment vertical="center" shrinkToFit="1"/>
    </xf>
    <xf numFmtId="38" fontId="22" fillId="0" borderId="156" xfId="2" applyFont="1" applyBorder="1" applyAlignment="1">
      <alignment vertical="center" shrinkToFit="1"/>
    </xf>
    <xf numFmtId="0" fontId="2" fillId="2" borderId="156" xfId="1" applyFont="1" applyFill="1" applyBorder="1" applyAlignment="1">
      <alignment vertical="center" shrinkToFit="1"/>
    </xf>
    <xf numFmtId="0" fontId="2" fillId="2" borderId="224" xfId="1" applyFont="1" applyFill="1" applyBorder="1" applyAlignment="1">
      <alignment vertical="center" shrinkToFit="1"/>
    </xf>
    <xf numFmtId="0" fontId="2" fillId="2" borderId="96" xfId="1" applyFont="1" applyFill="1" applyBorder="1" applyAlignment="1">
      <alignment vertical="center" shrinkToFit="1"/>
    </xf>
    <xf numFmtId="0" fontId="2" fillId="0" borderId="156" xfId="1" applyFont="1" applyBorder="1" applyAlignment="1">
      <alignment vertical="center" shrinkToFit="1"/>
    </xf>
    <xf numFmtId="177" fontId="2" fillId="0" borderId="156" xfId="1" applyNumberFormat="1" applyFont="1" applyBorder="1" applyAlignment="1">
      <alignment vertical="center" shrinkToFit="1"/>
    </xf>
    <xf numFmtId="177" fontId="2" fillId="0" borderId="96" xfId="1" applyNumberFormat="1" applyFont="1" applyBorder="1" applyAlignment="1">
      <alignment vertical="center" shrinkToFit="1"/>
    </xf>
    <xf numFmtId="38" fontId="22" fillId="0" borderId="49" xfId="2" applyFont="1" applyBorder="1" applyAlignment="1">
      <alignment vertical="center" shrinkToFit="1"/>
    </xf>
    <xf numFmtId="38" fontId="22" fillId="0" borderId="115" xfId="2" applyFont="1" applyBorder="1" applyAlignment="1">
      <alignment vertical="center" shrinkToFit="1"/>
    </xf>
    <xf numFmtId="38" fontId="22" fillId="0" borderId="96" xfId="2" applyFont="1" applyBorder="1" applyAlignment="1">
      <alignment vertical="center" shrinkToFit="1"/>
    </xf>
    <xf numFmtId="0" fontId="22" fillId="0" borderId="0" xfId="6" applyFont="1" applyAlignment="1">
      <alignment horizontal="right" vertical="center"/>
    </xf>
    <xf numFmtId="181" fontId="27" fillId="2" borderId="1" xfId="6" applyNumberFormat="1" applyFont="1" applyFill="1" applyBorder="1" applyAlignment="1">
      <alignment horizontal="center" vertical="center"/>
    </xf>
    <xf numFmtId="182" fontId="32" fillId="2" borderId="1" xfId="3" applyNumberFormat="1" applyFont="1" applyFill="1" applyBorder="1" applyAlignment="1">
      <alignment vertical="center"/>
    </xf>
    <xf numFmtId="0" fontId="27" fillId="2" borderId="1" xfId="6" applyFont="1" applyFill="1" applyBorder="1" applyAlignment="1">
      <alignment vertical="center"/>
    </xf>
    <xf numFmtId="0" fontId="27" fillId="9" borderId="1" xfId="6" applyFont="1" applyFill="1" applyBorder="1" applyAlignment="1">
      <alignment vertical="center"/>
    </xf>
    <xf numFmtId="181" fontId="27" fillId="9" borderId="2" xfId="6" applyNumberFormat="1" applyFont="1" applyFill="1" applyBorder="1">
      <alignment vertical="center"/>
    </xf>
    <xf numFmtId="181" fontId="27" fillId="9" borderId="3" xfId="6" applyNumberFormat="1" applyFont="1" applyFill="1" applyBorder="1">
      <alignment vertical="center"/>
    </xf>
    <xf numFmtId="180" fontId="27" fillId="9" borderId="2" xfId="6" applyNumberFormat="1" applyFont="1" applyFill="1" applyBorder="1">
      <alignment vertical="center"/>
    </xf>
    <xf numFmtId="180" fontId="27" fillId="9" borderId="3" xfId="6" applyNumberFormat="1" applyFont="1" applyFill="1" applyBorder="1">
      <alignment vertical="center"/>
    </xf>
    <xf numFmtId="0" fontId="27" fillId="2" borderId="1" xfId="6" applyFont="1" applyFill="1" applyBorder="1" applyAlignment="1">
      <alignment vertical="center" shrinkToFit="1"/>
    </xf>
    <xf numFmtId="0" fontId="27" fillId="9" borderId="1" xfId="6" applyFont="1" applyFill="1" applyBorder="1" applyAlignment="1">
      <alignment vertical="center" shrinkToFit="1"/>
    </xf>
    <xf numFmtId="0" fontId="27" fillId="2" borderId="1" xfId="6" applyFont="1" applyFill="1" applyBorder="1" applyAlignment="1">
      <alignment horizontal="center" vertical="center" shrinkToFit="1"/>
    </xf>
    <xf numFmtId="0" fontId="27" fillId="9" borderId="1" xfId="6" applyFont="1" applyFill="1" applyBorder="1" applyAlignment="1">
      <alignment horizontal="center" vertical="center" shrinkToFit="1"/>
    </xf>
    <xf numFmtId="0" fontId="27" fillId="2" borderId="1" xfId="6" applyFont="1" applyFill="1" applyBorder="1" applyAlignment="1">
      <alignment horizontal="left" vertical="center" shrinkToFit="1"/>
    </xf>
    <xf numFmtId="0" fontId="27" fillId="9" borderId="1" xfId="6" applyFont="1" applyFill="1" applyBorder="1" applyAlignment="1">
      <alignment horizontal="left" vertical="center" shrinkToFit="1"/>
    </xf>
    <xf numFmtId="0" fontId="2" fillId="0" borderId="0" xfId="1" applyFont="1" applyAlignment="1">
      <alignment horizontal="center" vertical="center" shrinkToFit="1"/>
    </xf>
    <xf numFmtId="0" fontId="2" fillId="0" borderId="0" xfId="1" applyFont="1" applyFill="1" applyAlignment="1">
      <alignment horizontal="center" vertical="center"/>
    </xf>
    <xf numFmtId="0" fontId="2" fillId="0" borderId="0" xfId="1" applyFont="1" applyFill="1" applyAlignment="1">
      <alignment vertical="center" shrinkToFit="1"/>
    </xf>
    <xf numFmtId="0" fontId="2" fillId="0" borderId="0" xfId="1" applyFont="1" applyFill="1" applyAlignment="1">
      <alignment vertical="center"/>
    </xf>
    <xf numFmtId="0" fontId="2" fillId="0" borderId="0" xfId="1" applyFont="1" applyFill="1" applyAlignment="1">
      <alignment horizontal="right" vertical="center"/>
    </xf>
    <xf numFmtId="0" fontId="24" fillId="0" borderId="0" xfId="1" applyFont="1" applyFill="1" applyAlignment="1">
      <alignment vertical="center"/>
    </xf>
    <xf numFmtId="0" fontId="5" fillId="0" borderId="1" xfId="1" applyFont="1" applyFill="1" applyBorder="1" applyAlignment="1">
      <alignment horizontal="center" vertical="center" shrinkToFit="1"/>
    </xf>
    <xf numFmtId="182" fontId="5" fillId="0" borderId="1" xfId="5" applyNumberFormat="1" applyFont="1" applyBorder="1" applyAlignment="1">
      <alignment vertical="center" shrinkToFit="1"/>
    </xf>
    <xf numFmtId="181" fontId="5" fillId="0" borderId="1" xfId="1" applyNumberFormat="1" applyFont="1" applyBorder="1" applyAlignment="1">
      <alignment vertical="center" shrinkToFit="1"/>
    </xf>
    <xf numFmtId="0" fontId="5" fillId="11" borderId="24" xfId="1" applyFont="1" applyFill="1" applyBorder="1" applyAlignment="1">
      <alignment horizontal="center" vertical="center" wrapText="1"/>
    </xf>
    <xf numFmtId="0" fontId="5" fillId="13" borderId="24" xfId="1" applyFont="1" applyFill="1" applyBorder="1" applyAlignment="1">
      <alignment horizontal="center" vertical="center" wrapText="1"/>
    </xf>
    <xf numFmtId="0" fontId="5" fillId="0" borderId="1" xfId="1" applyFont="1" applyBorder="1" applyAlignment="1">
      <alignment vertical="center" shrinkToFit="1"/>
    </xf>
    <xf numFmtId="0" fontId="5" fillId="2" borderId="1" xfId="1" applyFont="1" applyFill="1" applyBorder="1" applyAlignment="1">
      <alignment vertical="center"/>
    </xf>
    <xf numFmtId="176" fontId="5" fillId="7" borderId="92" xfId="1" applyNumberFormat="1" applyFont="1" applyFill="1" applyBorder="1" applyAlignment="1">
      <alignment horizontal="center" vertical="center"/>
    </xf>
    <xf numFmtId="0" fontId="5" fillId="7" borderId="226" xfId="1" applyFont="1" applyFill="1" applyBorder="1" applyAlignment="1">
      <alignment horizontal="center" vertical="center"/>
    </xf>
    <xf numFmtId="176" fontId="5" fillId="0" borderId="227" xfId="1" applyNumberFormat="1" applyFont="1" applyBorder="1" applyAlignment="1">
      <alignment horizontal="center" vertical="center"/>
    </xf>
    <xf numFmtId="0" fontId="5" fillId="0" borderId="228" xfId="1" applyFont="1" applyBorder="1" applyAlignment="1">
      <alignment vertical="center"/>
    </xf>
    <xf numFmtId="0" fontId="5" fillId="0" borderId="226" xfId="1" applyFont="1" applyBorder="1" applyAlignment="1">
      <alignment vertical="center"/>
    </xf>
    <xf numFmtId="0" fontId="5" fillId="0" borderId="61" xfId="1" applyFont="1" applyBorder="1" applyAlignment="1">
      <alignment vertical="center"/>
    </xf>
    <xf numFmtId="0" fontId="5" fillId="0" borderId="90" xfId="1" applyFont="1" applyBorder="1" applyAlignment="1">
      <alignment vertical="center"/>
    </xf>
    <xf numFmtId="176" fontId="2" fillId="0" borderId="0" xfId="1" applyNumberFormat="1" applyFont="1" applyBorder="1" applyAlignment="1">
      <alignment horizontal="center" vertical="center"/>
    </xf>
    <xf numFmtId="176" fontId="2" fillId="0" borderId="11" xfId="1" applyNumberFormat="1" applyFont="1" applyBorder="1" applyAlignment="1">
      <alignment horizontal="center" vertical="center"/>
    </xf>
    <xf numFmtId="176" fontId="5" fillId="7" borderId="230" xfId="1" applyNumberFormat="1" applyFont="1" applyFill="1" applyBorder="1" applyAlignment="1">
      <alignment horizontal="center" vertical="center"/>
    </xf>
    <xf numFmtId="176" fontId="5" fillId="0" borderId="231" xfId="1" applyNumberFormat="1" applyFont="1" applyBorder="1" applyAlignment="1">
      <alignment horizontal="center" vertical="center"/>
    </xf>
    <xf numFmtId="176" fontId="5" fillId="0" borderId="232" xfId="1" applyNumberFormat="1" applyFont="1" applyBorder="1" applyAlignment="1">
      <alignment horizontal="center" vertical="center"/>
    </xf>
    <xf numFmtId="176" fontId="5" fillId="0" borderId="233" xfId="1" applyNumberFormat="1" applyFont="1" applyBorder="1" applyAlignment="1">
      <alignment horizontal="center" vertical="center"/>
    </xf>
    <xf numFmtId="0" fontId="5" fillId="0" borderId="234" xfId="1" applyFont="1" applyBorder="1" applyAlignment="1">
      <alignment vertical="center"/>
    </xf>
    <xf numFmtId="0" fontId="5" fillId="0" borderId="127" xfId="1" applyFont="1" applyBorder="1" applyAlignment="1">
      <alignment vertical="center"/>
    </xf>
    <xf numFmtId="176" fontId="5" fillId="0" borderId="235" xfId="1" applyNumberFormat="1" applyFont="1" applyBorder="1" applyAlignment="1">
      <alignment horizontal="center" vertical="center"/>
    </xf>
    <xf numFmtId="176" fontId="5" fillId="0" borderId="236" xfId="1" applyNumberFormat="1" applyFont="1" applyBorder="1" applyAlignment="1">
      <alignment horizontal="center" vertical="center"/>
    </xf>
    <xf numFmtId="0" fontId="5" fillId="0" borderId="212" xfId="1" applyFont="1" applyBorder="1" applyAlignment="1">
      <alignment vertical="center"/>
    </xf>
    <xf numFmtId="0" fontId="5" fillId="0" borderId="182" xfId="1" applyFont="1" applyBorder="1" applyAlignment="1">
      <alignment vertical="center"/>
    </xf>
    <xf numFmtId="176" fontId="5" fillId="0" borderId="229" xfId="1" applyNumberFormat="1" applyFont="1" applyBorder="1" applyAlignment="1">
      <alignment horizontal="center" vertical="center"/>
    </xf>
    <xf numFmtId="176" fontId="5" fillId="0" borderId="237" xfId="1" applyNumberFormat="1" applyFont="1" applyBorder="1" applyAlignment="1">
      <alignment horizontal="center" vertical="center"/>
    </xf>
    <xf numFmtId="0" fontId="5" fillId="0" borderId="224" xfId="1" applyFont="1" applyBorder="1" applyAlignment="1">
      <alignment vertical="center"/>
    </xf>
    <xf numFmtId="0" fontId="5" fillId="0" borderId="96" xfId="1" applyFont="1" applyBorder="1" applyAlignment="1">
      <alignment vertical="center"/>
    </xf>
    <xf numFmtId="0" fontId="5" fillId="0" borderId="223" xfId="1" applyFont="1" applyBorder="1" applyAlignment="1">
      <alignment vertical="center"/>
    </xf>
    <xf numFmtId="0" fontId="5" fillId="0" borderId="115" xfId="1" applyFont="1" applyBorder="1" applyAlignment="1">
      <alignment vertical="center"/>
    </xf>
    <xf numFmtId="176" fontId="5" fillId="0" borderId="239" xfId="1" applyNumberFormat="1" applyFont="1" applyBorder="1" applyAlignment="1">
      <alignment horizontal="center" vertical="center"/>
    </xf>
    <xf numFmtId="176" fontId="5" fillId="0" borderId="240" xfId="1" applyNumberFormat="1" applyFont="1" applyBorder="1" applyAlignment="1">
      <alignment horizontal="center" vertical="center"/>
    </xf>
    <xf numFmtId="0" fontId="5" fillId="0" borderId="241" xfId="1" applyFont="1" applyBorder="1" applyAlignment="1">
      <alignment vertical="center"/>
    </xf>
    <xf numFmtId="0" fontId="5" fillId="0" borderId="142" xfId="1" applyFont="1" applyBorder="1" applyAlignment="1">
      <alignment vertical="center"/>
    </xf>
    <xf numFmtId="176" fontId="5" fillId="7" borderId="229" xfId="1" applyNumberFormat="1" applyFont="1" applyFill="1" applyBorder="1" applyAlignment="1">
      <alignment horizontal="center" vertical="center"/>
    </xf>
    <xf numFmtId="176" fontId="5" fillId="7" borderId="237" xfId="1" applyNumberFormat="1" applyFont="1" applyFill="1" applyBorder="1" applyAlignment="1">
      <alignment horizontal="center" vertical="center"/>
    </xf>
    <xf numFmtId="0" fontId="5" fillId="7" borderId="224" xfId="1" applyFont="1" applyFill="1" applyBorder="1" applyAlignment="1">
      <alignment horizontal="center" vertical="center"/>
    </xf>
    <xf numFmtId="0" fontId="5" fillId="7" borderId="96" xfId="1" applyFont="1" applyFill="1" applyBorder="1" applyAlignment="1">
      <alignment horizontal="center" vertical="center"/>
    </xf>
    <xf numFmtId="176" fontId="5" fillId="7" borderId="235" xfId="1" applyNumberFormat="1" applyFont="1" applyFill="1" applyBorder="1" applyAlignment="1">
      <alignment horizontal="center" vertical="center"/>
    </xf>
    <xf numFmtId="176" fontId="5" fillId="7" borderId="236" xfId="1" applyNumberFormat="1" applyFont="1" applyFill="1" applyBorder="1" applyAlignment="1">
      <alignment horizontal="center" vertical="center"/>
    </xf>
    <xf numFmtId="0" fontId="5" fillId="7" borderId="223" xfId="1" applyFont="1" applyFill="1" applyBorder="1" applyAlignment="1">
      <alignment horizontal="center" vertical="center"/>
    </xf>
    <xf numFmtId="0" fontId="5" fillId="7" borderId="115" xfId="1" applyFont="1" applyFill="1" applyBorder="1" applyAlignment="1">
      <alignment horizontal="center" vertical="center"/>
    </xf>
    <xf numFmtId="0" fontId="2" fillId="0" borderId="243" xfId="1" applyFont="1" applyBorder="1" applyAlignment="1">
      <alignment horizontal="center" vertical="center"/>
    </xf>
    <xf numFmtId="0" fontId="36" fillId="0" borderId="0" xfId="1" applyFont="1" applyAlignment="1">
      <alignment vertical="center"/>
    </xf>
    <xf numFmtId="0" fontId="26" fillId="0" borderId="0" xfId="0" applyFont="1" applyAlignment="1">
      <alignment horizontal="left" vertical="center"/>
    </xf>
    <xf numFmtId="0" fontId="22" fillId="0" borderId="0" xfId="0" applyFont="1" applyAlignment="1">
      <alignment horizontal="center" vertical="center"/>
    </xf>
    <xf numFmtId="0" fontId="22" fillId="0" borderId="0" xfId="0" applyFont="1" applyAlignment="1">
      <alignment horizontal="right" vertical="center"/>
    </xf>
    <xf numFmtId="0" fontId="22" fillId="0" borderId="0" xfId="0" applyFont="1" applyAlignment="1">
      <alignment horizontal="left" vertical="center"/>
    </xf>
    <xf numFmtId="0" fontId="26" fillId="0" borderId="0" xfId="0" applyFont="1" applyAlignment="1">
      <alignment horizontal="center" vertical="center"/>
    </xf>
    <xf numFmtId="0" fontId="26" fillId="0" borderId="0" xfId="0" applyFont="1">
      <alignment vertical="center"/>
    </xf>
    <xf numFmtId="0" fontId="22" fillId="0" borderId="1" xfId="0" applyFont="1" applyBorder="1" applyAlignment="1">
      <alignment horizontal="center" vertical="center"/>
    </xf>
    <xf numFmtId="0" fontId="22" fillId="0" borderId="2" xfId="0" applyFont="1" applyBorder="1">
      <alignment vertical="center"/>
    </xf>
    <xf numFmtId="0" fontId="22" fillId="0" borderId="3" xfId="0" applyFont="1" applyBorder="1" applyAlignment="1">
      <alignment horizontal="center" vertical="center"/>
    </xf>
    <xf numFmtId="0" fontId="22" fillId="0" borderId="1" xfId="0" applyFont="1" applyBorder="1">
      <alignment vertical="center"/>
    </xf>
    <xf numFmtId="0" fontId="22" fillId="2" borderId="1" xfId="0" applyFont="1" applyFill="1" applyBorder="1">
      <alignment vertical="center"/>
    </xf>
    <xf numFmtId="0" fontId="22" fillId="8" borderId="1" xfId="0" applyFont="1" applyFill="1" applyBorder="1" applyAlignment="1">
      <alignment horizontal="center" vertical="center"/>
    </xf>
    <xf numFmtId="0" fontId="22" fillId="8" borderId="1" xfId="0" applyFont="1" applyFill="1" applyBorder="1" applyAlignment="1">
      <alignment horizontal="center" vertical="center" shrinkToFit="1"/>
    </xf>
    <xf numFmtId="0" fontId="22" fillId="0" borderId="1" xfId="0" applyFont="1" applyFill="1" applyBorder="1">
      <alignment vertical="center"/>
    </xf>
    <xf numFmtId="0" fontId="22" fillId="9" borderId="2" xfId="0" applyFont="1" applyFill="1" applyBorder="1">
      <alignment vertical="center"/>
    </xf>
    <xf numFmtId="0" fontId="22" fillId="9" borderId="3" xfId="0" applyFont="1" applyFill="1" applyBorder="1" applyAlignment="1">
      <alignment horizontal="center" vertical="center"/>
    </xf>
    <xf numFmtId="0" fontId="22" fillId="9" borderId="184" xfId="0" applyFont="1" applyFill="1" applyBorder="1">
      <alignment vertical="center"/>
    </xf>
    <xf numFmtId="0" fontId="9" fillId="8" borderId="54" xfId="1" applyFont="1" applyFill="1" applyBorder="1" applyAlignment="1">
      <alignment vertical="center"/>
    </xf>
    <xf numFmtId="0" fontId="9" fillId="8" borderId="0" xfId="1" applyFont="1" applyFill="1" applyBorder="1" applyAlignment="1">
      <alignment vertical="center"/>
    </xf>
    <xf numFmtId="0" fontId="9" fillId="8" borderId="21" xfId="1" applyFont="1" applyFill="1" applyBorder="1" applyAlignment="1">
      <alignment vertical="center"/>
    </xf>
    <xf numFmtId="38" fontId="22" fillId="2" borderId="1" xfId="5" applyFont="1" applyFill="1" applyBorder="1">
      <alignment vertical="center"/>
    </xf>
    <xf numFmtId="38" fontId="22" fillId="0" borderId="1" xfId="5" applyFont="1" applyBorder="1" applyAlignment="1">
      <alignment vertical="center" shrinkToFit="1"/>
    </xf>
    <xf numFmtId="38" fontId="22" fillId="0" borderId="1" xfId="5" applyFont="1" applyFill="1" applyBorder="1" applyAlignment="1">
      <alignment vertical="center" shrinkToFit="1"/>
    </xf>
    <xf numFmtId="0" fontId="22" fillId="0" borderId="1" xfId="0" applyFont="1" applyBorder="1" applyAlignment="1">
      <alignment vertical="center" shrinkToFit="1"/>
    </xf>
    <xf numFmtId="0" fontId="22" fillId="0" borderId="1" xfId="0" applyFont="1" applyFill="1" applyBorder="1" applyAlignment="1">
      <alignment vertical="center" shrinkToFit="1"/>
    </xf>
    <xf numFmtId="0" fontId="12" fillId="0" borderId="177" xfId="1" applyFont="1" applyBorder="1" applyAlignment="1">
      <alignment vertical="center" wrapText="1"/>
    </xf>
    <xf numFmtId="0" fontId="12" fillId="0" borderId="179" xfId="1" applyFont="1" applyBorder="1" applyAlignment="1">
      <alignment vertical="center" wrapText="1"/>
    </xf>
    <xf numFmtId="0" fontId="2" fillId="0" borderId="214" xfId="1" applyFont="1" applyBorder="1" applyAlignment="1">
      <alignment vertical="center" wrapText="1"/>
    </xf>
    <xf numFmtId="0" fontId="2" fillId="0" borderId="177" xfId="1" applyFont="1" applyBorder="1" applyAlignment="1">
      <alignment vertical="center"/>
    </xf>
    <xf numFmtId="0" fontId="2" fillId="0" borderId="179" xfId="1" applyFont="1" applyBorder="1" applyAlignment="1">
      <alignment vertical="center"/>
    </xf>
    <xf numFmtId="0" fontId="2" fillId="0" borderId="29" xfId="1" applyFont="1" applyBorder="1" applyAlignment="1">
      <alignment horizontal="center" vertical="center" wrapText="1"/>
    </xf>
    <xf numFmtId="0" fontId="2" fillId="0" borderId="15" xfId="1" applyFont="1" applyBorder="1" applyAlignment="1">
      <alignment horizontal="center" vertical="center" wrapText="1"/>
    </xf>
    <xf numFmtId="0" fontId="2" fillId="0" borderId="144" xfId="1" applyFont="1" applyBorder="1" applyAlignment="1">
      <alignment horizontal="center" vertical="center" wrapText="1"/>
    </xf>
    <xf numFmtId="0" fontId="2" fillId="0" borderId="2" xfId="1" applyFont="1" applyBorder="1" applyAlignment="1">
      <alignment horizontal="center" vertical="center" wrapText="1"/>
    </xf>
    <xf numFmtId="0" fontId="2" fillId="0" borderId="8" xfId="1" applyFont="1" applyBorder="1" applyAlignment="1">
      <alignment horizontal="center" vertical="center" wrapText="1"/>
    </xf>
    <xf numFmtId="0" fontId="2" fillId="0" borderId="3" xfId="1" applyFont="1" applyBorder="1" applyAlignment="1">
      <alignment horizontal="center" vertical="center" wrapText="1"/>
    </xf>
    <xf numFmtId="0" fontId="2" fillId="0" borderId="110" xfId="1" applyFont="1" applyBorder="1" applyAlignment="1">
      <alignment horizontal="center" vertical="center" wrapText="1"/>
    </xf>
    <xf numFmtId="0" fontId="2" fillId="0" borderId="2"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9" fillId="0" borderId="1" xfId="1" applyFont="1" applyBorder="1" applyAlignment="1">
      <alignment horizontal="center" vertical="center" wrapText="1"/>
    </xf>
    <xf numFmtId="0" fontId="9" fillId="0" borderId="1" xfId="1" applyFont="1" applyBorder="1" applyAlignment="1">
      <alignment horizontal="center" vertical="center"/>
    </xf>
    <xf numFmtId="0" fontId="9" fillId="0" borderId="29" xfId="1" applyFont="1" applyBorder="1" applyAlignment="1">
      <alignment horizontal="center" vertical="center"/>
    </xf>
    <xf numFmtId="0" fontId="9" fillId="0" borderId="193" xfId="1" applyFont="1" applyBorder="1" applyAlignment="1">
      <alignment horizontal="center" vertical="center"/>
    </xf>
    <xf numFmtId="0" fontId="2" fillId="0" borderId="38" xfId="1" applyFont="1" applyBorder="1" applyAlignment="1">
      <alignment horizontal="center" vertical="center"/>
    </xf>
    <xf numFmtId="0" fontId="2" fillId="0" borderId="39" xfId="1" applyFont="1" applyBorder="1" applyAlignment="1">
      <alignment horizontal="center" vertical="center"/>
    </xf>
    <xf numFmtId="0" fontId="2" fillId="0" borderId="215" xfId="1" applyFont="1" applyBorder="1" applyAlignment="1">
      <alignment horizontal="center" vertical="center"/>
    </xf>
    <xf numFmtId="0" fontId="2" fillId="0" borderId="219" xfId="1" applyFont="1" applyBorder="1" applyAlignment="1">
      <alignment horizontal="center" vertical="center"/>
    </xf>
    <xf numFmtId="0" fontId="2" fillId="0" borderId="61" xfId="1" applyFont="1" applyBorder="1" applyAlignment="1">
      <alignment horizontal="center" vertical="center"/>
    </xf>
    <xf numFmtId="0" fontId="2" fillId="0" borderId="180" xfId="1" applyFont="1" applyBorder="1" applyAlignment="1">
      <alignment horizontal="center" vertical="center"/>
    </xf>
    <xf numFmtId="0" fontId="2" fillId="0" borderId="109" xfId="1" applyFont="1" applyBorder="1" applyAlignment="1">
      <alignment horizontal="center" vertical="center"/>
    </xf>
    <xf numFmtId="0" fontId="2" fillId="0" borderId="8" xfId="1" applyFont="1" applyBorder="1" applyAlignment="1">
      <alignment horizontal="center" vertical="center"/>
    </xf>
    <xf numFmtId="0" fontId="2" fillId="0" borderId="110" xfId="1" applyFont="1" applyBorder="1" applyAlignment="1">
      <alignment horizontal="center" vertical="center"/>
    </xf>
    <xf numFmtId="0" fontId="2" fillId="0" borderId="5" xfId="1" applyFont="1" applyBorder="1" applyAlignment="1">
      <alignment horizontal="center" vertical="center"/>
    </xf>
    <xf numFmtId="0" fontId="2" fillId="0" borderId="9" xfId="1" applyFont="1" applyBorder="1" applyAlignment="1">
      <alignment horizontal="center" vertical="center"/>
    </xf>
    <xf numFmtId="0" fontId="2" fillId="0" borderId="91" xfId="1" applyFont="1" applyBorder="1" applyAlignment="1">
      <alignment horizontal="center" vertical="center" wrapText="1"/>
    </xf>
    <xf numFmtId="0" fontId="2" fillId="0" borderId="92" xfId="1" applyFont="1" applyBorder="1" applyAlignment="1">
      <alignment horizontal="center" vertical="center" wrapText="1"/>
    </xf>
    <xf numFmtId="0" fontId="2" fillId="0" borderId="213" xfId="1" applyFont="1" applyBorder="1" applyAlignment="1">
      <alignment horizontal="center" vertical="center" wrapText="1"/>
    </xf>
    <xf numFmtId="0" fontId="2" fillId="0" borderId="38" xfId="1" applyFont="1" applyBorder="1" applyAlignment="1">
      <alignment horizontal="center" vertical="center" wrapText="1"/>
    </xf>
    <xf numFmtId="0" fontId="2" fillId="0" borderId="5" xfId="1" applyFont="1" applyBorder="1" applyAlignment="1">
      <alignment horizontal="center" vertical="center" wrapText="1"/>
    </xf>
    <xf numFmtId="0" fontId="2" fillId="0" borderId="219" xfId="1" applyFont="1" applyBorder="1" applyAlignment="1">
      <alignment horizontal="center" vertical="center" wrapText="1"/>
    </xf>
    <xf numFmtId="0" fontId="2" fillId="0" borderId="150" xfId="1" applyFont="1" applyBorder="1" applyAlignment="1">
      <alignment horizontal="center" vertical="center" wrapText="1"/>
    </xf>
    <xf numFmtId="38" fontId="22" fillId="6" borderId="29" xfId="2" applyFont="1" applyFill="1" applyBorder="1" applyAlignment="1">
      <alignment horizontal="center" vertical="center"/>
    </xf>
    <xf numFmtId="38" fontId="22" fillId="6" borderId="15" xfId="2" applyFont="1" applyFill="1" applyBorder="1" applyAlignment="1">
      <alignment horizontal="center" vertical="center"/>
    </xf>
    <xf numFmtId="38" fontId="22" fillId="6" borderId="33" xfId="2" applyFont="1" applyFill="1" applyBorder="1" applyAlignment="1">
      <alignment horizontal="center" vertical="center"/>
    </xf>
    <xf numFmtId="38" fontId="22" fillId="2" borderId="3" xfId="2" applyFont="1" applyFill="1" applyBorder="1" applyAlignment="1">
      <alignment vertical="center" shrinkToFit="1"/>
    </xf>
    <xf numFmtId="38" fontId="22" fillId="2" borderId="24" xfId="2" applyFont="1" applyFill="1" applyBorder="1" applyAlignment="1">
      <alignment vertical="center" shrinkToFit="1"/>
    </xf>
    <xf numFmtId="38" fontId="22" fillId="0" borderId="3" xfId="2" applyFont="1" applyBorder="1" applyAlignment="1">
      <alignment vertical="center" shrinkToFit="1"/>
    </xf>
    <xf numFmtId="38" fontId="22" fillId="0" borderId="24" xfId="2" applyFont="1" applyBorder="1" applyAlignment="1">
      <alignment vertical="center" shrinkToFit="1"/>
    </xf>
    <xf numFmtId="38" fontId="22" fillId="2" borderId="1" xfId="2" applyFont="1" applyFill="1" applyBorder="1" applyAlignment="1">
      <alignment vertical="center" shrinkToFit="1"/>
    </xf>
    <xf numFmtId="38" fontId="22" fillId="2" borderId="33" xfId="2" applyFont="1" applyFill="1" applyBorder="1" applyAlignment="1">
      <alignment vertical="center" shrinkToFit="1"/>
    </xf>
    <xf numFmtId="38" fontId="22" fillId="2" borderId="9" xfId="2" applyFont="1" applyFill="1" applyBorder="1" applyAlignment="1">
      <alignment vertical="center" shrinkToFit="1"/>
    </xf>
    <xf numFmtId="38" fontId="22" fillId="0" borderId="9" xfId="2" applyFont="1" applyBorder="1" applyAlignment="1">
      <alignment vertical="center" shrinkToFit="1"/>
    </xf>
    <xf numFmtId="38" fontId="22" fillId="2" borderId="29" xfId="2" applyFont="1" applyFill="1" applyBorder="1" applyAlignment="1">
      <alignment vertical="center" shrinkToFit="1"/>
    </xf>
    <xf numFmtId="38" fontId="22" fillId="7" borderId="1" xfId="2" applyFont="1" applyFill="1" applyBorder="1" applyAlignment="1">
      <alignment horizontal="center" vertical="center"/>
    </xf>
    <xf numFmtId="176" fontId="2" fillId="7" borderId="2" xfId="1" applyNumberFormat="1" applyFont="1" applyFill="1" applyBorder="1" applyAlignment="1">
      <alignment horizontal="center" vertical="center"/>
    </xf>
    <xf numFmtId="176" fontId="2" fillId="7" borderId="219" xfId="1" applyNumberFormat="1" applyFont="1" applyFill="1" applyBorder="1" applyAlignment="1">
      <alignment horizontal="center" vertical="center"/>
    </xf>
    <xf numFmtId="176" fontId="2" fillId="7" borderId="61" xfId="1" applyNumberFormat="1" applyFont="1" applyFill="1" applyBorder="1" applyAlignment="1">
      <alignment horizontal="center" vertical="center"/>
    </xf>
    <xf numFmtId="176" fontId="2" fillId="7" borderId="134" xfId="1" applyNumberFormat="1" applyFont="1" applyFill="1" applyBorder="1" applyAlignment="1">
      <alignment horizontal="center" vertical="center"/>
    </xf>
    <xf numFmtId="38" fontId="22" fillId="0" borderId="111" xfId="2" applyFont="1" applyFill="1" applyBorder="1" applyAlignment="1">
      <alignment vertical="center" shrinkToFit="1"/>
    </xf>
    <xf numFmtId="38" fontId="22" fillId="0" borderId="86" xfId="2" applyFont="1" applyFill="1" applyBorder="1" applyAlignment="1">
      <alignment vertical="center" shrinkToFit="1"/>
    </xf>
    <xf numFmtId="38" fontId="22" fillId="0" borderId="1" xfId="2" applyFont="1" applyFill="1" applyBorder="1" applyAlignment="1">
      <alignment vertical="center" shrinkToFit="1"/>
    </xf>
    <xf numFmtId="38" fontId="22" fillId="7" borderId="33" xfId="2" applyFont="1" applyFill="1" applyBorder="1" applyAlignment="1">
      <alignment horizontal="center" vertical="center"/>
    </xf>
    <xf numFmtId="176" fontId="2" fillId="7" borderId="23" xfId="1" applyNumberFormat="1" applyFont="1" applyFill="1" applyBorder="1" applyAlignment="1">
      <alignment horizontal="center" vertical="center"/>
    </xf>
    <xf numFmtId="176" fontId="2" fillId="7" borderId="110" xfId="1" applyNumberFormat="1" applyFont="1" applyFill="1" applyBorder="1" applyAlignment="1">
      <alignment horizontal="center" vertical="center"/>
    </xf>
    <xf numFmtId="38" fontId="22" fillId="0" borderId="91" xfId="2" applyFont="1" applyFill="1" applyBorder="1" applyAlignment="1">
      <alignment vertical="center" shrinkToFit="1"/>
    </xf>
    <xf numFmtId="38" fontId="22" fillId="0" borderId="33" xfId="2" applyFont="1" applyFill="1" applyBorder="1" applyAlignment="1">
      <alignment vertical="center" shrinkToFit="1"/>
    </xf>
    <xf numFmtId="38" fontId="22" fillId="0" borderId="29" xfId="2" applyFont="1" applyFill="1" applyBorder="1" applyAlignment="1">
      <alignment vertical="center" shrinkToFit="1"/>
    </xf>
    <xf numFmtId="38" fontId="22" fillId="0" borderId="1" xfId="2" applyFont="1" applyBorder="1" applyAlignment="1">
      <alignment horizontal="center" vertical="center"/>
    </xf>
    <xf numFmtId="176" fontId="2" fillId="6" borderId="2" xfId="1" applyNumberFormat="1" applyFont="1" applyFill="1" applyBorder="1" applyAlignment="1">
      <alignment horizontal="center" vertical="center"/>
    </xf>
    <xf numFmtId="176" fontId="2" fillId="6" borderId="110" xfId="1" applyNumberFormat="1" applyFont="1" applyFill="1" applyBorder="1" applyAlignment="1">
      <alignment horizontal="center" vertical="center"/>
    </xf>
    <xf numFmtId="176" fontId="2" fillId="6" borderId="219" xfId="1" applyNumberFormat="1" applyFont="1" applyFill="1" applyBorder="1" applyAlignment="1">
      <alignment horizontal="center" vertical="center"/>
    </xf>
    <xf numFmtId="176" fontId="2" fillId="6" borderId="61" xfId="1" applyNumberFormat="1" applyFont="1" applyFill="1" applyBorder="1" applyAlignment="1">
      <alignment horizontal="center" vertical="center"/>
    </xf>
    <xf numFmtId="176" fontId="2" fillId="6" borderId="134" xfId="1" applyNumberFormat="1" applyFont="1" applyFill="1" applyBorder="1" applyAlignment="1">
      <alignment horizontal="center" vertical="center"/>
    </xf>
    <xf numFmtId="181" fontId="32" fillId="2" borderId="2" xfId="6" applyNumberFormat="1" applyFont="1" applyFill="1" applyBorder="1" applyAlignment="1">
      <alignment vertical="center"/>
    </xf>
    <xf numFmtId="181" fontId="32" fillId="2" borderId="3" xfId="6" applyNumberFormat="1" applyFont="1" applyFill="1" applyBorder="1" applyAlignment="1">
      <alignment vertical="center"/>
    </xf>
    <xf numFmtId="180" fontId="32" fillId="2" borderId="2" xfId="6" applyNumberFormat="1" applyFont="1" applyFill="1" applyBorder="1" applyAlignment="1">
      <alignment vertical="center"/>
    </xf>
    <xf numFmtId="180" fontId="32" fillId="2" borderId="3" xfId="6" applyNumberFormat="1" applyFont="1" applyFill="1" applyBorder="1" applyAlignment="1">
      <alignment vertical="center"/>
    </xf>
    <xf numFmtId="38" fontId="32" fillId="2" borderId="2" xfId="5" applyNumberFormat="1" applyFont="1" applyFill="1" applyBorder="1" applyAlignment="1">
      <alignment vertical="center"/>
    </xf>
    <xf numFmtId="38" fontId="32" fillId="2" borderId="3" xfId="5" applyNumberFormat="1" applyFont="1" applyFill="1" applyBorder="1" applyAlignment="1">
      <alignment vertical="center"/>
    </xf>
    <xf numFmtId="182" fontId="32" fillId="2" borderId="2" xfId="5" applyNumberFormat="1" applyFont="1" applyFill="1" applyBorder="1" applyAlignment="1">
      <alignment vertical="center"/>
    </xf>
    <xf numFmtId="182" fontId="32" fillId="2" borderId="3" xfId="5" applyNumberFormat="1" applyFont="1" applyFill="1" applyBorder="1" applyAlignment="1">
      <alignment vertical="center"/>
    </xf>
    <xf numFmtId="0" fontId="22" fillId="0" borderId="214" xfId="6" applyFont="1" applyBorder="1" applyAlignment="1">
      <alignment vertical="center" wrapText="1"/>
    </xf>
    <xf numFmtId="0" fontId="22" fillId="0" borderId="177" xfId="6" applyFont="1" applyBorder="1" applyAlignment="1">
      <alignment vertical="center"/>
    </xf>
    <xf numFmtId="0" fontId="22" fillId="0" borderId="179" xfId="6" applyFont="1" applyBorder="1" applyAlignment="1">
      <alignment vertical="center"/>
    </xf>
    <xf numFmtId="0" fontId="32" fillId="8" borderId="1" xfId="6" applyFont="1" applyFill="1" applyBorder="1" applyAlignment="1">
      <alignment horizontal="center" vertical="center" wrapText="1"/>
    </xf>
    <xf numFmtId="0" fontId="32" fillId="8" borderId="1" xfId="6" applyFont="1" applyFill="1" applyBorder="1" applyAlignment="1">
      <alignment horizontal="center" vertical="center"/>
    </xf>
    <xf numFmtId="0" fontId="27" fillId="8" borderId="1" xfId="6" applyFont="1" applyFill="1" applyBorder="1" applyAlignment="1">
      <alignment horizontal="center" vertical="center" wrapText="1"/>
    </xf>
    <xf numFmtId="0" fontId="27" fillId="8" borderId="1" xfId="6" applyFont="1" applyFill="1" applyBorder="1" applyAlignment="1">
      <alignment horizontal="center" vertical="center"/>
    </xf>
    <xf numFmtId="0" fontId="32" fillId="8" borderId="29" xfId="6" applyFont="1" applyFill="1" applyBorder="1" applyAlignment="1">
      <alignment horizontal="center" vertical="center"/>
    </xf>
    <xf numFmtId="0" fontId="32" fillId="8" borderId="15" xfId="6" applyFont="1" applyFill="1" applyBorder="1" applyAlignment="1">
      <alignment horizontal="center" vertical="center"/>
    </xf>
    <xf numFmtId="0" fontId="32" fillId="8" borderId="33" xfId="6" applyFont="1" applyFill="1" applyBorder="1" applyAlignment="1">
      <alignment horizontal="center" vertical="center"/>
    </xf>
    <xf numFmtId="0" fontId="32" fillId="8" borderId="38" xfId="6" applyFont="1" applyFill="1" applyBorder="1" applyAlignment="1">
      <alignment horizontal="center" vertical="center"/>
    </xf>
    <xf numFmtId="0" fontId="32" fillId="8" borderId="9" xfId="6" applyFont="1" applyFill="1" applyBorder="1" applyAlignment="1">
      <alignment horizontal="center" vertical="center"/>
    </xf>
    <xf numFmtId="0" fontId="32" fillId="8" borderId="23" xfId="6" applyFont="1" applyFill="1" applyBorder="1" applyAlignment="1">
      <alignment horizontal="center" vertical="center"/>
    </xf>
    <xf numFmtId="0" fontId="32" fillId="8" borderId="24" xfId="6" applyFont="1" applyFill="1" applyBorder="1" applyAlignment="1">
      <alignment horizontal="center" vertical="center"/>
    </xf>
    <xf numFmtId="0" fontId="27" fillId="8" borderId="2" xfId="6" applyFont="1" applyFill="1" applyBorder="1" applyAlignment="1">
      <alignment horizontal="center" vertical="center"/>
    </xf>
    <xf numFmtId="0" fontId="27" fillId="8" borderId="8" xfId="6" applyFont="1" applyFill="1" applyBorder="1" applyAlignment="1">
      <alignment horizontal="center" vertical="center"/>
    </xf>
    <xf numFmtId="0" fontId="27" fillId="8" borderId="3" xfId="6" applyFont="1" applyFill="1" applyBorder="1" applyAlignment="1">
      <alignment horizontal="center" vertical="center"/>
    </xf>
    <xf numFmtId="0" fontId="32" fillId="8" borderId="2" xfId="6" applyFont="1" applyFill="1" applyBorder="1" applyAlignment="1">
      <alignment horizontal="center" vertical="center"/>
    </xf>
    <xf numFmtId="0" fontId="32" fillId="8" borderId="8" xfId="6" applyFont="1" applyFill="1" applyBorder="1" applyAlignment="1">
      <alignment horizontal="center" vertical="center"/>
    </xf>
    <xf numFmtId="0" fontId="32" fillId="8" borderId="3" xfId="6" applyFont="1" applyFill="1" applyBorder="1" applyAlignment="1">
      <alignment horizontal="center" vertical="center"/>
    </xf>
    <xf numFmtId="0" fontId="27" fillId="8" borderId="29" xfId="6" applyFont="1" applyFill="1" applyBorder="1" applyAlignment="1">
      <alignment horizontal="center" vertical="center" wrapText="1"/>
    </xf>
    <xf numFmtId="0" fontId="27" fillId="8" borderId="15" xfId="6" applyFont="1" applyFill="1" applyBorder="1" applyAlignment="1">
      <alignment horizontal="center" vertical="center" wrapText="1"/>
    </xf>
    <xf numFmtId="0" fontId="27" fillId="8" borderId="33" xfId="6" applyFont="1" applyFill="1" applyBorder="1" applyAlignment="1">
      <alignment horizontal="center" vertical="center" wrapText="1"/>
    </xf>
    <xf numFmtId="0" fontId="27" fillId="8" borderId="29" xfId="6" applyFont="1" applyFill="1" applyBorder="1" applyAlignment="1">
      <alignment horizontal="center" vertical="center"/>
    </xf>
    <xf numFmtId="0" fontId="27" fillId="8" borderId="15" xfId="6" applyFont="1" applyFill="1" applyBorder="1" applyAlignment="1">
      <alignment horizontal="center" vertical="center"/>
    </xf>
    <xf numFmtId="0" fontId="27" fillId="8" borderId="33" xfId="6" applyFont="1" applyFill="1" applyBorder="1" applyAlignment="1">
      <alignment horizontal="center" vertical="center"/>
    </xf>
    <xf numFmtId="0" fontId="30" fillId="2" borderId="1" xfId="1" applyFont="1" applyFill="1" applyBorder="1" applyAlignment="1">
      <alignment horizontal="center" vertical="center" shrinkToFit="1"/>
    </xf>
    <xf numFmtId="0" fontId="5" fillId="0" borderId="29" xfId="1" applyFont="1" applyBorder="1" applyAlignment="1">
      <alignment horizontal="center" vertical="center" wrapText="1"/>
    </xf>
    <xf numFmtId="0" fontId="5" fillId="0" borderId="33" xfId="1" applyFont="1" applyBorder="1" applyAlignment="1">
      <alignment horizontal="center" vertical="center"/>
    </xf>
    <xf numFmtId="0" fontId="5" fillId="0" borderId="29" xfId="1" applyFont="1" applyBorder="1" applyAlignment="1">
      <alignment horizontal="center" vertical="center" shrinkToFit="1"/>
    </xf>
    <xf numFmtId="0" fontId="5" fillId="0" borderId="33" xfId="1" applyFont="1" applyBorder="1" applyAlignment="1">
      <alignment horizontal="center" vertical="center" shrinkToFit="1"/>
    </xf>
    <xf numFmtId="0" fontId="30" fillId="0" borderId="1" xfId="1" applyFont="1" applyBorder="1" applyAlignment="1">
      <alignment horizontal="center" vertical="center" shrinkToFit="1"/>
    </xf>
    <xf numFmtId="0" fontId="30" fillId="0" borderId="1" xfId="1" applyFont="1" applyBorder="1" applyAlignment="1">
      <alignment horizontal="center" vertical="center"/>
    </xf>
    <xf numFmtId="0" fontId="5" fillId="0" borderId="214" xfId="1" applyFont="1" applyBorder="1" applyAlignment="1">
      <alignment vertical="center" wrapText="1"/>
    </xf>
    <xf numFmtId="0" fontId="5" fillId="0" borderId="177" xfId="1" applyFont="1" applyBorder="1" applyAlignment="1">
      <alignment vertical="center"/>
    </xf>
    <xf numFmtId="0" fontId="5" fillId="0" borderId="179" xfId="1" applyFont="1" applyBorder="1" applyAlignment="1">
      <alignment vertical="center"/>
    </xf>
    <xf numFmtId="0" fontId="12" fillId="0" borderId="81" xfId="1" applyFont="1" applyBorder="1" applyAlignment="1">
      <alignment vertical="center" wrapText="1"/>
    </xf>
    <xf numFmtId="0" fontId="12" fillId="0" borderId="155" xfId="1" applyFont="1" applyBorder="1" applyAlignment="1">
      <alignment vertical="center" wrapText="1"/>
    </xf>
    <xf numFmtId="0" fontId="12" fillId="0" borderId="60" xfId="1" applyFont="1" applyBorder="1" applyAlignment="1">
      <alignment vertical="center" wrapText="1"/>
    </xf>
    <xf numFmtId="0" fontId="12" fillId="0" borderId="61" xfId="1" applyFont="1" applyBorder="1" applyAlignment="1">
      <alignment vertical="center" wrapText="1"/>
    </xf>
    <xf numFmtId="0" fontId="12" fillId="0" borderId="62" xfId="1" applyFont="1" applyBorder="1" applyAlignment="1">
      <alignment vertical="center" wrapText="1"/>
    </xf>
    <xf numFmtId="0" fontId="12" fillId="0" borderId="63" xfId="1" applyFont="1" applyBorder="1" applyAlignment="1">
      <alignment vertical="center" wrapText="1"/>
    </xf>
    <xf numFmtId="0" fontId="9" fillId="8" borderId="84" xfId="1" applyFont="1" applyFill="1" applyBorder="1" applyAlignment="1">
      <alignment horizontal="center" vertical="center"/>
    </xf>
    <xf numFmtId="0" fontId="9" fillId="8" borderId="92" xfId="1" applyFont="1" applyFill="1" applyBorder="1" applyAlignment="1">
      <alignment horizontal="center" vertical="center"/>
    </xf>
    <xf numFmtId="0" fontId="9" fillId="8" borderId="171" xfId="1" applyFont="1" applyFill="1" applyBorder="1" applyAlignment="1">
      <alignment horizontal="center" vertical="center"/>
    </xf>
    <xf numFmtId="0" fontId="9" fillId="8" borderId="36" xfId="1" applyFont="1" applyFill="1" applyBorder="1" applyAlignment="1">
      <alignment horizontal="center" vertical="center"/>
    </xf>
    <xf numFmtId="0" fontId="9" fillId="8" borderId="65" xfId="1" applyFont="1" applyFill="1" applyBorder="1" applyAlignment="1">
      <alignment horizontal="center" vertical="center"/>
    </xf>
    <xf numFmtId="0" fontId="9" fillId="8" borderId="66" xfId="1" applyFont="1" applyFill="1" applyBorder="1" applyAlignment="1">
      <alignment horizontal="center" vertical="center"/>
    </xf>
    <xf numFmtId="0" fontId="9" fillId="8" borderId="1" xfId="1" applyFont="1" applyFill="1" applyBorder="1" applyAlignment="1">
      <alignment horizontal="center" vertical="center"/>
    </xf>
    <xf numFmtId="0" fontId="9" fillId="8" borderId="31" xfId="1" applyFont="1" applyFill="1" applyBorder="1" applyAlignment="1">
      <alignment horizontal="center" vertical="center"/>
    </xf>
    <xf numFmtId="0" fontId="9" fillId="8" borderId="172" xfId="1" applyFont="1" applyFill="1" applyBorder="1" applyAlignment="1">
      <alignment horizontal="center" vertical="center"/>
    </xf>
    <xf numFmtId="0" fontId="9" fillId="8" borderId="173" xfId="1" applyFont="1" applyFill="1" applyBorder="1" applyAlignment="1">
      <alignment horizontal="center" vertical="center"/>
    </xf>
    <xf numFmtId="0" fontId="9" fillId="8" borderId="38" xfId="1" applyFont="1" applyFill="1" applyBorder="1" applyAlignment="1">
      <alignment horizontal="center" vertical="center" wrapText="1"/>
    </xf>
    <xf numFmtId="0" fontId="9" fillId="8" borderId="5" xfId="1" applyFont="1" applyFill="1" applyBorder="1" applyAlignment="1">
      <alignment horizontal="center" vertical="center" wrapText="1"/>
    </xf>
    <xf numFmtId="0" fontId="9" fillId="8" borderId="6" xfId="1" applyFont="1" applyFill="1" applyBorder="1" applyAlignment="1">
      <alignment horizontal="center" vertical="center" wrapText="1"/>
    </xf>
    <xf numFmtId="0" fontId="9" fillId="8" borderId="23" xfId="1" applyFont="1" applyFill="1" applyBorder="1" applyAlignment="1">
      <alignment horizontal="center" vertical="center" wrapText="1"/>
    </xf>
    <xf numFmtId="0" fontId="9" fillId="8" borderId="11" xfId="1" applyFont="1" applyFill="1" applyBorder="1" applyAlignment="1">
      <alignment horizontal="center" vertical="center" wrapText="1"/>
    </xf>
    <xf numFmtId="0" fontId="9" fillId="8" borderId="12" xfId="1" applyFont="1" applyFill="1" applyBorder="1" applyAlignment="1">
      <alignment horizontal="center" vertical="center" wrapText="1"/>
    </xf>
    <xf numFmtId="38" fontId="9" fillId="0" borderId="195" xfId="2" applyFont="1" applyBorder="1" applyAlignment="1">
      <alignment vertical="center" shrinkToFit="1"/>
    </xf>
    <xf numFmtId="38" fontId="9" fillId="0" borderId="194" xfId="2" applyFont="1" applyBorder="1" applyAlignment="1">
      <alignment vertical="center" shrinkToFit="1"/>
    </xf>
    <xf numFmtId="0" fontId="9" fillId="8" borderId="159" xfId="1" applyFont="1" applyFill="1" applyBorder="1" applyAlignment="1">
      <alignment horizontal="center" vertical="center" shrinkToFit="1"/>
    </xf>
    <xf numFmtId="0" fontId="9" fillId="8" borderId="166" xfId="1" applyFont="1" applyFill="1" applyBorder="1" applyAlignment="1">
      <alignment horizontal="center" vertical="center" shrinkToFit="1"/>
    </xf>
    <xf numFmtId="0" fontId="9" fillId="8" borderId="158" xfId="1" applyFont="1" applyFill="1" applyBorder="1" applyAlignment="1">
      <alignment horizontal="center" vertical="center" shrinkToFit="1"/>
    </xf>
    <xf numFmtId="0" fontId="9" fillId="0" borderId="148" xfId="1" applyFont="1" applyBorder="1" applyAlignment="1">
      <alignment horizontal="center" vertical="center"/>
    </xf>
    <xf numFmtId="0" fontId="9" fillId="0" borderId="150" xfId="1" applyFont="1" applyBorder="1" applyAlignment="1">
      <alignment horizontal="center" vertical="center"/>
    </xf>
    <xf numFmtId="0" fontId="9" fillId="0" borderId="194" xfId="1" applyFont="1" applyBorder="1" applyAlignment="1">
      <alignment horizontal="center" vertical="center"/>
    </xf>
    <xf numFmtId="0" fontId="9" fillId="0" borderId="80" xfId="1" applyFont="1" applyBorder="1" applyAlignment="1">
      <alignment horizontal="center" vertical="center"/>
    </xf>
    <xf numFmtId="0" fontId="9" fillId="0" borderId="13" xfId="1" applyFont="1" applyBorder="1" applyAlignment="1">
      <alignment horizontal="center" vertical="center"/>
    </xf>
    <xf numFmtId="0" fontId="9" fillId="0" borderId="125" xfId="1" applyFont="1" applyBorder="1" applyAlignment="1">
      <alignment horizontal="center" vertical="center"/>
    </xf>
    <xf numFmtId="0" fontId="9" fillId="0" borderId="24" xfId="1" applyFont="1" applyBorder="1" applyAlignment="1">
      <alignment horizontal="center" vertical="center"/>
    </xf>
    <xf numFmtId="0" fontId="9" fillId="12" borderId="56" xfId="1" applyFont="1" applyFill="1" applyBorder="1" applyAlignment="1">
      <alignment horizontal="center" vertical="center"/>
    </xf>
    <xf numFmtId="0" fontId="9" fillId="12" borderId="57" xfId="1" applyFont="1" applyFill="1" applyBorder="1" applyAlignment="1">
      <alignment horizontal="center" vertical="center"/>
    </xf>
    <xf numFmtId="0" fontId="9" fillId="12" borderId="58" xfId="1" applyFont="1" applyFill="1" applyBorder="1" applyAlignment="1">
      <alignment horizontal="center" vertical="center"/>
    </xf>
    <xf numFmtId="0" fontId="9" fillId="12" borderId="147" xfId="1" applyFont="1" applyFill="1" applyBorder="1" applyAlignment="1">
      <alignment horizontal="center" vertical="center"/>
    </xf>
    <xf numFmtId="0" fontId="9" fillId="12" borderId="76" xfId="1" applyFont="1" applyFill="1" applyBorder="1" applyAlignment="1">
      <alignment horizontal="center" vertical="center"/>
    </xf>
    <xf numFmtId="0" fontId="9" fillId="12" borderId="59" xfId="1" applyFont="1" applyFill="1" applyBorder="1" applyAlignment="1">
      <alignment horizontal="center" vertical="center"/>
    </xf>
    <xf numFmtId="0" fontId="9" fillId="12" borderId="83" xfId="1" applyFont="1" applyFill="1" applyBorder="1" applyAlignment="1">
      <alignment horizontal="center" vertical="center"/>
    </xf>
    <xf numFmtId="0" fontId="9" fillId="12" borderId="63" xfId="1" applyFont="1" applyFill="1" applyBorder="1" applyAlignment="1">
      <alignment horizontal="center" vertical="center"/>
    </xf>
    <xf numFmtId="0" fontId="9" fillId="8" borderId="38" xfId="1" applyFont="1" applyFill="1" applyBorder="1" applyAlignment="1">
      <alignment horizontal="center" vertical="center"/>
    </xf>
    <xf numFmtId="0" fontId="9" fillId="8" borderId="39" xfId="1" applyFont="1" applyFill="1" applyBorder="1" applyAlignment="1">
      <alignment horizontal="center" vertical="center"/>
    </xf>
    <xf numFmtId="0" fontId="9" fillId="8" borderId="23" xfId="1" applyFont="1" applyFill="1" applyBorder="1" applyAlignment="1">
      <alignment horizontal="center" vertical="center"/>
    </xf>
    <xf numFmtId="0" fontId="9" fillId="8" borderId="102" xfId="1" applyFont="1" applyFill="1" applyBorder="1" applyAlignment="1">
      <alignment horizontal="center" vertical="center" wrapText="1"/>
    </xf>
    <xf numFmtId="0" fontId="9" fillId="8" borderId="157" xfId="1" applyFont="1" applyFill="1" applyBorder="1" applyAlignment="1">
      <alignment horizontal="center" vertical="center" wrapText="1"/>
    </xf>
    <xf numFmtId="0" fontId="9" fillId="8" borderId="93" xfId="1" applyFont="1" applyFill="1" applyBorder="1" applyAlignment="1">
      <alignment horizontal="center" vertical="center" wrapText="1"/>
    </xf>
    <xf numFmtId="0" fontId="9" fillId="8" borderId="165" xfId="1" applyFont="1" applyFill="1" applyBorder="1" applyAlignment="1">
      <alignment horizontal="center" vertical="center"/>
    </xf>
    <xf numFmtId="0" fontId="9" fillId="8" borderId="108" xfId="1" applyFont="1" applyFill="1" applyBorder="1" applyAlignment="1">
      <alignment horizontal="center" vertical="center"/>
    </xf>
    <xf numFmtId="0" fontId="9" fillId="8" borderId="162" xfId="1" applyFont="1" applyFill="1" applyBorder="1" applyAlignment="1">
      <alignment horizontal="center" vertical="center" shrinkToFit="1"/>
    </xf>
    <xf numFmtId="0" fontId="9" fillId="8" borderId="167" xfId="1" applyFont="1" applyFill="1" applyBorder="1" applyAlignment="1">
      <alignment horizontal="center" vertical="center" shrinkToFit="1"/>
    </xf>
    <xf numFmtId="0" fontId="9" fillId="8" borderId="169" xfId="1" applyFont="1" applyFill="1" applyBorder="1" applyAlignment="1">
      <alignment horizontal="center" vertical="center" shrinkToFit="1"/>
    </xf>
    <xf numFmtId="0" fontId="9" fillId="0" borderId="109" xfId="1" applyFont="1" applyBorder="1" applyAlignment="1">
      <alignment horizontal="center" vertical="center"/>
    </xf>
    <xf numFmtId="0" fontId="9" fillId="0" borderId="3" xfId="1" applyFont="1" applyBorder="1" applyAlignment="1">
      <alignment horizontal="center" vertical="center"/>
    </xf>
    <xf numFmtId="0" fontId="9" fillId="0" borderId="129" xfId="1" applyFont="1" applyBorder="1" applyAlignment="1">
      <alignment horizontal="center" vertical="center"/>
    </xf>
    <xf numFmtId="0" fontId="9" fillId="0" borderId="130" xfId="1" applyFont="1" applyBorder="1" applyAlignment="1">
      <alignment horizontal="center" vertical="center"/>
    </xf>
    <xf numFmtId="183" fontId="9" fillId="0" borderId="10" xfId="1" applyNumberFormat="1" applyFont="1" applyBorder="1" applyAlignment="1">
      <alignment horizontal="center" vertical="center" shrinkToFit="1"/>
    </xf>
    <xf numFmtId="183" fontId="9" fillId="0" borderId="11" xfId="1" applyNumberFormat="1" applyFont="1" applyBorder="1" applyAlignment="1">
      <alignment horizontal="center" vertical="center" shrinkToFit="1"/>
    </xf>
    <xf numFmtId="183" fontId="9" fillId="0" borderId="12" xfId="1" applyNumberFormat="1" applyFont="1" applyBorder="1" applyAlignment="1">
      <alignment horizontal="center" vertical="center" shrinkToFit="1"/>
    </xf>
    <xf numFmtId="0" fontId="9" fillId="8" borderId="53" xfId="1" applyFont="1" applyFill="1" applyBorder="1" applyAlignment="1">
      <alignment horizontal="center" vertical="center"/>
    </xf>
    <xf numFmtId="0" fontId="9" fillId="8" borderId="55" xfId="1" applyFont="1" applyFill="1" applyBorder="1" applyAlignment="1">
      <alignment horizontal="center" vertical="center"/>
    </xf>
    <xf numFmtId="0" fontId="9" fillId="8" borderId="60" xfId="1" applyFont="1" applyFill="1" applyBorder="1" applyAlignment="1">
      <alignment horizontal="center" vertical="center"/>
    </xf>
    <xf numFmtId="0" fontId="9" fillId="8" borderId="16" xfId="1" applyFont="1" applyFill="1" applyBorder="1" applyAlignment="1">
      <alignment horizontal="center" vertical="center"/>
    </xf>
    <xf numFmtId="0" fontId="9" fillId="8" borderId="62" xfId="1" applyFont="1" applyFill="1" applyBorder="1" applyAlignment="1">
      <alignment horizontal="center" vertical="center"/>
    </xf>
    <xf numFmtId="0" fontId="9" fillId="8" borderId="20" xfId="1" applyFont="1" applyFill="1" applyBorder="1" applyAlignment="1">
      <alignment horizontal="center" vertical="center"/>
    </xf>
    <xf numFmtId="0" fontId="9" fillId="3" borderId="81" xfId="1" applyFont="1" applyFill="1" applyBorder="1" applyAlignment="1">
      <alignment horizontal="center" vertical="center"/>
    </xf>
    <xf numFmtId="0" fontId="9" fillId="3" borderId="82" xfId="1" applyFont="1" applyFill="1" applyBorder="1" applyAlignment="1">
      <alignment horizontal="center" vertical="center"/>
    </xf>
    <xf numFmtId="0" fontId="9" fillId="3" borderId="62" xfId="1" applyFont="1" applyFill="1" applyBorder="1" applyAlignment="1">
      <alignment horizontal="center" vertical="center"/>
    </xf>
    <xf numFmtId="0" fontId="9" fillId="3" borderId="20" xfId="1" applyFont="1" applyFill="1" applyBorder="1" applyAlignment="1">
      <alignment horizontal="center" vertical="center"/>
    </xf>
    <xf numFmtId="0" fontId="9" fillId="8" borderId="8" xfId="1" applyFont="1" applyFill="1" applyBorder="1" applyAlignment="1">
      <alignment horizontal="center" vertical="center" shrinkToFit="1"/>
    </xf>
    <xf numFmtId="0" fontId="9" fillId="8" borderId="2" xfId="1" applyFont="1" applyFill="1" applyBorder="1" applyAlignment="1">
      <alignment horizontal="center" vertical="center" shrinkToFit="1"/>
    </xf>
    <xf numFmtId="0" fontId="9" fillId="8" borderId="27" xfId="1" applyFont="1" applyFill="1" applyBorder="1" applyAlignment="1">
      <alignment horizontal="center" vertical="center" shrinkToFit="1"/>
    </xf>
    <xf numFmtId="0" fontId="9" fillId="8" borderId="7" xfId="1" applyFont="1" applyFill="1" applyBorder="1" applyAlignment="1">
      <alignment horizontal="center" vertical="center" shrinkToFit="1"/>
    </xf>
    <xf numFmtId="0" fontId="9" fillId="8" borderId="3" xfId="1" applyFont="1" applyFill="1" applyBorder="1" applyAlignment="1">
      <alignment horizontal="center" vertical="center" shrinkToFit="1"/>
    </xf>
    <xf numFmtId="0" fontId="9" fillId="4" borderId="81" xfId="1" applyFont="1" applyFill="1" applyBorder="1" applyAlignment="1">
      <alignment horizontal="center" vertical="center"/>
    </xf>
    <xf numFmtId="0" fontId="9" fillId="4" borderId="82" xfId="1" applyFont="1" applyFill="1" applyBorder="1" applyAlignment="1">
      <alignment horizontal="center" vertical="center"/>
    </xf>
    <xf numFmtId="0" fontId="9" fillId="4" borderId="62" xfId="1" applyFont="1" applyFill="1" applyBorder="1" applyAlignment="1">
      <alignment horizontal="center" vertical="center"/>
    </xf>
    <xf numFmtId="0" fontId="9" fillId="4" borderId="20" xfId="1" applyFont="1" applyFill="1" applyBorder="1" applyAlignment="1">
      <alignment horizontal="center" vertical="center"/>
    </xf>
    <xf numFmtId="0" fontId="9" fillId="3" borderId="64" xfId="1" applyFont="1" applyFill="1" applyBorder="1" applyAlignment="1">
      <alignment horizontal="center" vertical="center"/>
    </xf>
    <xf numFmtId="0" fontId="9" fillId="3" borderId="65" xfId="1" applyFont="1" applyFill="1" applyBorder="1" applyAlignment="1">
      <alignment horizontal="center" vertical="center"/>
    </xf>
    <xf numFmtId="0" fontId="9" fillId="3" borderId="66" xfId="1" applyFont="1" applyFill="1" applyBorder="1" applyAlignment="1">
      <alignment horizontal="center" vertical="center"/>
    </xf>
    <xf numFmtId="0" fontId="9" fillId="4" borderId="64" xfId="1" applyFont="1" applyFill="1" applyBorder="1" applyAlignment="1">
      <alignment horizontal="center" vertical="center"/>
    </xf>
    <xf numFmtId="0" fontId="9" fillId="4" borderId="65" xfId="1" applyFont="1" applyFill="1" applyBorder="1" applyAlignment="1">
      <alignment horizontal="center" vertical="center"/>
    </xf>
    <xf numFmtId="0" fontId="9" fillId="4" borderId="66" xfId="1" applyFont="1" applyFill="1" applyBorder="1" applyAlignment="1">
      <alignment horizontal="center" vertical="center"/>
    </xf>
    <xf numFmtId="0" fontId="12" fillId="0" borderId="10" xfId="1" applyFont="1" applyBorder="1" applyAlignment="1">
      <alignment vertical="center" wrapText="1"/>
    </xf>
    <xf numFmtId="0" fontId="12" fillId="0" borderId="134" xfId="1" applyFont="1" applyBorder="1" applyAlignment="1">
      <alignment vertical="center" wrapText="1"/>
    </xf>
    <xf numFmtId="0" fontId="12" fillId="0" borderId="81" xfId="1" applyFont="1" applyBorder="1" applyAlignment="1">
      <alignment vertical="center" shrinkToFit="1"/>
    </xf>
    <xf numFmtId="0" fontId="12" fillId="0" borderId="154" xfId="1" applyFont="1" applyBorder="1" applyAlignment="1">
      <alignment vertical="center" shrinkToFit="1"/>
    </xf>
    <xf numFmtId="0" fontId="12" fillId="0" borderId="155" xfId="1" applyFont="1" applyBorder="1" applyAlignment="1">
      <alignment vertical="center" shrinkToFit="1"/>
    </xf>
    <xf numFmtId="0" fontId="12" fillId="0" borderId="60" xfId="1" applyFont="1" applyBorder="1" applyAlignment="1">
      <alignment vertical="center" shrinkToFit="1"/>
    </xf>
    <xf numFmtId="0" fontId="12" fillId="0" borderId="0" xfId="1" applyFont="1" applyBorder="1" applyAlignment="1">
      <alignment vertical="center" shrinkToFit="1"/>
    </xf>
    <xf numFmtId="0" fontId="12" fillId="0" borderId="61" xfId="1" applyFont="1" applyBorder="1" applyAlignment="1">
      <alignment vertical="center" shrinkToFit="1"/>
    </xf>
    <xf numFmtId="0" fontId="12" fillId="0" borderId="62" xfId="1" applyFont="1" applyBorder="1" applyAlignment="1">
      <alignment vertical="center" shrinkToFit="1"/>
    </xf>
    <xf numFmtId="0" fontId="12" fillId="0" borderId="21" xfId="1" applyFont="1" applyBorder="1" applyAlignment="1">
      <alignment vertical="center" shrinkToFit="1"/>
    </xf>
    <xf numFmtId="0" fontId="12" fillId="0" borderId="63" xfId="1" applyFont="1" applyBorder="1" applyAlignment="1">
      <alignment vertical="center" shrinkToFit="1"/>
    </xf>
    <xf numFmtId="180" fontId="9" fillId="2" borderId="64" xfId="1" applyNumberFormat="1" applyFont="1" applyFill="1" applyBorder="1" applyAlignment="1">
      <alignment horizontal="center" vertical="center" shrinkToFit="1"/>
    </xf>
    <xf numFmtId="180" fontId="9" fillId="2" borderId="65" xfId="1" applyNumberFormat="1" applyFont="1" applyFill="1" applyBorder="1" applyAlignment="1">
      <alignment horizontal="center" vertical="center" shrinkToFit="1"/>
    </xf>
    <xf numFmtId="180" fontId="9" fillId="2" borderId="66" xfId="1" applyNumberFormat="1" applyFont="1" applyFill="1" applyBorder="1" applyAlignment="1">
      <alignment horizontal="center" vertical="center" shrinkToFit="1"/>
    </xf>
    <xf numFmtId="180" fontId="9" fillId="2" borderId="7" xfId="1" applyNumberFormat="1" applyFont="1" applyFill="1" applyBorder="1" applyAlignment="1">
      <alignment horizontal="center" vertical="center" shrinkToFit="1"/>
    </xf>
    <xf numFmtId="180" fontId="9" fillId="2" borderId="8" xfId="1" applyNumberFormat="1" applyFont="1" applyFill="1" applyBorder="1" applyAlignment="1">
      <alignment horizontal="center" vertical="center" shrinkToFit="1"/>
    </xf>
    <xf numFmtId="180" fontId="9" fillId="2" borderId="27" xfId="1" applyNumberFormat="1" applyFont="1" applyFill="1" applyBorder="1" applyAlignment="1">
      <alignment horizontal="center" vertical="center" shrinkToFit="1"/>
    </xf>
    <xf numFmtId="0" fontId="9" fillId="8" borderId="81" xfId="1" applyFont="1" applyFill="1" applyBorder="1" applyAlignment="1">
      <alignment horizontal="center" vertical="center"/>
    </xf>
    <xf numFmtId="0" fontId="9" fillId="8" borderId="82" xfId="1" applyFont="1" applyFill="1" applyBorder="1" applyAlignment="1">
      <alignment horizontal="center" vertical="center"/>
    </xf>
    <xf numFmtId="0" fontId="9" fillId="8" borderId="56" xfId="1" applyFont="1" applyFill="1" applyBorder="1" applyAlignment="1">
      <alignment horizontal="center" vertical="center"/>
    </xf>
    <xf numFmtId="0" fontId="9" fillId="8" borderId="57" xfId="1" applyFont="1" applyFill="1" applyBorder="1" applyAlignment="1">
      <alignment horizontal="center" vertical="center"/>
    </xf>
    <xf numFmtId="0" fontId="9" fillId="8" borderId="58" xfId="1" applyFont="1" applyFill="1" applyBorder="1" applyAlignment="1">
      <alignment horizontal="center" vertical="center"/>
    </xf>
    <xf numFmtId="0" fontId="9" fillId="8" borderId="209" xfId="1" applyFont="1" applyFill="1" applyBorder="1" applyAlignment="1">
      <alignment horizontal="center" vertical="center"/>
    </xf>
    <xf numFmtId="0" fontId="9" fillId="8" borderId="210" xfId="1" applyFont="1" applyFill="1" applyBorder="1" applyAlignment="1">
      <alignment horizontal="center" vertical="center"/>
    </xf>
    <xf numFmtId="0" fontId="9" fillId="8" borderId="211" xfId="1" applyFont="1" applyFill="1" applyBorder="1" applyAlignment="1">
      <alignment horizontal="center" vertical="center"/>
    </xf>
    <xf numFmtId="0" fontId="9" fillId="3" borderId="77" xfId="1" applyFont="1" applyFill="1" applyBorder="1" applyAlignment="1">
      <alignment horizontal="center" vertical="center"/>
    </xf>
    <xf numFmtId="0" fontId="9" fillId="3" borderId="78" xfId="1" applyFont="1" applyFill="1" applyBorder="1" applyAlignment="1">
      <alignment horizontal="center" vertical="center"/>
    </xf>
    <xf numFmtId="0" fontId="9" fillId="3" borderId="79" xfId="1" applyFont="1" applyFill="1" applyBorder="1" applyAlignment="1">
      <alignment horizontal="center" vertical="center"/>
    </xf>
    <xf numFmtId="0" fontId="9" fillId="4" borderId="77" xfId="1" applyFont="1" applyFill="1" applyBorder="1" applyAlignment="1">
      <alignment horizontal="center" vertical="center"/>
    </xf>
    <xf numFmtId="0" fontId="9" fillId="4" borderId="78" xfId="1" applyFont="1" applyFill="1" applyBorder="1" applyAlignment="1">
      <alignment horizontal="center" vertical="center"/>
    </xf>
    <xf numFmtId="0" fontId="9" fillId="4" borderId="79" xfId="1" applyFont="1" applyFill="1" applyBorder="1" applyAlignment="1">
      <alignment horizontal="center" vertical="center"/>
    </xf>
    <xf numFmtId="0" fontId="9" fillId="8" borderId="7" xfId="1" applyFont="1" applyFill="1" applyBorder="1" applyAlignment="1">
      <alignment horizontal="center" vertical="center" wrapText="1"/>
    </xf>
    <xf numFmtId="0" fontId="9" fillId="8" borderId="8" xfId="1" applyFont="1" applyFill="1" applyBorder="1" applyAlignment="1">
      <alignment horizontal="center" vertical="center" wrapText="1"/>
    </xf>
    <xf numFmtId="0" fontId="9" fillId="8" borderId="27" xfId="1" applyFont="1" applyFill="1" applyBorder="1" applyAlignment="1">
      <alignment horizontal="center" vertical="center" wrapText="1"/>
    </xf>
    <xf numFmtId="0" fontId="9" fillId="8" borderId="4" xfId="1" applyFont="1" applyFill="1" applyBorder="1" applyAlignment="1">
      <alignment horizontal="center" vertical="center" wrapText="1"/>
    </xf>
    <xf numFmtId="0" fontId="9" fillId="8" borderId="10" xfId="1" applyFont="1" applyFill="1" applyBorder="1" applyAlignment="1">
      <alignment horizontal="center" vertical="center" wrapText="1"/>
    </xf>
    <xf numFmtId="0" fontId="9" fillId="8" borderId="24" xfId="1" applyFont="1" applyFill="1" applyBorder="1" applyAlignment="1">
      <alignment horizontal="center" vertical="center" shrinkToFit="1"/>
    </xf>
    <xf numFmtId="0" fontId="9" fillId="8" borderId="33" xfId="1" applyFont="1" applyFill="1" applyBorder="1" applyAlignment="1">
      <alignment horizontal="center" vertical="center" shrinkToFit="1"/>
    </xf>
    <xf numFmtId="0" fontId="9" fillId="8" borderId="37" xfId="1" applyFont="1" applyFill="1" applyBorder="1" applyAlignment="1">
      <alignment horizontal="center" vertical="center" shrinkToFit="1"/>
    </xf>
    <xf numFmtId="0" fontId="9" fillId="8" borderId="4" xfId="1" applyFont="1" applyFill="1" applyBorder="1" applyAlignment="1">
      <alignment horizontal="center" vertical="center" wrapText="1" shrinkToFit="1"/>
    </xf>
    <xf numFmtId="0" fontId="9" fillId="8" borderId="6" xfId="1" applyFont="1" applyFill="1" applyBorder="1" applyAlignment="1">
      <alignment horizontal="center" vertical="center" wrapText="1" shrinkToFit="1"/>
    </xf>
    <xf numFmtId="0" fontId="9" fillId="8" borderId="10" xfId="1" applyFont="1" applyFill="1" applyBorder="1" applyAlignment="1">
      <alignment horizontal="center" vertical="center" wrapText="1" shrinkToFit="1"/>
    </xf>
    <xf numFmtId="0" fontId="9" fillId="8" borderId="12" xfId="1" applyFont="1" applyFill="1" applyBorder="1" applyAlignment="1">
      <alignment horizontal="center" vertical="center" wrapText="1" shrinkToFit="1"/>
    </xf>
    <xf numFmtId="0" fontId="9" fillId="0" borderId="84" xfId="1" applyFont="1" applyBorder="1" applyAlignment="1">
      <alignment horizontal="center" vertical="center"/>
    </xf>
    <xf numFmtId="0" fontId="9" fillId="0" borderId="86" xfId="1" applyFont="1" applyBorder="1" applyAlignment="1">
      <alignment horizontal="center" vertical="center"/>
    </xf>
    <xf numFmtId="0" fontId="9" fillId="8" borderId="76" xfId="1" applyFont="1" applyFill="1" applyBorder="1" applyAlignment="1">
      <alignment horizontal="center" vertical="center"/>
    </xf>
    <xf numFmtId="0" fontId="9" fillId="8" borderId="54" xfId="1" applyFont="1" applyFill="1" applyBorder="1" applyAlignment="1">
      <alignment horizontal="center" vertical="center"/>
    </xf>
    <xf numFmtId="0" fontId="9" fillId="8" borderId="80" xfId="1" applyFont="1" applyFill="1" applyBorder="1" applyAlignment="1">
      <alignment horizontal="center" vertical="center"/>
    </xf>
    <xf numFmtId="0" fontId="9" fillId="8" borderId="0" xfId="1" applyFont="1" applyFill="1" applyAlignment="1">
      <alignment horizontal="center" vertical="center"/>
    </xf>
    <xf numFmtId="0" fontId="9" fillId="8" borderId="83" xfId="1" applyFont="1" applyFill="1" applyBorder="1" applyAlignment="1">
      <alignment horizontal="center" vertical="center"/>
    </xf>
    <xf numFmtId="0" fontId="9" fillId="8" borderId="21" xfId="1" applyFont="1" applyFill="1" applyBorder="1" applyAlignment="1">
      <alignment horizontal="center" vertical="center"/>
    </xf>
    <xf numFmtId="177" fontId="9" fillId="0" borderId="98" xfId="1" applyNumberFormat="1" applyFont="1" applyBorder="1" applyAlignment="1">
      <alignment vertical="center" shrinkToFit="1"/>
    </xf>
    <xf numFmtId="177" fontId="9" fillId="0" borderId="107" xfId="1" applyNumberFormat="1" applyFont="1" applyBorder="1" applyAlignment="1">
      <alignment vertical="center" shrinkToFit="1"/>
    </xf>
    <xf numFmtId="177" fontId="9" fillId="5" borderId="6" xfId="1" applyNumberFormat="1" applyFont="1" applyFill="1" applyBorder="1" applyAlignment="1">
      <alignment vertical="center" shrinkToFit="1"/>
    </xf>
    <xf numFmtId="177" fontId="9" fillId="5" borderId="16" xfId="1" applyNumberFormat="1" applyFont="1" applyFill="1" applyBorder="1" applyAlignment="1">
      <alignment vertical="center" shrinkToFit="1"/>
    </xf>
    <xf numFmtId="0" fontId="9" fillId="0" borderId="8" xfId="1" applyFont="1" applyBorder="1" applyAlignment="1">
      <alignment horizontal="center" vertical="center"/>
    </xf>
    <xf numFmtId="0" fontId="9" fillId="0" borderId="27" xfId="1" applyFont="1" applyBorder="1" applyAlignment="1">
      <alignment horizontal="center" vertical="center"/>
    </xf>
    <xf numFmtId="0" fontId="9" fillId="0" borderId="91" xfId="1" applyFont="1" applyBorder="1" applyAlignment="1">
      <alignment horizontal="center" vertical="center" wrapText="1"/>
    </xf>
    <xf numFmtId="0" fontId="9" fillId="0" borderId="92" xfId="1" applyFont="1" applyBorder="1" applyAlignment="1">
      <alignment horizontal="center" vertical="center"/>
    </xf>
    <xf numFmtId="0" fontId="9" fillId="0" borderId="93" xfId="1" applyFont="1" applyBorder="1" applyAlignment="1">
      <alignment horizontal="center" vertical="center"/>
    </xf>
    <xf numFmtId="0" fontId="9" fillId="0" borderId="102" xfId="1" applyFont="1" applyBorder="1" applyAlignment="1">
      <alignment horizontal="center" vertical="center"/>
    </xf>
    <xf numFmtId="0" fontId="9" fillId="0" borderId="92" xfId="1" applyFont="1" applyBorder="1" applyAlignment="1">
      <alignment horizontal="center" vertical="center" wrapText="1"/>
    </xf>
    <xf numFmtId="0" fontId="9" fillId="0" borderId="86" xfId="1" applyFont="1" applyBorder="1" applyAlignment="1">
      <alignment horizontal="center" vertical="center" wrapText="1"/>
    </xf>
    <xf numFmtId="0" fontId="9" fillId="0" borderId="7" xfId="1" applyFont="1" applyBorder="1" applyAlignment="1">
      <alignment horizontal="center" vertical="center" shrinkToFit="1"/>
    </xf>
    <xf numFmtId="0" fontId="9" fillId="0" borderId="8" xfId="1" applyFont="1" applyBorder="1" applyAlignment="1">
      <alignment horizontal="center" vertical="center" shrinkToFit="1"/>
    </xf>
    <xf numFmtId="0" fontId="9" fillId="0" borderId="27" xfId="1" applyFont="1" applyBorder="1" applyAlignment="1">
      <alignment horizontal="center" vertical="center" shrinkToFit="1"/>
    </xf>
    <xf numFmtId="182" fontId="9" fillId="0" borderId="98" xfId="2" applyNumberFormat="1" applyFont="1" applyBorder="1" applyAlignment="1">
      <alignment vertical="center" shrinkToFit="1"/>
    </xf>
    <xf numFmtId="182" fontId="9" fillId="0" borderId="107" xfId="2" applyNumberFormat="1" applyFont="1" applyBorder="1" applyAlignment="1">
      <alignment vertical="center" shrinkToFit="1"/>
    </xf>
    <xf numFmtId="182" fontId="9" fillId="0" borderId="126" xfId="2" applyNumberFormat="1" applyFont="1" applyBorder="1" applyAlignment="1">
      <alignment vertical="center" shrinkToFit="1"/>
    </xf>
    <xf numFmtId="182" fontId="9" fillId="0" borderId="34" xfId="2" applyNumberFormat="1" applyFont="1" applyBorder="1" applyAlignment="1">
      <alignment vertical="center" shrinkToFit="1"/>
    </xf>
    <xf numFmtId="182" fontId="9" fillId="0" borderId="127" xfId="2" applyNumberFormat="1" applyFont="1" applyBorder="1" applyAlignment="1">
      <alignment vertical="center" shrinkToFit="1"/>
    </xf>
    <xf numFmtId="182" fontId="9" fillId="0" borderId="33" xfId="2" applyNumberFormat="1" applyFont="1" applyBorder="1" applyAlignment="1">
      <alignment vertical="center" shrinkToFit="1"/>
    </xf>
    <xf numFmtId="182" fontId="9" fillId="0" borderId="189" xfId="2" applyNumberFormat="1" applyFont="1" applyBorder="1" applyAlignment="1">
      <alignment vertical="center" shrinkToFit="1"/>
    </xf>
    <xf numFmtId="182" fontId="9" fillId="0" borderId="24" xfId="2" applyNumberFormat="1" applyFont="1" applyBorder="1" applyAlignment="1">
      <alignment vertical="center" shrinkToFit="1"/>
    </xf>
    <xf numFmtId="0" fontId="9" fillId="0" borderId="111" xfId="1" applyFont="1" applyBorder="1" applyAlignment="1">
      <alignment horizontal="center" vertical="center" wrapText="1"/>
    </xf>
    <xf numFmtId="0" fontId="9" fillId="0" borderId="111" xfId="1" applyFont="1" applyBorder="1" applyAlignment="1">
      <alignment horizontal="center" vertical="center"/>
    </xf>
    <xf numFmtId="0" fontId="9" fillId="0" borderId="116" xfId="1" applyFont="1" applyBorder="1" applyAlignment="1">
      <alignment horizontal="center" vertical="center"/>
    </xf>
    <xf numFmtId="0" fontId="9" fillId="0" borderId="118" xfId="1" applyFont="1" applyBorder="1" applyAlignment="1">
      <alignment horizontal="center" vertical="center"/>
    </xf>
    <xf numFmtId="182" fontId="9" fillId="0" borderId="14" xfId="2" applyNumberFormat="1" applyFont="1" applyBorder="1" applyAlignment="1">
      <alignment vertical="center" shrinkToFit="1"/>
    </xf>
    <xf numFmtId="182" fontId="9" fillId="0" borderId="15" xfId="2" applyNumberFormat="1" applyFont="1" applyBorder="1" applyAlignment="1">
      <alignment vertical="center" shrinkToFit="1"/>
    </xf>
    <xf numFmtId="183" fontId="9" fillId="0" borderId="7" xfId="1" applyNumberFormat="1" applyFont="1" applyBorder="1" applyAlignment="1">
      <alignment horizontal="center" vertical="center" shrinkToFit="1"/>
    </xf>
    <xf numFmtId="183" fontId="9" fillId="0" borderId="8" xfId="1" applyNumberFormat="1" applyFont="1" applyBorder="1" applyAlignment="1">
      <alignment horizontal="center" vertical="center" shrinkToFit="1"/>
    </xf>
    <xf numFmtId="183" fontId="9" fillId="0" borderId="27" xfId="1" applyNumberFormat="1" applyFont="1" applyBorder="1" applyAlignment="1">
      <alignment horizontal="center" vertical="center" shrinkToFit="1"/>
    </xf>
    <xf numFmtId="0" fontId="9" fillId="0" borderId="11" xfId="1" applyFont="1" applyBorder="1" applyAlignment="1">
      <alignment horizontal="center" vertical="center"/>
    </xf>
    <xf numFmtId="177" fontId="9" fillId="0" borderId="119" xfId="1" applyNumberFormat="1" applyFont="1" applyBorder="1" applyAlignment="1">
      <alignment vertical="center" shrinkToFit="1"/>
    </xf>
    <xf numFmtId="177" fontId="9" fillId="0" borderId="10" xfId="1" applyNumberFormat="1" applyFont="1" applyBorder="1" applyAlignment="1">
      <alignment vertical="center" shrinkToFit="1"/>
    </xf>
    <xf numFmtId="182" fontId="9" fillId="0" borderId="13" xfId="2" applyNumberFormat="1" applyFont="1" applyBorder="1" applyAlignment="1">
      <alignment vertical="center" shrinkToFit="1"/>
    </xf>
    <xf numFmtId="38" fontId="9" fillId="0" borderId="99" xfId="2" applyFont="1" applyBorder="1" applyAlignment="1">
      <alignment vertical="center" shrinkToFit="1"/>
    </xf>
    <xf numFmtId="38" fontId="9" fillId="0" borderId="94" xfId="2" applyFont="1" applyBorder="1" applyAlignment="1">
      <alignment vertical="center" shrinkToFit="1"/>
    </xf>
    <xf numFmtId="38" fontId="9" fillId="0" borderId="88" xfId="2" applyFont="1" applyBorder="1" applyAlignment="1">
      <alignment vertical="center" shrinkToFit="1"/>
    </xf>
    <xf numFmtId="38" fontId="9" fillId="0" borderId="87" xfId="2" applyFont="1" applyBorder="1" applyAlignment="1">
      <alignment vertical="center" shrinkToFit="1"/>
    </xf>
    <xf numFmtId="0" fontId="9" fillId="0" borderId="135" xfId="1" applyFont="1" applyBorder="1" applyAlignment="1">
      <alignment horizontal="center" vertical="center"/>
    </xf>
    <xf numFmtId="0" fontId="9" fillId="0" borderId="9" xfId="1" applyFont="1" applyBorder="1" applyAlignment="1">
      <alignment horizontal="center" vertical="center"/>
    </xf>
    <xf numFmtId="182" fontId="9" fillId="0" borderId="203" xfId="2" applyNumberFormat="1" applyFont="1" applyBorder="1" applyAlignment="1">
      <alignment horizontal="right" vertical="center" shrinkToFit="1"/>
    </xf>
    <xf numFmtId="182" fontId="9" fillId="0" borderId="204" xfId="2" applyNumberFormat="1" applyFont="1" applyBorder="1" applyAlignment="1">
      <alignment horizontal="right" vertical="center" shrinkToFit="1"/>
    </xf>
    <xf numFmtId="38" fontId="9" fillId="0" borderId="195" xfId="2" applyFont="1" applyBorder="1" applyAlignment="1">
      <alignment horizontal="right" vertical="center" shrinkToFit="1"/>
    </xf>
    <xf numFmtId="38" fontId="9" fillId="0" borderId="151" xfId="2" applyFont="1" applyBorder="1" applyAlignment="1">
      <alignment horizontal="right" vertical="center" shrinkToFit="1"/>
    </xf>
    <xf numFmtId="0" fontId="9" fillId="8" borderId="175" xfId="1" applyFont="1" applyFill="1" applyBorder="1" applyAlignment="1">
      <alignment horizontal="center" vertical="center"/>
    </xf>
    <xf numFmtId="0" fontId="9" fillId="8" borderId="74" xfId="1" applyFont="1" applyFill="1" applyBorder="1" applyAlignment="1">
      <alignment horizontal="center" vertical="center"/>
    </xf>
    <xf numFmtId="0" fontId="9" fillId="8" borderId="176" xfId="1" applyFont="1" applyFill="1" applyBorder="1" applyAlignment="1">
      <alignment horizontal="center" vertical="center"/>
    </xf>
    <xf numFmtId="0" fontId="9" fillId="0" borderId="137" xfId="1" applyFont="1" applyBorder="1" applyAlignment="1">
      <alignment horizontal="center" vertical="center"/>
    </xf>
    <xf numFmtId="0" fontId="9" fillId="0" borderId="30" xfId="1" applyFont="1" applyBorder="1" applyAlignment="1">
      <alignment horizontal="center" vertical="center"/>
    </xf>
    <xf numFmtId="0" fontId="9" fillId="0" borderId="213" xfId="1" applyFont="1" applyBorder="1" applyAlignment="1">
      <alignment horizontal="center" vertical="center"/>
    </xf>
    <xf numFmtId="0" fontId="9" fillId="0" borderId="144" xfId="1" applyFont="1" applyBorder="1" applyAlignment="1">
      <alignment horizontal="center" vertical="center"/>
    </xf>
    <xf numFmtId="0" fontId="9" fillId="8" borderId="118" xfId="1" applyFont="1" applyFill="1" applyBorder="1" applyAlignment="1">
      <alignment horizontal="center" vertical="center" wrapText="1"/>
    </xf>
    <xf numFmtId="0" fontId="9" fillId="8" borderId="112" xfId="1" applyFont="1" applyFill="1" applyBorder="1" applyAlignment="1">
      <alignment horizontal="center" vertical="center"/>
    </xf>
    <xf numFmtId="0" fontId="9" fillId="8" borderId="205" xfId="1" applyFont="1" applyFill="1" applyBorder="1" applyAlignment="1">
      <alignment horizontal="center" vertical="center" shrinkToFit="1"/>
    </xf>
    <xf numFmtId="0" fontId="9" fillId="8" borderId="94" xfId="1" applyFont="1" applyFill="1" applyBorder="1" applyAlignment="1">
      <alignment horizontal="center" vertical="center" shrinkToFit="1"/>
    </xf>
    <xf numFmtId="0" fontId="9" fillId="8" borderId="206" xfId="1" applyFont="1" applyFill="1" applyBorder="1" applyAlignment="1">
      <alignment horizontal="center" vertical="center" shrinkToFit="1"/>
    </xf>
    <xf numFmtId="0" fontId="9" fillId="8" borderId="87" xfId="1" applyFont="1" applyFill="1" applyBorder="1" applyAlignment="1">
      <alignment horizontal="center" vertical="center" shrinkToFit="1"/>
    </xf>
    <xf numFmtId="38" fontId="9" fillId="0" borderId="156" xfId="2" applyFont="1" applyFill="1" applyBorder="1" applyAlignment="1">
      <alignment vertical="center" shrinkToFit="1"/>
    </xf>
    <xf numFmtId="38" fontId="9" fillId="0" borderId="94" xfId="2" applyFont="1" applyFill="1" applyBorder="1" applyAlignment="1">
      <alignment vertical="center" shrinkToFit="1"/>
    </xf>
    <xf numFmtId="38" fontId="9" fillId="0" borderId="161" xfId="2" applyFont="1" applyFill="1" applyBorder="1" applyAlignment="1">
      <alignment vertical="center" shrinkToFit="1"/>
    </xf>
    <xf numFmtId="38" fontId="9" fillId="0" borderId="87" xfId="2" applyFont="1" applyFill="1" applyBorder="1" applyAlignment="1">
      <alignment vertical="center" shrinkToFit="1"/>
    </xf>
    <xf numFmtId="38" fontId="9" fillId="0" borderId="174" xfId="1" applyNumberFormat="1" applyFont="1" applyBorder="1" applyAlignment="1">
      <alignment horizontal="right" vertical="center" shrinkToFit="1"/>
    </xf>
    <xf numFmtId="38" fontId="9" fillId="0" borderId="173" xfId="1" applyNumberFormat="1" applyFont="1" applyBorder="1" applyAlignment="1">
      <alignment horizontal="right" vertical="center" shrinkToFit="1"/>
    </xf>
    <xf numFmtId="38" fontId="9" fillId="0" borderId="64" xfId="2" applyFont="1" applyFill="1" applyBorder="1" applyAlignment="1">
      <alignment horizontal="right" vertical="center" shrinkToFit="1"/>
    </xf>
    <xf numFmtId="38" fontId="9" fillId="0" borderId="66" xfId="2" applyFont="1" applyFill="1" applyBorder="1" applyAlignment="1">
      <alignment horizontal="right" vertical="center" shrinkToFit="1"/>
    </xf>
    <xf numFmtId="38" fontId="9" fillId="0" borderId="4" xfId="1" applyNumberFormat="1" applyFont="1" applyBorder="1" applyAlignment="1">
      <alignment horizontal="right" vertical="center" shrinkToFit="1"/>
    </xf>
    <xf numFmtId="38" fontId="9" fillId="0" borderId="6" xfId="1" applyNumberFormat="1" applyFont="1" applyBorder="1" applyAlignment="1">
      <alignment horizontal="right" vertical="center" shrinkToFit="1"/>
    </xf>
    <xf numFmtId="38" fontId="9" fillId="0" borderId="10" xfId="1" applyNumberFormat="1" applyFont="1" applyBorder="1" applyAlignment="1">
      <alignment horizontal="right" vertical="center" shrinkToFit="1"/>
    </xf>
    <xf numFmtId="38" fontId="9" fillId="0" borderId="12" xfId="1" applyNumberFormat="1" applyFont="1" applyBorder="1" applyAlignment="1">
      <alignment horizontal="right" vertical="center" shrinkToFit="1"/>
    </xf>
    <xf numFmtId="38" fontId="9" fillId="0" borderId="74" xfId="2" applyFont="1" applyBorder="1" applyAlignment="1">
      <alignment horizontal="right" vertical="center" shrinkToFit="1"/>
    </xf>
    <xf numFmtId="38" fontId="9" fillId="0" borderId="176" xfId="2" applyFont="1" applyBorder="1" applyAlignment="1">
      <alignment horizontal="right" vertical="center" shrinkToFit="1"/>
    </xf>
    <xf numFmtId="0" fontId="9" fillId="0" borderId="120" xfId="1" applyFont="1" applyBorder="1" applyAlignment="1">
      <alignment horizontal="center" vertical="center"/>
    </xf>
    <xf numFmtId="0" fontId="9" fillId="0" borderId="121" xfId="1" applyFont="1" applyBorder="1" applyAlignment="1">
      <alignment horizontal="center" vertical="center"/>
    </xf>
    <xf numFmtId="38" fontId="9" fillId="0" borderId="191" xfId="2" applyFont="1" applyBorder="1" applyAlignment="1">
      <alignment horizontal="center" vertical="center"/>
    </xf>
    <xf numFmtId="38" fontId="9" fillId="0" borderId="41" xfId="2" applyFont="1" applyBorder="1" applyAlignment="1">
      <alignment horizontal="center" vertical="center"/>
    </xf>
    <xf numFmtId="38" fontId="9" fillId="0" borderId="175" xfId="2" applyFont="1" applyBorder="1" applyAlignment="1">
      <alignment horizontal="center" vertical="center"/>
    </xf>
    <xf numFmtId="38" fontId="9" fillId="0" borderId="190" xfId="2" applyFont="1" applyBorder="1" applyAlignment="1">
      <alignment horizontal="center" vertical="center"/>
    </xf>
    <xf numFmtId="0" fontId="9" fillId="0" borderId="191" xfId="1" applyFont="1" applyBorder="1" applyAlignment="1">
      <alignment horizontal="center" vertical="center"/>
    </xf>
    <xf numFmtId="0" fontId="9" fillId="0" borderId="41" xfId="1" applyFont="1" applyBorder="1" applyAlignment="1">
      <alignment horizontal="center" vertical="center"/>
    </xf>
    <xf numFmtId="38" fontId="9" fillId="0" borderId="91" xfId="2" applyFont="1" applyBorder="1" applyAlignment="1">
      <alignment horizontal="center" vertical="center"/>
    </xf>
    <xf numFmtId="38" fontId="9" fillId="0" borderId="86" xfId="2" applyFont="1" applyBorder="1" applyAlignment="1">
      <alignment horizontal="center" vertical="center"/>
    </xf>
    <xf numFmtId="0" fontId="9" fillId="0" borderId="175" xfId="1" applyFont="1" applyBorder="1" applyAlignment="1">
      <alignment horizontal="center" vertical="center"/>
    </xf>
    <xf numFmtId="0" fontId="9" fillId="0" borderId="190" xfId="1" applyFont="1" applyBorder="1" applyAlignment="1">
      <alignment horizontal="center" vertical="center"/>
    </xf>
    <xf numFmtId="38" fontId="9" fillId="0" borderId="109" xfId="2" applyFont="1" applyBorder="1" applyAlignment="1">
      <alignment horizontal="center" vertical="center"/>
    </xf>
    <xf numFmtId="38" fontId="9" fillId="0" borderId="3" xfId="2" applyFont="1" applyBorder="1" applyAlignment="1">
      <alignment horizontal="center" vertical="center"/>
    </xf>
    <xf numFmtId="38" fontId="9" fillId="0" borderId="139" xfId="2" applyFont="1" applyBorder="1" applyAlignment="1">
      <alignment horizontal="center" vertical="center"/>
    </xf>
    <xf numFmtId="38" fontId="9" fillId="0" borderId="140" xfId="2" applyFont="1" applyBorder="1" applyAlignment="1">
      <alignment horizontal="center" vertical="center"/>
    </xf>
    <xf numFmtId="0" fontId="9" fillId="0" borderId="133" xfId="1" applyFont="1" applyBorder="1" applyAlignment="1">
      <alignment horizontal="center" vertical="center"/>
    </xf>
    <xf numFmtId="0" fontId="9" fillId="0" borderId="122" xfId="1" applyFont="1" applyBorder="1" applyAlignment="1">
      <alignment horizontal="center" vertical="center"/>
    </xf>
    <xf numFmtId="0" fontId="9" fillId="8" borderId="112" xfId="1" applyFont="1" applyFill="1" applyBorder="1" applyAlignment="1">
      <alignment horizontal="center" vertical="center" wrapText="1"/>
    </xf>
    <xf numFmtId="38" fontId="9" fillId="0" borderId="50" xfId="2" applyFont="1" applyFill="1" applyBorder="1" applyAlignment="1">
      <alignment vertical="center" shrinkToFit="1"/>
    </xf>
    <xf numFmtId="38" fontId="9" fillId="0" borderId="160" xfId="2" applyFont="1" applyFill="1" applyBorder="1" applyAlignment="1">
      <alignment vertical="center" shrinkToFit="1"/>
    </xf>
    <xf numFmtId="38" fontId="9" fillId="0" borderId="36" xfId="2" applyFont="1" applyFill="1" applyBorder="1" applyAlignment="1">
      <alignment vertical="center" shrinkToFit="1"/>
    </xf>
    <xf numFmtId="38" fontId="9" fillId="0" borderId="66" xfId="2" applyFont="1" applyFill="1" applyBorder="1" applyAlignment="1">
      <alignment vertical="center" shrinkToFit="1"/>
    </xf>
    <xf numFmtId="38" fontId="9" fillId="0" borderId="60" xfId="1" applyNumberFormat="1" applyFont="1" applyBorder="1" applyAlignment="1">
      <alignment horizontal="right" vertical="center" shrinkToFit="1"/>
    </xf>
    <xf numFmtId="38" fontId="9" fillId="0" borderId="16" xfId="1" applyNumberFormat="1" applyFont="1" applyBorder="1" applyAlignment="1">
      <alignment horizontal="right" vertical="center" shrinkToFit="1"/>
    </xf>
    <xf numFmtId="38" fontId="9" fillId="0" borderId="4" xfId="2" applyFont="1" applyFill="1" applyBorder="1" applyAlignment="1">
      <alignment horizontal="right" vertical="center" shrinkToFit="1"/>
    </xf>
    <xf numFmtId="38" fontId="9" fillId="0" borderId="6" xfId="2" applyFont="1" applyFill="1" applyBorder="1" applyAlignment="1">
      <alignment horizontal="right" vertical="center" shrinkToFit="1"/>
    </xf>
    <xf numFmtId="38" fontId="9" fillId="0" borderId="60" xfId="2" applyFont="1" applyFill="1" applyBorder="1" applyAlignment="1">
      <alignment horizontal="right" vertical="center" shrinkToFit="1"/>
    </xf>
    <xf numFmtId="38" fontId="9" fillId="0" borderId="16" xfId="2" applyFont="1" applyFill="1" applyBorder="1" applyAlignment="1">
      <alignment horizontal="right" vertical="center" shrinkToFit="1"/>
    </xf>
    <xf numFmtId="38" fontId="9" fillId="0" borderId="10" xfId="2" applyFont="1" applyFill="1" applyBorder="1" applyAlignment="1">
      <alignment horizontal="right" vertical="center" shrinkToFit="1"/>
    </xf>
    <xf numFmtId="38" fontId="9" fillId="0" borderId="12" xfId="2" applyFont="1" applyFill="1" applyBorder="1" applyAlignment="1">
      <alignment horizontal="right" vertical="center" shrinkToFit="1"/>
    </xf>
    <xf numFmtId="0" fontId="9" fillId="8" borderId="77" xfId="1" applyFont="1" applyFill="1" applyBorder="1" applyAlignment="1">
      <alignment horizontal="center" vertical="center"/>
    </xf>
    <xf numFmtId="0" fontId="9" fillId="8" borderId="79" xfId="1" applyFont="1" applyFill="1" applyBorder="1" applyAlignment="1">
      <alignment horizontal="center" vertical="center"/>
    </xf>
    <xf numFmtId="0" fontId="2" fillId="8" borderId="38" xfId="1" applyFont="1" applyFill="1" applyBorder="1" applyAlignment="1">
      <alignment horizontal="center" vertical="center"/>
    </xf>
    <xf numFmtId="0" fontId="2" fillId="8" borderId="5" xfId="1" applyFont="1" applyFill="1" applyBorder="1" applyAlignment="1">
      <alignment horizontal="center" vertical="center"/>
    </xf>
    <xf numFmtId="0" fontId="2" fillId="8" borderId="39" xfId="1" applyFont="1" applyFill="1" applyBorder="1" applyAlignment="1">
      <alignment horizontal="center" vertical="center"/>
    </xf>
    <xf numFmtId="0" fontId="2" fillId="8" borderId="0" xfId="1" applyFont="1" applyFill="1" applyBorder="1" applyAlignment="1">
      <alignment horizontal="center" vertical="center"/>
    </xf>
    <xf numFmtId="0" fontId="2" fillId="8" borderId="23" xfId="1" applyFont="1" applyFill="1" applyBorder="1" applyAlignment="1">
      <alignment horizontal="center" vertical="center"/>
    </xf>
    <xf numFmtId="0" fontId="2" fillId="8" borderId="11" xfId="1" applyFont="1" applyFill="1" applyBorder="1" applyAlignment="1">
      <alignment horizontal="center" vertical="center"/>
    </xf>
    <xf numFmtId="176" fontId="2" fillId="0" borderId="5" xfId="1" applyNumberFormat="1" applyFont="1" applyBorder="1" applyAlignment="1">
      <alignment horizontal="center" vertical="center" shrinkToFit="1"/>
    </xf>
    <xf numFmtId="176" fontId="2" fillId="0" borderId="0" xfId="1" applyNumberFormat="1" applyFont="1" applyBorder="1" applyAlignment="1">
      <alignment horizontal="center" vertical="center" shrinkToFit="1"/>
    </xf>
    <xf numFmtId="176" fontId="2" fillId="0" borderId="178" xfId="1" applyNumberFormat="1" applyFont="1" applyBorder="1" applyAlignment="1">
      <alignment horizontal="center" vertical="center" shrinkToFit="1"/>
    </xf>
    <xf numFmtId="0" fontId="2" fillId="0" borderId="244" xfId="1" applyFont="1" applyBorder="1" applyAlignment="1">
      <alignment vertical="center"/>
    </xf>
    <xf numFmtId="0" fontId="2" fillId="0" borderId="214" xfId="1" applyFont="1" applyBorder="1" applyAlignment="1">
      <alignment horizontal="center" vertical="center"/>
    </xf>
    <xf numFmtId="0" fontId="2" fillId="0" borderId="177" xfId="1" applyFont="1" applyBorder="1" applyAlignment="1">
      <alignment horizontal="center" vertical="center"/>
    </xf>
    <xf numFmtId="0" fontId="5" fillId="0" borderId="1" xfId="1" applyFont="1" applyBorder="1" applyAlignment="1">
      <alignment horizontal="center" vertical="center"/>
    </xf>
    <xf numFmtId="0" fontId="5" fillId="8" borderId="91" xfId="1" applyFont="1" applyFill="1" applyBorder="1" applyAlignment="1">
      <alignment horizontal="center" vertical="center"/>
    </xf>
    <xf numFmtId="0" fontId="5" fillId="8" borderId="86" xfId="1" applyFont="1" applyFill="1" applyBorder="1" applyAlignment="1">
      <alignment horizontal="center" vertical="center"/>
    </xf>
    <xf numFmtId="0" fontId="5" fillId="8" borderId="3" xfId="1" applyFont="1" applyFill="1" applyBorder="1" applyAlignment="1">
      <alignment horizontal="center" vertical="center"/>
    </xf>
    <xf numFmtId="0" fontId="5" fillId="8" borderId="29" xfId="1" applyFont="1" applyFill="1" applyBorder="1" applyAlignment="1">
      <alignment horizontal="center" vertical="center" wrapText="1"/>
    </xf>
    <xf numFmtId="0" fontId="5" fillId="8" borderId="33" xfId="1" applyFont="1" applyFill="1" applyBorder="1" applyAlignment="1">
      <alignment horizontal="center" vertical="center" wrapText="1"/>
    </xf>
    <xf numFmtId="0" fontId="9" fillId="8" borderId="1" xfId="1" applyFont="1" applyFill="1" applyBorder="1" applyAlignment="1">
      <alignment horizontal="center" vertical="center" wrapText="1"/>
    </xf>
    <xf numFmtId="0" fontId="5" fillId="8" borderId="225" xfId="1" applyFont="1" applyFill="1" applyBorder="1" applyAlignment="1">
      <alignment horizontal="center" vertical="center" wrapText="1"/>
    </xf>
    <xf numFmtId="0" fontId="5" fillId="8" borderId="230" xfId="1" applyFont="1" applyFill="1" applyBorder="1" applyAlignment="1">
      <alignment horizontal="center" vertical="center"/>
    </xf>
    <xf numFmtId="0" fontId="5" fillId="8" borderId="242" xfId="1" applyFont="1" applyFill="1" applyBorder="1" applyAlignment="1">
      <alignment horizontal="center" vertical="center"/>
    </xf>
    <xf numFmtId="0" fontId="5" fillId="8" borderId="128" xfId="1" applyFont="1" applyFill="1" applyBorder="1" applyAlignment="1">
      <alignment horizontal="center" vertical="center" shrinkToFit="1"/>
    </xf>
    <xf numFmtId="0" fontId="5" fillId="8" borderId="201" xfId="1" applyFont="1" applyFill="1" applyBorder="1" applyAlignment="1">
      <alignment horizontal="center" vertical="center" shrinkToFit="1"/>
    </xf>
    <xf numFmtId="0" fontId="5" fillId="8" borderId="29" xfId="1" applyFont="1" applyFill="1" applyBorder="1" applyAlignment="1">
      <alignment horizontal="center" vertical="center" shrinkToFit="1"/>
    </xf>
    <xf numFmtId="0" fontId="5" fillId="8" borderId="33" xfId="1" applyFont="1" applyFill="1" applyBorder="1" applyAlignment="1">
      <alignment horizontal="center" vertical="center" shrinkToFit="1"/>
    </xf>
    <xf numFmtId="0" fontId="5" fillId="8" borderId="109" xfId="1" applyFont="1" applyFill="1" applyBorder="1" applyAlignment="1">
      <alignment horizontal="center" vertical="center"/>
    </xf>
    <xf numFmtId="0" fontId="5" fillId="8" borderId="110" xfId="1" applyFont="1" applyFill="1" applyBorder="1" applyAlignment="1">
      <alignment horizontal="center" vertical="center"/>
    </xf>
    <xf numFmtId="0" fontId="5" fillId="8" borderId="8" xfId="1" applyFont="1" applyFill="1" applyBorder="1" applyAlignment="1">
      <alignment horizontal="center" vertical="center"/>
    </xf>
    <xf numFmtId="38" fontId="2" fillId="0" borderId="29" xfId="2" applyFont="1" applyBorder="1" applyAlignment="1">
      <alignment horizontal="center" vertical="center"/>
    </xf>
    <xf numFmtId="38" fontId="2" fillId="0" borderId="15" xfId="2" applyFont="1" applyBorder="1" applyAlignment="1">
      <alignment horizontal="center" vertical="center"/>
    </xf>
    <xf numFmtId="38" fontId="2" fillId="0" borderId="33" xfId="2" applyFont="1" applyBorder="1" applyAlignment="1">
      <alignment horizontal="center" vertical="center"/>
    </xf>
    <xf numFmtId="176" fontId="2" fillId="0" borderId="31" xfId="1" applyNumberFormat="1" applyFont="1" applyBorder="1" applyAlignment="1">
      <alignment horizontal="center" vertical="center" shrinkToFit="1"/>
    </xf>
    <xf numFmtId="176" fontId="2" fillId="0" borderId="51" xfId="1" applyNumberFormat="1" applyFont="1" applyBorder="1" applyAlignment="1">
      <alignment horizontal="center" vertical="center" shrinkToFit="1"/>
    </xf>
    <xf numFmtId="176" fontId="2" fillId="0" borderId="36" xfId="1" applyNumberFormat="1" applyFont="1" applyBorder="1" applyAlignment="1">
      <alignment horizontal="center" vertical="center" shrinkToFit="1"/>
    </xf>
    <xf numFmtId="0" fontId="5" fillId="0" borderId="9" xfId="1" applyFont="1" applyBorder="1" applyAlignment="1">
      <alignment horizontal="center" vertical="center"/>
    </xf>
    <xf numFmtId="0" fontId="5" fillId="0" borderId="13" xfId="1" applyFont="1" applyBorder="1" applyAlignment="1">
      <alignment horizontal="center" vertical="center"/>
    </xf>
    <xf numFmtId="0" fontId="5" fillId="0" borderId="24" xfId="1" applyFont="1" applyBorder="1" applyAlignment="1">
      <alignment horizontal="center" vertical="center"/>
    </xf>
    <xf numFmtId="0" fontId="5" fillId="0" borderId="29" xfId="1" applyFont="1" applyBorder="1" applyAlignment="1">
      <alignment vertical="center"/>
    </xf>
    <xf numFmtId="0" fontId="5" fillId="0" borderId="15" xfId="1" applyFont="1" applyBorder="1" applyAlignment="1">
      <alignment vertical="center"/>
    </xf>
    <xf numFmtId="0" fontId="5" fillId="0" borderId="33" xfId="1" applyFont="1" applyBorder="1" applyAlignment="1">
      <alignment vertical="center"/>
    </xf>
    <xf numFmtId="38" fontId="2" fillId="7" borderId="30" xfId="2" applyFont="1" applyFill="1" applyBorder="1" applyAlignment="1">
      <alignment horizontal="center" vertical="center"/>
    </xf>
    <xf numFmtId="38" fontId="2" fillId="7" borderId="43" xfId="2" applyFont="1" applyFill="1" applyBorder="1" applyAlignment="1">
      <alignment horizontal="center" vertical="center"/>
    </xf>
    <xf numFmtId="38" fontId="2" fillId="7" borderId="35" xfId="2" applyFont="1" applyFill="1" applyBorder="1" applyAlignment="1">
      <alignment horizontal="center" vertical="center"/>
    </xf>
    <xf numFmtId="176" fontId="2" fillId="7" borderId="31" xfId="1" applyNumberFormat="1" applyFont="1" applyFill="1" applyBorder="1" applyAlignment="1">
      <alignment horizontal="center" vertical="center" shrinkToFit="1"/>
    </xf>
    <xf numFmtId="176" fontId="2" fillId="7" borderId="51" xfId="1" applyNumberFormat="1" applyFont="1" applyFill="1" applyBorder="1" applyAlignment="1">
      <alignment horizontal="center" vertical="center" shrinkToFit="1"/>
    </xf>
    <xf numFmtId="176" fontId="2" fillId="7" borderId="36" xfId="1" applyNumberFormat="1" applyFont="1" applyFill="1" applyBorder="1" applyAlignment="1">
      <alignment horizontal="center" vertical="center" shrinkToFit="1"/>
    </xf>
    <xf numFmtId="0" fontId="5" fillId="7" borderId="9" xfId="1" applyFont="1" applyFill="1" applyBorder="1" applyAlignment="1">
      <alignment horizontal="center" vertical="center"/>
    </xf>
    <xf numFmtId="0" fontId="5" fillId="7" borderId="13" xfId="1" applyFont="1" applyFill="1" applyBorder="1" applyAlignment="1">
      <alignment horizontal="center" vertical="center"/>
    </xf>
    <xf numFmtId="0" fontId="5" fillId="7" borderId="24" xfId="1" applyFont="1" applyFill="1" applyBorder="1" applyAlignment="1">
      <alignment horizontal="center" vertical="center"/>
    </xf>
    <xf numFmtId="0" fontId="5" fillId="7" borderId="29" xfId="1" applyFont="1" applyFill="1" applyBorder="1" applyAlignment="1">
      <alignment horizontal="center" vertical="center"/>
    </xf>
    <xf numFmtId="0" fontId="5" fillId="7" borderId="15" xfId="1" applyFont="1" applyFill="1" applyBorder="1" applyAlignment="1">
      <alignment horizontal="center" vertical="center"/>
    </xf>
    <xf numFmtId="0" fontId="5" fillId="7" borderId="33" xfId="1" applyFont="1" applyFill="1" applyBorder="1" applyAlignment="1">
      <alignment horizontal="center" vertical="center"/>
    </xf>
    <xf numFmtId="38" fontId="2" fillId="7" borderId="29" xfId="2" applyFont="1" applyFill="1" applyBorder="1" applyAlignment="1">
      <alignment horizontal="center" vertical="center"/>
    </xf>
    <xf numFmtId="38" fontId="2" fillId="7" borderId="15" xfId="2" applyFont="1" applyFill="1" applyBorder="1" applyAlignment="1">
      <alignment horizontal="center" vertical="center"/>
    </xf>
    <xf numFmtId="38" fontId="2" fillId="7" borderId="33" xfId="2" applyFont="1" applyFill="1" applyBorder="1" applyAlignment="1">
      <alignment horizontal="center" vertical="center"/>
    </xf>
    <xf numFmtId="176" fontId="2" fillId="7" borderId="5" xfId="1" applyNumberFormat="1" applyFont="1" applyFill="1" applyBorder="1" applyAlignment="1">
      <alignment horizontal="center" vertical="center" shrinkToFit="1"/>
    </xf>
    <xf numFmtId="176" fontId="2" fillId="7" borderId="0" xfId="1" applyNumberFormat="1" applyFont="1" applyFill="1" applyBorder="1" applyAlignment="1">
      <alignment horizontal="center" vertical="center" shrinkToFit="1"/>
    </xf>
    <xf numFmtId="176" fontId="2" fillId="7" borderId="11" xfId="1" applyNumberFormat="1" applyFont="1" applyFill="1" applyBorder="1" applyAlignment="1">
      <alignment horizontal="center" vertical="center" shrinkToFit="1"/>
    </xf>
    <xf numFmtId="176" fontId="2" fillId="0" borderId="11" xfId="1" applyNumberFormat="1" applyFont="1" applyBorder="1" applyAlignment="1">
      <alignment horizontal="center" vertical="center" shrinkToFit="1"/>
    </xf>
    <xf numFmtId="176" fontId="2" fillId="0" borderId="40" xfId="1" applyNumberFormat="1" applyFont="1" applyBorder="1" applyAlignment="1">
      <alignment horizontal="center" vertical="center"/>
    </xf>
    <xf numFmtId="176" fontId="2" fillId="0" borderId="21" xfId="1" applyNumberFormat="1" applyFont="1" applyBorder="1" applyAlignment="1">
      <alignment horizontal="center" vertical="center"/>
    </xf>
    <xf numFmtId="176" fontId="2" fillId="0" borderId="186" xfId="1" applyNumberFormat="1" applyFont="1" applyBorder="1" applyAlignment="1">
      <alignment horizontal="center" vertical="center"/>
    </xf>
    <xf numFmtId="176" fontId="2" fillId="0" borderId="154" xfId="1" applyNumberFormat="1" applyFont="1" applyBorder="1" applyAlignment="1">
      <alignment horizontal="center" vertical="center"/>
    </xf>
    <xf numFmtId="176" fontId="2" fillId="0" borderId="36" xfId="1" applyNumberFormat="1" applyFont="1" applyBorder="1" applyAlignment="1">
      <alignment horizontal="center" vertical="center"/>
    </xf>
    <xf numFmtId="176" fontId="2" fillId="0" borderId="65" xfId="1" applyNumberFormat="1" applyFont="1" applyBorder="1" applyAlignment="1">
      <alignment horizontal="center" vertical="center"/>
    </xf>
    <xf numFmtId="38" fontId="2" fillId="0" borderId="144" xfId="2" applyFont="1" applyBorder="1" applyAlignment="1">
      <alignment horizontal="center" vertical="center"/>
    </xf>
    <xf numFmtId="176" fontId="2" fillId="0" borderId="238" xfId="1" applyNumberFormat="1" applyFont="1" applyBorder="1" applyAlignment="1">
      <alignment horizontal="center" vertical="center" shrinkToFit="1"/>
    </xf>
    <xf numFmtId="0" fontId="5" fillId="0" borderId="140" xfId="1" applyFont="1" applyBorder="1" applyAlignment="1">
      <alignment horizontal="center" vertical="center"/>
    </xf>
    <xf numFmtId="0" fontId="5" fillId="0" borderId="144" xfId="1" applyFont="1" applyBorder="1" applyAlignment="1">
      <alignment vertical="center"/>
    </xf>
    <xf numFmtId="176" fontId="2" fillId="0" borderId="40" xfId="1" applyNumberFormat="1" applyFont="1" applyBorder="1" applyAlignment="1">
      <alignment horizontal="center" vertical="center" shrinkToFit="1"/>
    </xf>
    <xf numFmtId="176" fontId="2" fillId="0" borderId="186" xfId="1" applyNumberFormat="1" applyFont="1" applyBorder="1" applyAlignment="1">
      <alignment horizontal="center" vertical="center" shrinkToFit="1"/>
    </xf>
    <xf numFmtId="176" fontId="2" fillId="0" borderId="38" xfId="1" applyNumberFormat="1" applyFont="1" applyBorder="1" applyAlignment="1">
      <alignment horizontal="center" vertical="center" shrinkToFit="1"/>
    </xf>
    <xf numFmtId="176" fontId="2" fillId="0" borderId="39" xfId="1" applyNumberFormat="1" applyFont="1" applyBorder="1" applyAlignment="1">
      <alignment horizontal="center" vertical="center" shrinkToFit="1"/>
    </xf>
    <xf numFmtId="176" fontId="2" fillId="0" borderId="23" xfId="1" applyNumberFormat="1" applyFont="1" applyBorder="1" applyAlignment="1">
      <alignment horizontal="center" vertical="center" shrinkToFit="1"/>
    </xf>
    <xf numFmtId="176" fontId="2" fillId="0" borderId="219" xfId="1" applyNumberFormat="1" applyFont="1" applyBorder="1" applyAlignment="1">
      <alignment horizontal="center" vertical="center" shrinkToFit="1"/>
    </xf>
    <xf numFmtId="176" fontId="2" fillId="0" borderId="61" xfId="1" applyNumberFormat="1" applyFont="1" applyBorder="1" applyAlignment="1">
      <alignment horizontal="center" vertical="center" shrinkToFit="1"/>
    </xf>
    <xf numFmtId="176" fontId="2" fillId="0" borderId="134" xfId="1" applyNumberFormat="1" applyFont="1" applyBorder="1" applyAlignment="1">
      <alignment horizontal="center" vertical="center" shrinkToFit="1"/>
    </xf>
    <xf numFmtId="0" fontId="22" fillId="0" borderId="214" xfId="0" applyFont="1" applyBorder="1" applyAlignment="1">
      <alignment vertical="center" wrapText="1"/>
    </xf>
    <xf numFmtId="0" fontId="22" fillId="0" borderId="177" xfId="0" applyFont="1" applyBorder="1" applyAlignment="1">
      <alignment vertical="center"/>
    </xf>
    <xf numFmtId="0" fontId="22" fillId="0" borderId="179" xfId="0" applyFont="1" applyBorder="1" applyAlignment="1">
      <alignment vertical="center"/>
    </xf>
    <xf numFmtId="0" fontId="22" fillId="8" borderId="1" xfId="0" applyFont="1" applyFill="1" applyBorder="1" applyAlignment="1">
      <alignment horizontal="center" vertical="center" shrinkToFit="1"/>
    </xf>
    <xf numFmtId="0" fontId="22" fillId="8" borderId="29" xfId="0" applyFont="1" applyFill="1" applyBorder="1" applyAlignment="1">
      <alignment horizontal="center" vertical="center" wrapText="1"/>
    </xf>
    <xf numFmtId="0" fontId="22" fillId="8" borderId="33" xfId="0" applyFont="1" applyFill="1" applyBorder="1" applyAlignment="1">
      <alignment horizontal="center" vertical="center" wrapText="1"/>
    </xf>
    <xf numFmtId="0" fontId="22" fillId="8" borderId="29" xfId="0" applyFont="1" applyFill="1" applyBorder="1" applyAlignment="1">
      <alignment horizontal="center" vertical="center" shrinkToFit="1"/>
    </xf>
    <xf numFmtId="0" fontId="22" fillId="8" borderId="33" xfId="0" applyFont="1" applyFill="1" applyBorder="1" applyAlignment="1">
      <alignment horizontal="center" vertical="center" shrinkToFit="1"/>
    </xf>
    <xf numFmtId="0" fontId="22" fillId="8" borderId="2" xfId="0" applyFont="1" applyFill="1" applyBorder="1" applyAlignment="1">
      <alignment horizontal="center" vertical="center" shrinkToFit="1"/>
    </xf>
    <xf numFmtId="0" fontId="22" fillId="8" borderId="8" xfId="0" applyFont="1" applyFill="1" applyBorder="1" applyAlignment="1">
      <alignment horizontal="center" vertical="center" shrinkToFit="1"/>
    </xf>
    <xf numFmtId="0" fontId="22" fillId="8" borderId="3" xfId="0" applyFont="1" applyFill="1" applyBorder="1" applyAlignment="1">
      <alignment horizontal="center" vertical="center" shrinkToFit="1"/>
    </xf>
    <xf numFmtId="0" fontId="22" fillId="8" borderId="1" xfId="0" applyFont="1" applyFill="1" applyBorder="1" applyAlignment="1">
      <alignment horizontal="center" vertical="center" wrapText="1" shrinkToFit="1"/>
    </xf>
    <xf numFmtId="0" fontId="21" fillId="8" borderId="38" xfId="0" applyFont="1" applyFill="1" applyBorder="1" applyAlignment="1">
      <alignment horizontal="center" vertical="center"/>
    </xf>
    <xf numFmtId="0" fontId="21" fillId="8" borderId="9" xfId="0" applyFont="1" applyFill="1" applyBorder="1" applyAlignment="1">
      <alignment horizontal="center" vertical="center"/>
    </xf>
    <xf numFmtId="0" fontId="1" fillId="0" borderId="0" xfId="8">
      <alignment vertical="center"/>
    </xf>
    <xf numFmtId="0" fontId="1" fillId="0" borderId="0" xfId="8" applyAlignment="1">
      <alignment horizontal="center" vertical="center"/>
    </xf>
    <xf numFmtId="185" fontId="1" fillId="0" borderId="0" xfId="8" applyNumberFormat="1" applyAlignment="1">
      <alignment horizontal="center" vertical="center"/>
    </xf>
    <xf numFmtId="186" fontId="1" fillId="0" borderId="0" xfId="8" applyNumberFormat="1" applyAlignment="1">
      <alignment horizontal="center" vertical="center"/>
    </xf>
    <xf numFmtId="0" fontId="1" fillId="0" borderId="0" xfId="8" applyAlignment="1">
      <alignment horizontal="center" vertical="center" wrapText="1"/>
    </xf>
    <xf numFmtId="0" fontId="1" fillId="0" borderId="0" xfId="8" applyAlignment="1">
      <alignment horizontal="right" vertical="center" wrapText="1"/>
    </xf>
    <xf numFmtId="0" fontId="38" fillId="0" borderId="0" xfId="8" applyFont="1" applyAlignment="1">
      <alignment horizontal="center" vertical="center"/>
    </xf>
    <xf numFmtId="0" fontId="1" fillId="0" borderId="0" xfId="8" applyAlignment="1">
      <alignment vertical="center" wrapText="1"/>
    </xf>
    <xf numFmtId="0" fontId="1" fillId="0" borderId="0" xfId="8" applyAlignment="1">
      <alignment horizontal="left" vertical="center"/>
    </xf>
    <xf numFmtId="0" fontId="1" fillId="0" borderId="0" xfId="8" applyAlignment="1">
      <alignment horizontal="center" vertical="center"/>
    </xf>
    <xf numFmtId="0" fontId="1" fillId="8" borderId="1" xfId="8" applyFill="1" applyBorder="1" applyAlignment="1">
      <alignment horizontal="center" vertical="center" wrapText="1"/>
    </xf>
    <xf numFmtId="0" fontId="1" fillId="8" borderId="2" xfId="8" applyFill="1" applyBorder="1" applyAlignment="1">
      <alignment horizontal="center" vertical="center"/>
    </xf>
    <xf numFmtId="0" fontId="1" fillId="8" borderId="3" xfId="8" applyFill="1" applyBorder="1" applyAlignment="1">
      <alignment horizontal="center" vertical="center"/>
    </xf>
    <xf numFmtId="0" fontId="1" fillId="0" borderId="1" xfId="8" applyBorder="1" applyAlignment="1">
      <alignment horizontal="center" vertical="center"/>
    </xf>
    <xf numFmtId="0" fontId="1" fillId="8" borderId="1" xfId="8" applyFill="1" applyBorder="1" applyAlignment="1">
      <alignment horizontal="center" vertical="center"/>
    </xf>
    <xf numFmtId="185" fontId="1" fillId="8" borderId="1" xfId="8" applyNumberFormat="1" applyFill="1" applyBorder="1" applyAlignment="1">
      <alignment horizontal="center" vertical="center"/>
    </xf>
    <xf numFmtId="185" fontId="1" fillId="8" borderId="1" xfId="8" applyNumberFormat="1" applyFill="1" applyBorder="1" applyAlignment="1">
      <alignment horizontal="center" vertical="center"/>
    </xf>
    <xf numFmtId="186" fontId="1" fillId="8" borderId="1" xfId="8" applyNumberFormat="1" applyFill="1" applyBorder="1" applyAlignment="1">
      <alignment horizontal="center" vertical="center"/>
    </xf>
    <xf numFmtId="0" fontId="1" fillId="0" borderId="1" xfId="8" applyBorder="1" applyAlignment="1">
      <alignment horizontal="center" vertical="center" textRotation="255"/>
    </xf>
    <xf numFmtId="0" fontId="1" fillId="0" borderId="1" xfId="8" applyBorder="1" applyAlignment="1">
      <alignment horizontal="center" vertical="center"/>
    </xf>
    <xf numFmtId="185" fontId="1" fillId="0" borderId="1" xfId="8" applyNumberFormat="1" applyBorder="1" applyAlignment="1">
      <alignment horizontal="center" vertical="center"/>
    </xf>
    <xf numFmtId="186" fontId="1" fillId="0" borderId="1" xfId="8" applyNumberFormat="1" applyBorder="1" applyAlignment="1">
      <alignment horizontal="center" vertical="center"/>
    </xf>
    <xf numFmtId="0" fontId="1" fillId="0" borderId="1" xfId="8" applyBorder="1" applyAlignment="1">
      <alignment horizontal="center" vertical="center" wrapText="1"/>
    </xf>
    <xf numFmtId="0" fontId="1" fillId="0" borderId="1" xfId="8" applyBorder="1" applyAlignment="1">
      <alignment vertical="center" wrapText="1"/>
    </xf>
    <xf numFmtId="0" fontId="39" fillId="0" borderId="0" xfId="8" applyFont="1" applyAlignment="1">
      <alignment horizontal="left" vertical="center"/>
    </xf>
    <xf numFmtId="0" fontId="22" fillId="0" borderId="0" xfId="9" applyFont="1" applyProtection="1">
      <alignment vertical="center"/>
      <protection locked="0"/>
    </xf>
    <xf numFmtId="0" fontId="32" fillId="0" borderId="0" xfId="9" applyFont="1" applyAlignment="1" applyProtection="1">
      <alignment horizontal="right" vertical="center"/>
      <protection locked="0"/>
    </xf>
    <xf numFmtId="0" fontId="38" fillId="0" borderId="0" xfId="9" applyFont="1" applyAlignment="1" applyProtection="1">
      <alignment horizontal="center" vertical="center" wrapText="1"/>
      <protection locked="0"/>
    </xf>
    <xf numFmtId="0" fontId="38" fillId="0" borderId="0" xfId="9" applyFont="1" applyAlignment="1" applyProtection="1">
      <alignment horizontal="center" vertical="center"/>
      <protection locked="0"/>
    </xf>
    <xf numFmtId="0" fontId="0" fillId="0" borderId="0" xfId="9" applyFont="1" applyAlignment="1" applyProtection="1">
      <alignment vertical="center" wrapText="1"/>
      <protection locked="0"/>
    </xf>
    <xf numFmtId="0" fontId="22" fillId="0" borderId="0" xfId="9" applyFont="1" applyAlignment="1" applyProtection="1">
      <alignment horizontal="left" vertical="center" wrapText="1"/>
      <protection locked="0"/>
    </xf>
    <xf numFmtId="0" fontId="22" fillId="8" borderId="2" xfId="9" applyFont="1" applyFill="1" applyBorder="1" applyAlignment="1" applyProtection="1">
      <alignment horizontal="center" vertical="center" wrapText="1"/>
      <protection locked="0"/>
    </xf>
    <xf numFmtId="0" fontId="22" fillId="8" borderId="8" xfId="9" applyFont="1" applyFill="1" applyBorder="1" applyAlignment="1" applyProtection="1">
      <alignment horizontal="center" vertical="center" wrapText="1"/>
      <protection locked="0"/>
    </xf>
    <xf numFmtId="0" fontId="22" fillId="8" borderId="3" xfId="9" applyFont="1" applyFill="1" applyBorder="1" applyAlignment="1" applyProtection="1">
      <alignment horizontal="center" vertical="center" wrapText="1"/>
      <protection locked="0"/>
    </xf>
    <xf numFmtId="0" fontId="22" fillId="0" borderId="1" xfId="9" applyFont="1" applyBorder="1" applyAlignment="1" applyProtection="1">
      <alignment horizontal="center" vertical="center"/>
      <protection locked="0"/>
    </xf>
    <xf numFmtId="0" fontId="22" fillId="0" borderId="1" xfId="9" applyFont="1" applyBorder="1" applyAlignment="1" applyProtection="1">
      <alignment horizontal="center" vertical="center"/>
      <protection locked="0"/>
    </xf>
    <xf numFmtId="0" fontId="22" fillId="0" borderId="2" xfId="9" applyFont="1" applyBorder="1" applyAlignment="1" applyProtection="1">
      <alignment horizontal="center" vertical="center"/>
      <protection locked="0"/>
    </xf>
    <xf numFmtId="0" fontId="22" fillId="0" borderId="3" xfId="9" applyFont="1" applyBorder="1" applyAlignment="1" applyProtection="1">
      <alignment horizontal="center" vertical="center"/>
      <protection locked="0"/>
    </xf>
    <xf numFmtId="0" fontId="41" fillId="0" borderId="1" xfId="9" applyFont="1" applyBorder="1" applyAlignment="1" applyProtection="1">
      <alignment horizontal="center" vertical="center" wrapText="1"/>
      <protection locked="0"/>
    </xf>
    <xf numFmtId="0" fontId="22" fillId="8" borderId="1" xfId="9" applyFont="1" applyFill="1" applyBorder="1" applyAlignment="1" applyProtection="1">
      <alignment horizontal="center" vertical="center"/>
      <protection locked="0"/>
    </xf>
    <xf numFmtId="0" fontId="22" fillId="8" borderId="2" xfId="9" applyFont="1" applyFill="1" applyBorder="1" applyAlignment="1" applyProtection="1">
      <alignment horizontal="center" vertical="center"/>
      <protection locked="0"/>
    </xf>
    <xf numFmtId="0" fontId="22" fillId="0" borderId="0" xfId="9" applyFont="1" applyAlignment="1" applyProtection="1">
      <alignment horizontal="center" vertical="center"/>
      <protection locked="0"/>
    </xf>
    <xf numFmtId="49" fontId="22" fillId="0" borderId="1" xfId="9" applyNumberFormat="1" applyFont="1" applyBorder="1" applyAlignment="1" applyProtection="1">
      <alignment horizontal="center" vertical="center"/>
      <protection locked="0"/>
    </xf>
    <xf numFmtId="0" fontId="2" fillId="0" borderId="2" xfId="9" applyFont="1" applyBorder="1" applyAlignment="1">
      <alignment vertical="center" wrapText="1"/>
    </xf>
    <xf numFmtId="49" fontId="22" fillId="0" borderId="1" xfId="9" applyNumberFormat="1" applyFont="1" applyBorder="1" applyAlignment="1" applyProtection="1">
      <alignment vertical="top" wrapText="1"/>
      <protection locked="0"/>
    </xf>
    <xf numFmtId="0" fontId="22" fillId="0" borderId="0" xfId="9" applyFont="1" applyBorder="1" applyAlignment="1" applyProtection="1">
      <alignment horizontal="center" vertical="center"/>
      <protection locked="0"/>
    </xf>
    <xf numFmtId="0" fontId="2" fillId="0" borderId="0" xfId="9" applyFont="1" applyBorder="1" applyAlignment="1">
      <alignment vertical="center" wrapText="1"/>
    </xf>
    <xf numFmtId="49" fontId="22" fillId="0" borderId="0" xfId="9" applyNumberFormat="1" applyFont="1" applyBorder="1" applyAlignment="1" applyProtection="1">
      <alignment vertical="top" wrapText="1"/>
      <protection locked="0"/>
    </xf>
    <xf numFmtId="49" fontId="21" fillId="0" borderId="0" xfId="9" applyNumberFormat="1" applyFont="1" applyAlignment="1" applyProtection="1">
      <alignment horizontal="left" vertical="center"/>
      <protection locked="0"/>
    </xf>
    <xf numFmtId="49" fontId="22" fillId="0" borderId="0" xfId="9" applyNumberFormat="1" applyFont="1" applyProtection="1">
      <alignment vertical="center"/>
      <protection locked="0"/>
    </xf>
    <xf numFmtId="49" fontId="2" fillId="0" borderId="0" xfId="10" applyNumberFormat="1" applyFont="1" applyAlignment="1">
      <alignment horizontal="center" vertical="center"/>
    </xf>
    <xf numFmtId="187" fontId="2" fillId="0" borderId="0" xfId="10" applyNumberFormat="1" applyFont="1" applyAlignment="1">
      <alignment vertical="center"/>
    </xf>
    <xf numFmtId="187" fontId="0" fillId="0" borderId="0" xfId="10" applyNumberFormat="1" applyFont="1" applyAlignment="1">
      <alignment horizontal="right" vertical="center"/>
    </xf>
    <xf numFmtId="187" fontId="24" fillId="0" borderId="0" xfId="10" applyNumberFormat="1" applyFont="1" applyAlignment="1">
      <alignment vertical="center"/>
    </xf>
    <xf numFmtId="187" fontId="42" fillId="0" borderId="0" xfId="10" applyNumberFormat="1" applyFont="1" applyAlignment="1">
      <alignment horizontal="left" vertical="center"/>
    </xf>
    <xf numFmtId="187" fontId="2" fillId="0" borderId="0" xfId="10" applyNumberFormat="1" applyFont="1" applyAlignment="1">
      <alignment horizontal="left" vertical="center"/>
    </xf>
    <xf numFmtId="187" fontId="42" fillId="0" borderId="0" xfId="10" applyNumberFormat="1" applyFont="1" applyAlignment="1">
      <alignment horizontal="center" vertical="center"/>
    </xf>
    <xf numFmtId="187" fontId="0" fillId="0" borderId="245" xfId="10" applyNumberFormat="1" applyFont="1" applyBorder="1" applyAlignment="1">
      <alignment horizontal="left" vertical="center" wrapText="1"/>
    </xf>
    <xf numFmtId="0" fontId="2" fillId="0" borderId="246" xfId="11" applyFont="1" applyBorder="1" applyAlignment="1">
      <alignment horizontal="left" vertical="center"/>
    </xf>
    <xf numFmtId="0" fontId="2" fillId="0" borderId="247" xfId="11" applyFont="1" applyBorder="1" applyAlignment="1">
      <alignment horizontal="left" vertical="center"/>
    </xf>
    <xf numFmtId="187" fontId="0" fillId="0" borderId="0" xfId="10" applyNumberFormat="1" applyFont="1" applyBorder="1" applyAlignment="1">
      <alignment horizontal="left" vertical="center" wrapText="1"/>
    </xf>
    <xf numFmtId="0" fontId="2" fillId="0" borderId="0" xfId="11" applyFont="1" applyBorder="1" applyAlignment="1">
      <alignment horizontal="left" vertical="center"/>
    </xf>
    <xf numFmtId="187" fontId="2" fillId="0" borderId="0" xfId="10" applyNumberFormat="1" applyFont="1" applyBorder="1" applyAlignment="1">
      <alignment vertical="center"/>
    </xf>
    <xf numFmtId="187" fontId="2" fillId="0" borderId="0" xfId="10" applyNumberFormat="1" applyFont="1" applyAlignment="1">
      <alignment horizontal="right" vertical="center"/>
    </xf>
    <xf numFmtId="38" fontId="0" fillId="8" borderId="29" xfId="12" applyFont="1" applyFill="1" applyBorder="1" applyAlignment="1">
      <alignment horizontal="center" vertical="center" wrapText="1"/>
    </xf>
    <xf numFmtId="38" fontId="2" fillId="8" borderId="38" xfId="12" applyFont="1" applyFill="1" applyBorder="1" applyAlignment="1">
      <alignment horizontal="center" vertical="center"/>
    </xf>
    <xf numFmtId="38" fontId="0" fillId="8" borderId="1" xfId="12" applyFont="1" applyFill="1" applyBorder="1" applyAlignment="1">
      <alignment horizontal="center" vertical="center"/>
    </xf>
    <xf numFmtId="38" fontId="2" fillId="8" borderId="1" xfId="12" applyFont="1" applyFill="1" applyBorder="1" applyAlignment="1">
      <alignment horizontal="center" vertical="center"/>
    </xf>
    <xf numFmtId="38" fontId="2" fillId="8" borderId="2" xfId="12" applyFont="1" applyFill="1" applyBorder="1" applyAlignment="1">
      <alignment horizontal="center" vertical="center"/>
    </xf>
    <xf numFmtId="38" fontId="2" fillId="8" borderId="9" xfId="12" applyFont="1" applyFill="1" applyBorder="1" applyAlignment="1">
      <alignment horizontal="center" vertical="center"/>
    </xf>
    <xf numFmtId="38" fontId="0" fillId="8" borderId="2" xfId="12" applyFont="1" applyFill="1" applyBorder="1" applyAlignment="1">
      <alignment horizontal="center" vertical="center" wrapText="1"/>
    </xf>
    <xf numFmtId="38" fontId="0" fillId="8" borderId="8" xfId="12" applyFont="1" applyFill="1" applyBorder="1" applyAlignment="1">
      <alignment horizontal="center" vertical="center" wrapText="1"/>
    </xf>
    <xf numFmtId="38" fontId="2" fillId="8" borderId="9" xfId="12" applyFont="1" applyFill="1" applyBorder="1" applyAlignment="1">
      <alignment vertical="center" wrapText="1"/>
    </xf>
    <xf numFmtId="187" fontId="2" fillId="0" borderId="0" xfId="10" applyNumberFormat="1" applyFont="1" applyAlignment="1">
      <alignment horizontal="center" vertical="center"/>
    </xf>
    <xf numFmtId="38" fontId="0" fillId="8" borderId="15" xfId="12" applyFont="1" applyFill="1" applyBorder="1" applyAlignment="1">
      <alignment horizontal="center" vertical="center" wrapText="1"/>
    </xf>
    <xf numFmtId="38" fontId="2" fillId="8" borderId="39" xfId="12" applyFont="1" applyFill="1" applyBorder="1" applyAlignment="1">
      <alignment horizontal="center" vertical="center"/>
    </xf>
    <xf numFmtId="38" fontId="0" fillId="8" borderId="2" xfId="12" applyFont="1" applyFill="1" applyBorder="1" applyAlignment="1">
      <alignment horizontal="center" vertical="center"/>
    </xf>
    <xf numFmtId="38" fontId="0" fillId="8" borderId="8" xfId="12" applyFont="1" applyFill="1" applyBorder="1" applyAlignment="1">
      <alignment horizontal="center" vertical="center"/>
    </xf>
    <xf numFmtId="38" fontId="0" fillId="8" borderId="3" xfId="12" applyFont="1" applyFill="1" applyBorder="1" applyAlignment="1">
      <alignment horizontal="center" vertical="center"/>
    </xf>
    <xf numFmtId="38" fontId="5" fillId="8" borderId="29" xfId="12" applyFont="1" applyFill="1" applyBorder="1" applyAlignment="1">
      <alignment horizontal="center" vertical="center" wrapText="1"/>
    </xf>
    <xf numFmtId="38" fontId="5" fillId="8" borderId="24" xfId="12" applyFont="1" applyFill="1" applyBorder="1" applyAlignment="1">
      <alignment horizontal="center" vertical="center" wrapText="1"/>
    </xf>
    <xf numFmtId="38" fontId="0" fillId="8" borderId="33" xfId="12" applyFont="1" applyFill="1" applyBorder="1" applyAlignment="1">
      <alignment horizontal="center" vertical="center" wrapText="1"/>
    </xf>
    <xf numFmtId="38" fontId="2" fillId="8" borderId="29" xfId="12" applyFont="1" applyFill="1" applyBorder="1" applyAlignment="1">
      <alignment horizontal="center" vertical="center" wrapText="1"/>
    </xf>
    <xf numFmtId="38" fontId="0" fillId="8" borderId="144" xfId="12" applyFont="1" applyFill="1" applyBorder="1" applyAlignment="1">
      <alignment horizontal="center" vertical="center" wrapText="1"/>
    </xf>
    <xf numFmtId="38" fontId="2" fillId="8" borderId="215" xfId="12" applyFont="1" applyFill="1" applyBorder="1" applyAlignment="1">
      <alignment horizontal="center" vertical="center"/>
    </xf>
    <xf numFmtId="38" fontId="2" fillId="8" borderId="193" xfId="12" applyFont="1" applyFill="1" applyBorder="1" applyAlignment="1">
      <alignment horizontal="center" vertical="center"/>
    </xf>
    <xf numFmtId="38" fontId="2" fillId="8" borderId="193" xfId="12" applyFont="1" applyFill="1" applyBorder="1" applyAlignment="1">
      <alignment horizontal="center" vertical="center" wrapText="1"/>
    </xf>
    <xf numFmtId="38" fontId="5" fillId="8" borderId="193" xfId="12" applyFont="1" applyFill="1" applyBorder="1" applyAlignment="1">
      <alignment horizontal="center" vertical="center" wrapText="1"/>
    </xf>
    <xf numFmtId="38" fontId="5" fillId="8" borderId="144" xfId="12" applyFont="1" applyFill="1" applyBorder="1" applyAlignment="1">
      <alignment horizontal="center" vertical="center" wrapText="1"/>
    </xf>
    <xf numFmtId="38" fontId="5" fillId="8" borderId="193" xfId="12" applyFont="1" applyFill="1" applyBorder="1" applyAlignment="1">
      <alignment horizontal="center" vertical="center" wrapText="1"/>
    </xf>
    <xf numFmtId="38" fontId="15" fillId="8" borderId="193" xfId="12" applyFont="1" applyFill="1" applyBorder="1" applyAlignment="1">
      <alignment horizontal="center" vertical="center" wrapText="1"/>
    </xf>
    <xf numFmtId="38" fontId="0" fillId="8" borderId="193" xfId="12" applyFont="1" applyFill="1" applyBorder="1" applyAlignment="1">
      <alignment horizontal="center" vertical="center" wrapText="1"/>
    </xf>
    <xf numFmtId="38" fontId="2" fillId="8" borderId="144" xfId="12" applyFont="1" applyFill="1" applyBorder="1" applyAlignment="1">
      <alignment horizontal="center" vertical="center" wrapText="1"/>
    </xf>
    <xf numFmtId="0" fontId="5" fillId="0" borderId="122" xfId="10" applyNumberFormat="1" applyFont="1" applyBorder="1" applyAlignment="1">
      <alignment horizontal="center" vertical="center"/>
    </xf>
    <xf numFmtId="187" fontId="5" fillId="0" borderId="122" xfId="10" applyNumberFormat="1" applyFont="1" applyFill="1" applyBorder="1" applyAlignment="1">
      <alignment vertical="center"/>
    </xf>
    <xf numFmtId="38" fontId="5" fillId="14" borderId="248" xfId="12" applyFont="1" applyFill="1" applyBorder="1" applyAlignment="1">
      <alignment horizontal="right" vertical="center"/>
    </xf>
    <xf numFmtId="38" fontId="5" fillId="14" borderId="248" xfId="12" applyFont="1" applyFill="1" applyBorder="1" applyAlignment="1">
      <alignment vertical="center"/>
    </xf>
    <xf numFmtId="38" fontId="5" fillId="2" borderId="122" xfId="12" applyFont="1" applyFill="1" applyBorder="1" applyAlignment="1">
      <alignment vertical="center"/>
    </xf>
    <xf numFmtId="38" fontId="5" fillId="0" borderId="122" xfId="12" applyFont="1" applyFill="1" applyBorder="1" applyAlignment="1">
      <alignment vertical="center"/>
    </xf>
    <xf numFmtId="187" fontId="5" fillId="0" borderId="0" xfId="10" applyNumberFormat="1" applyFont="1" applyAlignment="1">
      <alignment vertical="center"/>
    </xf>
    <xf numFmtId="0" fontId="5" fillId="0" borderId="1" xfId="10" applyNumberFormat="1" applyFont="1" applyBorder="1" applyAlignment="1">
      <alignment horizontal="center" vertical="center"/>
    </xf>
    <xf numFmtId="187" fontId="5" fillId="0" borderId="1" xfId="10" applyNumberFormat="1" applyFont="1" applyFill="1" applyBorder="1" applyAlignment="1">
      <alignment vertical="center"/>
    </xf>
    <xf numFmtId="38" fontId="5" fillId="14" borderId="184" xfId="12" applyFont="1" applyFill="1" applyBorder="1" applyAlignment="1">
      <alignment vertical="center"/>
    </xf>
    <xf numFmtId="38" fontId="5" fillId="2" borderId="1" xfId="12" applyFont="1" applyFill="1" applyBorder="1" applyAlignment="1">
      <alignment vertical="center"/>
    </xf>
    <xf numFmtId="38" fontId="5" fillId="0" borderId="1" xfId="12" applyFont="1" applyFill="1" applyBorder="1" applyAlignment="1">
      <alignment vertical="center"/>
    </xf>
    <xf numFmtId="38" fontId="5" fillId="0" borderId="2" xfId="12" applyFont="1" applyFill="1" applyBorder="1" applyAlignment="1">
      <alignment vertical="center"/>
    </xf>
    <xf numFmtId="0" fontId="5" fillId="0" borderId="30" xfId="10" applyNumberFormat="1" applyFont="1" applyBorder="1" applyAlignment="1">
      <alignment horizontal="center" vertical="center"/>
    </xf>
    <xf numFmtId="187" fontId="5" fillId="0" borderId="30" xfId="10" applyNumberFormat="1" applyFont="1" applyFill="1" applyBorder="1" applyAlignment="1">
      <alignment vertical="center"/>
    </xf>
    <xf numFmtId="38" fontId="5" fillId="2" borderId="30" xfId="12" applyFont="1" applyFill="1" applyBorder="1" applyAlignment="1">
      <alignment vertical="center"/>
    </xf>
    <xf numFmtId="38" fontId="5" fillId="0" borderId="30" xfId="12" applyFont="1" applyFill="1" applyBorder="1" applyAlignment="1">
      <alignment vertical="center"/>
    </xf>
    <xf numFmtId="38" fontId="5" fillId="0" borderId="31" xfId="12" applyFont="1" applyFill="1" applyBorder="1" applyAlignment="1">
      <alignment vertical="center"/>
    </xf>
    <xf numFmtId="0" fontId="5" fillId="0" borderId="39" xfId="10" applyNumberFormat="1" applyFont="1" applyBorder="1" applyAlignment="1">
      <alignment horizontal="center" vertical="center"/>
    </xf>
    <xf numFmtId="187" fontId="5" fillId="0" borderId="13" xfId="10" applyNumberFormat="1" applyFont="1" applyFill="1" applyBorder="1" applyAlignment="1">
      <alignment vertical="center"/>
    </xf>
    <xf numFmtId="38" fontId="5" fillId="0" borderId="249" xfId="12" applyFont="1" applyFill="1" applyBorder="1" applyAlignment="1">
      <alignment horizontal="center" vertical="center"/>
    </xf>
    <xf numFmtId="38" fontId="5" fillId="2" borderId="15" xfId="12" applyFont="1" applyFill="1" applyBorder="1" applyAlignment="1">
      <alignment vertical="center"/>
    </xf>
    <xf numFmtId="38" fontId="5" fillId="0" borderId="15" xfId="12" applyFont="1" applyFill="1" applyBorder="1" applyAlignment="1">
      <alignment vertical="center"/>
    </xf>
    <xf numFmtId="38" fontId="5" fillId="0" borderId="39" xfId="12" applyFont="1" applyFill="1" applyBorder="1" applyAlignment="1">
      <alignment vertical="center"/>
    </xf>
    <xf numFmtId="187" fontId="5" fillId="0" borderId="250" xfId="10" applyNumberFormat="1" applyFont="1" applyBorder="1" applyAlignment="1">
      <alignment horizontal="center" vertical="center"/>
    </xf>
    <xf numFmtId="187" fontId="5" fillId="0" borderId="121" xfId="10" applyNumberFormat="1" applyFont="1" applyBorder="1" applyAlignment="1">
      <alignment horizontal="center" vertical="center"/>
    </xf>
    <xf numFmtId="49" fontId="2" fillId="0" borderId="0" xfId="10" applyNumberFormat="1" applyFont="1" applyBorder="1" applyAlignment="1">
      <alignment horizontal="center" vertical="center"/>
    </xf>
    <xf numFmtId="187" fontId="5" fillId="0" borderId="0" xfId="10" applyNumberFormat="1" applyFont="1" applyBorder="1" applyAlignment="1">
      <alignment vertical="center"/>
    </xf>
    <xf numFmtId="187" fontId="0" fillId="0" borderId="0" xfId="10" applyNumberFormat="1" applyFont="1" applyBorder="1" applyAlignment="1">
      <alignment vertical="center"/>
    </xf>
    <xf numFmtId="187" fontId="2" fillId="0" borderId="1" xfId="10" applyNumberFormat="1" applyFont="1" applyBorder="1" applyAlignment="1">
      <alignment horizontal="center" vertical="center"/>
    </xf>
    <xf numFmtId="187" fontId="2" fillId="0" borderId="1" xfId="10" applyNumberFormat="1" applyFont="1" applyBorder="1" applyAlignment="1">
      <alignment vertical="center"/>
    </xf>
    <xf numFmtId="38" fontId="9" fillId="0" borderId="1" xfId="12" applyFont="1" applyBorder="1" applyAlignment="1">
      <alignment vertical="center"/>
    </xf>
    <xf numFmtId="187" fontId="9" fillId="0" borderId="33" xfId="10" applyNumberFormat="1" applyFont="1" applyBorder="1" applyAlignment="1">
      <alignment vertical="center"/>
    </xf>
    <xf numFmtId="187" fontId="9" fillId="0" borderId="1" xfId="10" applyNumberFormat="1" applyFont="1" applyBorder="1" applyAlignment="1">
      <alignment vertical="center"/>
    </xf>
    <xf numFmtId="0" fontId="22" fillId="0" borderId="0" xfId="1" applyFont="1" applyFill="1" applyAlignment="1">
      <alignment vertical="center"/>
    </xf>
    <xf numFmtId="0" fontId="22" fillId="0" borderId="0" xfId="1" applyFont="1" applyAlignment="1">
      <alignment vertical="center"/>
    </xf>
    <xf numFmtId="0" fontId="26" fillId="0" borderId="0" xfId="1" applyFont="1" applyFill="1" applyAlignment="1">
      <alignment vertical="center"/>
    </xf>
    <xf numFmtId="0" fontId="21" fillId="0" borderId="0" xfId="1" applyFont="1" applyFill="1" applyAlignment="1">
      <alignment vertical="center"/>
    </xf>
    <xf numFmtId="0" fontId="21" fillId="0" borderId="0" xfId="1" applyFont="1" applyAlignment="1">
      <alignment vertical="center"/>
    </xf>
    <xf numFmtId="0" fontId="21" fillId="0" borderId="0" xfId="1" applyFont="1" applyAlignment="1">
      <alignment horizontal="right" vertical="center"/>
    </xf>
    <xf numFmtId="0" fontId="21" fillId="0" borderId="38" xfId="1" applyFont="1" applyFill="1" applyBorder="1" applyAlignment="1">
      <alignment vertical="center"/>
    </xf>
    <xf numFmtId="0" fontId="21" fillId="0" borderId="5" xfId="1" applyFont="1" applyFill="1" applyBorder="1" applyAlignment="1">
      <alignment horizontal="right" vertical="center"/>
    </xf>
    <xf numFmtId="0" fontId="21" fillId="0" borderId="219" xfId="1" applyFont="1" applyFill="1" applyBorder="1" applyAlignment="1">
      <alignment horizontal="right" vertical="center"/>
    </xf>
    <xf numFmtId="0" fontId="43" fillId="0" borderId="9" xfId="1" applyFont="1" applyFill="1" applyBorder="1" applyAlignment="1">
      <alignment horizontal="center" vertical="center"/>
    </xf>
    <xf numFmtId="0" fontId="43" fillId="0" borderId="29" xfId="1" applyFont="1" applyFill="1" applyBorder="1" applyAlignment="1">
      <alignment horizontal="center" vertical="center"/>
    </xf>
    <xf numFmtId="0" fontId="43" fillId="0" borderId="38" xfId="1" applyFont="1" applyFill="1" applyBorder="1" applyAlignment="1">
      <alignment horizontal="center" vertical="center"/>
    </xf>
    <xf numFmtId="0" fontId="21" fillId="0" borderId="91" xfId="1" applyFont="1" applyFill="1" applyBorder="1" applyAlignment="1">
      <alignment horizontal="center" vertical="center"/>
    </xf>
    <xf numFmtId="0" fontId="21" fillId="0" borderId="40" xfId="1" applyFont="1" applyFill="1" applyBorder="1" applyAlignment="1">
      <alignment vertical="center"/>
    </xf>
    <xf numFmtId="0" fontId="21" fillId="0" borderId="21" xfId="1" applyFont="1" applyFill="1" applyBorder="1" applyAlignment="1">
      <alignment horizontal="left" vertical="center"/>
    </xf>
    <xf numFmtId="0" fontId="21" fillId="0" borderId="63" xfId="1" applyFont="1" applyFill="1" applyBorder="1" applyAlignment="1">
      <alignment horizontal="left" vertical="center"/>
    </xf>
    <xf numFmtId="0" fontId="21" fillId="0" borderId="22" xfId="1" applyFont="1" applyFill="1" applyBorder="1" applyAlignment="1">
      <alignment horizontal="center" vertical="center"/>
    </xf>
    <xf numFmtId="0" fontId="21" fillId="0" borderId="40" xfId="1" applyFont="1" applyFill="1" applyBorder="1" applyAlignment="1">
      <alignment horizontal="center" vertical="center"/>
    </xf>
    <xf numFmtId="0" fontId="21" fillId="0" borderId="171" xfId="1" applyFont="1" applyFill="1" applyBorder="1" applyAlignment="1">
      <alignment vertical="center"/>
    </xf>
    <xf numFmtId="0" fontId="21" fillId="0" borderId="186" xfId="1" applyFont="1" applyFill="1" applyBorder="1" applyAlignment="1">
      <alignment horizontal="center" vertical="center"/>
    </xf>
    <xf numFmtId="0" fontId="21" fillId="0" borderId="154" xfId="1" applyFont="1" applyFill="1" applyBorder="1" applyAlignment="1">
      <alignment vertical="center"/>
    </xf>
    <xf numFmtId="0" fontId="21" fillId="0" borderId="65" xfId="1" applyFont="1" applyFill="1" applyBorder="1" applyAlignment="1">
      <alignment vertical="center"/>
    </xf>
    <xf numFmtId="0" fontId="21" fillId="0" borderId="251" xfId="1" applyFont="1" applyFill="1" applyBorder="1" applyAlignment="1">
      <alignment vertical="center"/>
    </xf>
    <xf numFmtId="38" fontId="21" fillId="0" borderId="252" xfId="12" applyFont="1" applyFill="1" applyBorder="1" applyAlignment="1">
      <alignment vertical="center"/>
    </xf>
    <xf numFmtId="38" fontId="21" fillId="0" borderId="35" xfId="12" applyFont="1" applyFill="1" applyBorder="1" applyAlignment="1">
      <alignment vertical="center"/>
    </xf>
    <xf numFmtId="38" fontId="21" fillId="0" borderId="36" xfId="12" applyFont="1" applyFill="1" applyBorder="1" applyAlignment="1">
      <alignment vertical="center"/>
    </xf>
    <xf numFmtId="38" fontId="21" fillId="0" borderId="253" xfId="12" applyFont="1" applyFill="1" applyBorder="1" applyAlignment="1">
      <alignment vertical="center" shrinkToFit="1"/>
    </xf>
    <xf numFmtId="0" fontId="21" fillId="0" borderId="39" xfId="1" applyFont="1" applyFill="1" applyBorder="1" applyAlignment="1">
      <alignment horizontal="center" vertical="center"/>
    </xf>
    <xf numFmtId="0" fontId="21" fillId="0" borderId="13" xfId="1" applyFont="1" applyFill="1" applyBorder="1" applyAlignment="1">
      <alignment vertical="center"/>
    </xf>
    <xf numFmtId="0" fontId="21" fillId="0" borderId="128" xfId="1" applyFont="1" applyFill="1" applyBorder="1" applyAlignment="1">
      <alignment vertical="center"/>
    </xf>
    <xf numFmtId="0" fontId="21" fillId="0" borderId="254" xfId="1" applyFont="1" applyFill="1" applyBorder="1" applyAlignment="1">
      <alignment vertical="center"/>
    </xf>
    <xf numFmtId="38" fontId="21" fillId="0" borderId="3" xfId="12" applyFont="1" applyFill="1" applyBorder="1" applyAlignment="1">
      <alignment vertical="center"/>
    </xf>
    <xf numFmtId="38" fontId="21" fillId="0" borderId="1" xfId="12" applyFont="1" applyFill="1" applyBorder="1" applyAlignment="1">
      <alignment vertical="center"/>
    </xf>
    <xf numFmtId="38" fontId="21" fillId="0" borderId="2" xfId="12" applyFont="1" applyFill="1" applyBorder="1" applyAlignment="1">
      <alignment vertical="center"/>
    </xf>
    <xf numFmtId="38" fontId="21" fillId="0" borderId="111" xfId="12" applyFont="1" applyFill="1" applyBorder="1" applyAlignment="1">
      <alignment vertical="center" shrinkToFit="1"/>
    </xf>
    <xf numFmtId="0" fontId="21" fillId="0" borderId="15" xfId="1" applyFont="1" applyBorder="1" applyAlignment="1">
      <alignment vertical="center"/>
    </xf>
    <xf numFmtId="0" fontId="21" fillId="0" borderId="228" xfId="1" applyFont="1" applyFill="1" applyBorder="1" applyAlignment="1">
      <alignment vertical="center" shrinkToFit="1"/>
    </xf>
    <xf numFmtId="38" fontId="21" fillId="0" borderId="182" xfId="12" applyFont="1" applyFill="1" applyBorder="1" applyAlignment="1">
      <alignment vertical="center"/>
    </xf>
    <xf numFmtId="38" fontId="21" fillId="0" borderId="105" xfId="12" applyFont="1" applyFill="1" applyBorder="1" applyAlignment="1">
      <alignment vertical="center"/>
    </xf>
    <xf numFmtId="38" fontId="21" fillId="0" borderId="255" xfId="12" applyFont="1" applyFill="1" applyBorder="1" applyAlignment="1">
      <alignment vertical="center"/>
    </xf>
    <xf numFmtId="38" fontId="21" fillId="0" borderId="227" xfId="12" applyFont="1" applyFill="1" applyBorder="1" applyAlignment="1">
      <alignment vertical="center" shrinkToFit="1"/>
    </xf>
    <xf numFmtId="0" fontId="21" fillId="0" borderId="23" xfId="1" applyFont="1" applyBorder="1" applyAlignment="1">
      <alignment vertical="center"/>
    </xf>
    <xf numFmtId="0" fontId="21" fillId="0" borderId="201" xfId="1" applyFont="1" applyFill="1" applyBorder="1" applyAlignment="1">
      <alignment vertical="center" shrinkToFit="1"/>
    </xf>
    <xf numFmtId="38" fontId="21" fillId="0" borderId="24" xfId="12" applyFont="1" applyFill="1" applyBorder="1" applyAlignment="1">
      <alignment vertical="center"/>
    </xf>
    <xf numFmtId="38" fontId="21" fillId="0" borderId="33" xfId="12" applyFont="1" applyFill="1" applyBorder="1" applyAlignment="1">
      <alignment vertical="center"/>
    </xf>
    <xf numFmtId="38" fontId="21" fillId="0" borderId="23" xfId="12" applyFont="1" applyFill="1" applyBorder="1" applyAlignment="1">
      <alignment vertical="center"/>
    </xf>
    <xf numFmtId="38" fontId="21" fillId="0" borderId="86" xfId="12" applyFont="1" applyFill="1" applyBorder="1" applyAlignment="1">
      <alignment vertical="center" shrinkToFit="1"/>
    </xf>
    <xf numFmtId="0" fontId="21" fillId="0" borderId="23" xfId="1" applyFont="1" applyFill="1" applyBorder="1" applyAlignment="1">
      <alignment horizontal="center" vertical="center"/>
    </xf>
    <xf numFmtId="0" fontId="21" fillId="0" borderId="156" xfId="1" applyFont="1" applyFill="1" applyBorder="1" applyAlignment="1">
      <alignment vertical="center"/>
    </xf>
    <xf numFmtId="0" fontId="21" fillId="0" borderId="212" xfId="1" applyFont="1" applyFill="1" applyBorder="1" applyAlignment="1">
      <alignment vertical="center"/>
    </xf>
    <xf numFmtId="0" fontId="21" fillId="0" borderId="5" xfId="1" applyFont="1" applyFill="1" applyBorder="1" applyAlignment="1">
      <alignment vertical="center"/>
    </xf>
    <xf numFmtId="0" fontId="21" fillId="0" borderId="8" xfId="1" applyFont="1" applyFill="1" applyBorder="1" applyAlignment="1">
      <alignment vertical="center"/>
    </xf>
    <xf numFmtId="0" fontId="21" fillId="0" borderId="110" xfId="1" applyFont="1" applyFill="1" applyBorder="1" applyAlignment="1">
      <alignment vertical="center"/>
    </xf>
    <xf numFmtId="38" fontId="21" fillId="0" borderId="8" xfId="12" applyFont="1" applyFill="1" applyBorder="1" applyAlignment="1">
      <alignment vertical="center"/>
    </xf>
    <xf numFmtId="0" fontId="21" fillId="0" borderId="101" xfId="1" applyFont="1" applyFill="1" applyBorder="1" applyAlignment="1">
      <alignment vertical="center"/>
    </xf>
    <xf numFmtId="38" fontId="21" fillId="0" borderId="187" xfId="12" applyFont="1" applyFill="1" applyBorder="1" applyAlignment="1">
      <alignment vertical="center"/>
    </xf>
    <xf numFmtId="38" fontId="21" fillId="0" borderId="96" xfId="12" applyFont="1" applyFill="1" applyBorder="1" applyAlignment="1">
      <alignment vertical="center"/>
    </xf>
    <xf numFmtId="38" fontId="21" fillId="0" borderId="156" xfId="12" applyFont="1" applyFill="1" applyBorder="1" applyAlignment="1">
      <alignment vertical="center"/>
    </xf>
    <xf numFmtId="38" fontId="21" fillId="0" borderId="237" xfId="12" applyFont="1" applyFill="1" applyBorder="1" applyAlignment="1">
      <alignment vertical="center" shrinkToFit="1"/>
    </xf>
    <xf numFmtId="0" fontId="21" fillId="0" borderId="50" xfId="1" applyFont="1" applyFill="1" applyBorder="1" applyAlignment="1">
      <alignment vertical="center"/>
    </xf>
    <xf numFmtId="0" fontId="21" fillId="0" borderId="71" xfId="1" applyFont="1" applyFill="1" applyBorder="1" applyAlignment="1">
      <alignment vertical="center"/>
    </xf>
    <xf numFmtId="38" fontId="21" fillId="0" borderId="48" xfId="12" applyFont="1" applyFill="1" applyBorder="1" applyAlignment="1">
      <alignment vertical="center"/>
    </xf>
    <xf numFmtId="38" fontId="21" fillId="0" borderId="49" xfId="12" applyFont="1" applyFill="1" applyBorder="1" applyAlignment="1">
      <alignment vertical="center"/>
    </xf>
    <xf numFmtId="38" fontId="21" fillId="0" borderId="50" xfId="12" applyFont="1" applyFill="1" applyBorder="1" applyAlignment="1">
      <alignment vertical="center"/>
    </xf>
    <xf numFmtId="38" fontId="21" fillId="0" borderId="256" xfId="12" applyFont="1" applyFill="1" applyBorder="1" applyAlignment="1">
      <alignment vertical="center" shrinkToFit="1"/>
    </xf>
    <xf numFmtId="0" fontId="21" fillId="0" borderId="2" xfId="1" applyFont="1" applyFill="1" applyBorder="1" applyAlignment="1">
      <alignment horizontal="center" vertical="center"/>
    </xf>
    <xf numFmtId="0" fontId="21" fillId="0" borderId="3" xfId="1" applyFont="1" applyFill="1" applyBorder="1" applyAlignment="1">
      <alignment vertical="center"/>
    </xf>
    <xf numFmtId="0" fontId="21" fillId="0" borderId="2" xfId="1" applyFont="1" applyFill="1" applyBorder="1" applyAlignment="1">
      <alignment vertical="center"/>
    </xf>
    <xf numFmtId="0" fontId="21" fillId="0" borderId="0" xfId="1" applyFont="1" applyFill="1" applyBorder="1" applyAlignment="1">
      <alignment horizontal="center" vertical="center"/>
    </xf>
    <xf numFmtId="0" fontId="21" fillId="0" borderId="0" xfId="1" applyFont="1" applyFill="1" applyBorder="1" applyAlignment="1">
      <alignment vertical="center"/>
    </xf>
    <xf numFmtId="0" fontId="22" fillId="0" borderId="0" xfId="1" applyFont="1" applyFill="1" applyBorder="1" applyAlignment="1">
      <alignment vertical="center"/>
    </xf>
    <xf numFmtId="0" fontId="21" fillId="0" borderId="38" xfId="1" applyFont="1" applyBorder="1" applyAlignment="1">
      <alignment vertical="center"/>
    </xf>
    <xf numFmtId="0" fontId="21" fillId="0" borderId="40" xfId="1" applyFont="1" applyBorder="1" applyAlignment="1">
      <alignment horizontal="left" vertical="center"/>
    </xf>
    <xf numFmtId="0" fontId="21" fillId="0" borderId="39" xfId="1" applyFont="1" applyBorder="1" applyAlignment="1">
      <alignment vertical="center"/>
    </xf>
    <xf numFmtId="0" fontId="21" fillId="0" borderId="0" xfId="1" applyFont="1" applyBorder="1" applyAlignment="1">
      <alignment vertical="center"/>
    </xf>
    <xf numFmtId="0" fontId="21" fillId="0" borderId="154" xfId="1" applyFont="1" applyBorder="1" applyAlignment="1">
      <alignment vertical="center"/>
    </xf>
    <xf numFmtId="0" fontId="21" fillId="0" borderId="61" xfId="1" applyFont="1" applyBorder="1" applyAlignment="1">
      <alignment vertical="center"/>
    </xf>
    <xf numFmtId="38" fontId="21" fillId="0" borderId="13" xfId="12" applyFont="1" applyBorder="1" applyAlignment="1">
      <alignment vertical="center"/>
    </xf>
    <xf numFmtId="38" fontId="21" fillId="0" borderId="39" xfId="12" applyFont="1" applyBorder="1" applyAlignment="1">
      <alignment vertical="center"/>
    </xf>
    <xf numFmtId="38" fontId="21" fillId="0" borderId="92" xfId="12" applyFont="1" applyBorder="1" applyAlignment="1">
      <alignment vertical="center" shrinkToFit="1"/>
    </xf>
    <xf numFmtId="0" fontId="21" fillId="0" borderId="156" xfId="1" applyFont="1" applyBorder="1" applyAlignment="1">
      <alignment vertical="center"/>
    </xf>
    <xf numFmtId="0" fontId="21" fillId="0" borderId="101" xfId="1" applyFont="1" applyBorder="1" applyAlignment="1">
      <alignment vertical="center"/>
    </xf>
    <xf numFmtId="38" fontId="21" fillId="0" borderId="96" xfId="12" applyFont="1" applyBorder="1" applyAlignment="1">
      <alignment vertical="center"/>
    </xf>
    <xf numFmtId="38" fontId="21" fillId="0" borderId="156" xfId="12" applyFont="1" applyBorder="1" applyAlignment="1">
      <alignment vertical="center"/>
    </xf>
    <xf numFmtId="38" fontId="21" fillId="0" borderId="237" xfId="12" applyFont="1" applyBorder="1" applyAlignment="1">
      <alignment vertical="center" shrinkToFit="1"/>
    </xf>
    <xf numFmtId="0" fontId="21" fillId="0" borderId="50" xfId="1" applyFont="1" applyBorder="1" applyAlignment="1">
      <alignment vertical="center"/>
    </xf>
    <xf numFmtId="0" fontId="21" fillId="0" borderId="71" xfId="1" applyFont="1" applyBorder="1" applyAlignment="1">
      <alignment vertical="center"/>
    </xf>
    <xf numFmtId="38" fontId="21" fillId="0" borderId="49" xfId="12" applyFont="1" applyBorder="1" applyAlignment="1">
      <alignment vertical="center"/>
    </xf>
    <xf numFmtId="38" fontId="21" fillId="0" borderId="50" xfId="12" applyFont="1" applyBorder="1" applyAlignment="1">
      <alignment vertical="center"/>
    </xf>
    <xf numFmtId="38" fontId="21" fillId="0" borderId="256" xfId="12" applyFont="1" applyBorder="1" applyAlignment="1">
      <alignment vertical="center" shrinkToFit="1"/>
    </xf>
    <xf numFmtId="0" fontId="21" fillId="0" borderId="11" xfId="1" applyFont="1" applyBorder="1" applyAlignment="1">
      <alignment vertical="center"/>
    </xf>
    <xf numFmtId="0" fontId="21" fillId="0" borderId="134" xfId="1" applyFont="1" applyBorder="1" applyAlignment="1">
      <alignment vertical="center"/>
    </xf>
    <xf numFmtId="38" fontId="21" fillId="0" borderId="33" xfId="12" applyFont="1" applyBorder="1" applyAlignment="1">
      <alignment vertical="center"/>
    </xf>
    <xf numFmtId="38" fontId="21" fillId="0" borderId="23" xfId="12" applyFont="1" applyBorder="1" applyAlignment="1">
      <alignment vertical="center"/>
    </xf>
    <xf numFmtId="38" fontId="21" fillId="0" borderId="86" xfId="12" applyFont="1" applyBorder="1" applyAlignment="1">
      <alignment vertical="center" shrinkToFit="1"/>
    </xf>
    <xf numFmtId="38" fontId="21" fillId="0" borderId="1" xfId="12" applyFont="1" applyBorder="1" applyAlignment="1">
      <alignment vertical="center"/>
    </xf>
    <xf numFmtId="0" fontId="21" fillId="0" borderId="2" xfId="1" applyFont="1" applyBorder="1" applyAlignment="1">
      <alignment vertical="center"/>
    </xf>
    <xf numFmtId="0" fontId="21" fillId="0" borderId="8" xfId="1" applyFont="1" applyBorder="1" applyAlignment="1">
      <alignment vertical="center"/>
    </xf>
    <xf numFmtId="0" fontId="21" fillId="0" borderId="110" xfId="1" applyFont="1" applyBorder="1" applyAlignment="1">
      <alignment vertical="center"/>
    </xf>
    <xf numFmtId="38" fontId="21" fillId="0" borderId="3" xfId="12" applyFont="1" applyBorder="1" applyAlignment="1">
      <alignment vertical="center"/>
    </xf>
    <xf numFmtId="38" fontId="21" fillId="0" borderId="2" xfId="12" applyFont="1" applyBorder="1" applyAlignment="1">
      <alignment vertical="center"/>
    </xf>
    <xf numFmtId="38" fontId="21" fillId="0" borderId="111" xfId="12" applyFont="1" applyBorder="1" applyAlignment="1">
      <alignment vertical="center" shrinkToFit="1"/>
    </xf>
    <xf numFmtId="38" fontId="21" fillId="0" borderId="24" xfId="12" applyFont="1" applyBorder="1" applyAlignment="1">
      <alignment vertical="center"/>
    </xf>
    <xf numFmtId="0" fontId="22" fillId="0" borderId="0" xfId="1" applyFont="1" applyBorder="1" applyAlignment="1">
      <alignment vertical="center"/>
    </xf>
    <xf numFmtId="0" fontId="21" fillId="0" borderId="5" xfId="1" applyFont="1" applyBorder="1" applyAlignment="1">
      <alignment vertical="center"/>
    </xf>
    <xf numFmtId="0" fontId="21" fillId="0" borderId="9" xfId="1" applyFont="1" applyBorder="1" applyAlignment="1">
      <alignment vertical="center"/>
    </xf>
    <xf numFmtId="0" fontId="21" fillId="0" borderId="1" xfId="1" applyFont="1" applyBorder="1" applyAlignment="1">
      <alignment vertical="center"/>
    </xf>
    <xf numFmtId="0" fontId="21" fillId="0" borderId="3" xfId="1" applyFont="1" applyBorder="1" applyAlignment="1">
      <alignment vertical="center"/>
    </xf>
    <xf numFmtId="0" fontId="21" fillId="0" borderId="1" xfId="1" applyFont="1" applyFill="1" applyBorder="1" applyAlignment="1">
      <alignment vertical="center"/>
    </xf>
    <xf numFmtId="0" fontId="41" fillId="0" borderId="0" xfId="1" applyFont="1" applyFill="1" applyAlignment="1">
      <alignment vertical="center"/>
    </xf>
    <xf numFmtId="0" fontId="2" fillId="0" borderId="0" xfId="11" applyFont="1" applyAlignment="1">
      <alignment vertical="center"/>
    </xf>
    <xf numFmtId="0" fontId="44" fillId="0" borderId="0" xfId="1" applyFont="1" applyFill="1" applyAlignment="1">
      <alignment vertical="center"/>
    </xf>
    <xf numFmtId="0" fontId="44" fillId="0" borderId="0" xfId="1" applyFont="1" applyFill="1"/>
    <xf numFmtId="0" fontId="45" fillId="0" borderId="0" xfId="1" applyFont="1" applyFill="1"/>
    <xf numFmtId="0" fontId="5" fillId="0" borderId="0" xfId="1" applyFont="1" applyFill="1"/>
    <xf numFmtId="0" fontId="41" fillId="0" borderId="257" xfId="1" applyFont="1" applyFill="1" applyBorder="1" applyAlignment="1">
      <alignment horizontal="left" vertical="center" wrapText="1"/>
    </xf>
    <xf numFmtId="0" fontId="41" fillId="0" borderId="258" xfId="1" applyFont="1" applyFill="1" applyBorder="1" applyAlignment="1">
      <alignment horizontal="left" vertical="center"/>
    </xf>
    <xf numFmtId="0" fontId="41" fillId="0" borderId="259" xfId="1" applyFont="1" applyFill="1" applyBorder="1" applyAlignment="1">
      <alignment horizontal="left" vertical="center"/>
    </xf>
    <xf numFmtId="0" fontId="45" fillId="0" borderId="0" xfId="1" applyFont="1" applyFill="1" applyAlignment="1">
      <alignment vertical="center"/>
    </xf>
    <xf numFmtId="0" fontId="41" fillId="8" borderId="38" xfId="1" applyFont="1" applyFill="1" applyBorder="1" applyAlignment="1">
      <alignment vertical="center"/>
    </xf>
    <xf numFmtId="0" fontId="41" fillId="8" borderId="219" xfId="1" applyFont="1" applyFill="1" applyBorder="1" applyAlignment="1">
      <alignment horizontal="right" vertical="center"/>
    </xf>
    <xf numFmtId="0" fontId="41" fillId="8" borderId="9" xfId="1" applyFont="1" applyFill="1" applyBorder="1" applyAlignment="1">
      <alignment horizontal="center" vertical="center"/>
    </xf>
    <xf numFmtId="0" fontId="41" fillId="8" borderId="29" xfId="1" applyFont="1" applyFill="1" applyBorder="1" applyAlignment="1">
      <alignment horizontal="center" vertical="center"/>
    </xf>
    <xf numFmtId="0" fontId="41" fillId="8" borderId="215" xfId="1" applyFont="1" applyFill="1" applyBorder="1" applyAlignment="1">
      <alignment horizontal="left" vertical="center"/>
    </xf>
    <xf numFmtId="0" fontId="41" fillId="8" borderId="180" xfId="1" applyFont="1" applyFill="1" applyBorder="1" applyAlignment="1">
      <alignment horizontal="right" vertical="center"/>
    </xf>
    <xf numFmtId="0" fontId="41" fillId="8" borderId="144" xfId="1" applyFont="1" applyFill="1" applyBorder="1" applyAlignment="1">
      <alignment horizontal="center" vertical="center"/>
    </xf>
    <xf numFmtId="0" fontId="41" fillId="8" borderId="140" xfId="1" applyFont="1" applyFill="1" applyBorder="1" applyAlignment="1">
      <alignment horizontal="center" vertical="center"/>
    </xf>
    <xf numFmtId="0" fontId="41" fillId="0" borderId="39" xfId="1" applyFont="1" applyFill="1" applyBorder="1" applyAlignment="1">
      <alignment vertical="center"/>
    </xf>
    <xf numFmtId="0" fontId="41" fillId="0" borderId="134" xfId="1" applyFont="1" applyFill="1" applyBorder="1" applyAlignment="1">
      <alignment vertical="center"/>
    </xf>
    <xf numFmtId="38" fontId="45" fillId="0" borderId="260" xfId="12" applyFont="1" applyFill="1" applyBorder="1" applyAlignment="1">
      <alignment horizontal="center" vertical="center" shrinkToFit="1"/>
    </xf>
    <xf numFmtId="38" fontId="45" fillId="0" borderId="261" xfId="12" applyFont="1" applyFill="1" applyBorder="1" applyAlignment="1">
      <alignment horizontal="center" vertical="center" shrinkToFit="1"/>
    </xf>
    <xf numFmtId="38" fontId="45" fillId="2" borderId="121" xfId="12" applyFont="1" applyFill="1" applyBorder="1" applyAlignment="1">
      <alignment vertical="center" shrinkToFit="1"/>
    </xf>
    <xf numFmtId="0" fontId="41" fillId="0" borderId="38" xfId="1" applyFont="1" applyFill="1" applyBorder="1" applyAlignment="1">
      <alignment vertical="center"/>
    </xf>
    <xf numFmtId="0" fontId="41" fillId="0" borderId="61" xfId="1" applyFont="1" applyFill="1" applyBorder="1" applyAlignment="1">
      <alignment vertical="center"/>
    </xf>
    <xf numFmtId="38" fontId="45" fillId="0" borderId="111" xfId="12" applyFont="1" applyFill="1" applyBorder="1" applyAlignment="1">
      <alignment vertical="center" shrinkToFit="1"/>
    </xf>
    <xf numFmtId="38" fontId="45" fillId="0" borderId="3" xfId="12" applyFont="1" applyFill="1" applyBorder="1" applyAlignment="1">
      <alignment vertical="center" shrinkToFit="1"/>
    </xf>
    <xf numFmtId="38" fontId="45" fillId="0" borderId="1" xfId="12" applyFont="1" applyFill="1" applyBorder="1" applyAlignment="1">
      <alignment vertical="center" shrinkToFit="1"/>
    </xf>
    <xf numFmtId="0" fontId="41" fillId="0" borderId="15" xfId="1" applyFont="1" applyFill="1" applyBorder="1" applyAlignment="1">
      <alignment vertical="center"/>
    </xf>
    <xf numFmtId="0" fontId="41" fillId="0" borderId="110" xfId="1" applyFont="1" applyFill="1" applyBorder="1" applyAlignment="1">
      <alignment vertical="center"/>
    </xf>
    <xf numFmtId="38" fontId="45" fillId="2" borderId="111" xfId="12" applyFont="1" applyFill="1" applyBorder="1" applyAlignment="1">
      <alignment vertical="center" shrinkToFit="1"/>
    </xf>
    <xf numFmtId="38" fontId="45" fillId="2" borderId="3" xfId="12" applyFont="1" applyFill="1" applyBorder="1" applyAlignment="1">
      <alignment vertical="center" shrinkToFit="1"/>
    </xf>
    <xf numFmtId="38" fontId="45" fillId="2" borderId="1" xfId="12" applyFont="1" applyFill="1" applyBorder="1" applyAlignment="1">
      <alignment vertical="center" shrinkToFit="1"/>
    </xf>
    <xf numFmtId="0" fontId="41" fillId="0" borderId="219" xfId="1" applyFont="1" applyFill="1" applyBorder="1" applyAlignment="1">
      <alignment vertical="center"/>
    </xf>
    <xf numFmtId="38" fontId="45" fillId="0" borderId="262" xfId="12" applyFont="1" applyFill="1" applyBorder="1" applyAlignment="1">
      <alignment horizontal="center" vertical="center" shrinkToFit="1"/>
    </xf>
    <xf numFmtId="38" fontId="45" fillId="0" borderId="263" xfId="12" applyFont="1" applyFill="1" applyBorder="1" applyAlignment="1">
      <alignment horizontal="center" vertical="center" shrinkToFit="1"/>
    </xf>
    <xf numFmtId="0" fontId="2" fillId="0" borderId="19" xfId="1" applyFont="1" applyFill="1" applyBorder="1" applyAlignment="1">
      <alignment vertical="center"/>
    </xf>
    <xf numFmtId="0" fontId="0" fillId="0" borderId="264" xfId="1" applyFont="1" applyFill="1" applyBorder="1" applyAlignment="1">
      <alignment vertical="center"/>
    </xf>
    <xf numFmtId="38" fontId="45" fillId="2" borderId="137" xfId="12" applyFont="1" applyFill="1" applyBorder="1" applyAlignment="1">
      <alignment vertical="center" shrinkToFit="1"/>
    </xf>
    <xf numFmtId="38" fontId="45" fillId="2" borderId="30" xfId="12" applyFont="1" applyFill="1" applyBorder="1" applyAlignment="1">
      <alignment vertical="center" shrinkToFit="1"/>
    </xf>
    <xf numFmtId="38" fontId="45" fillId="2" borderId="41" xfId="12" applyFont="1" applyFill="1" applyBorder="1" applyAlignment="1">
      <alignment vertical="center" shrinkToFit="1"/>
    </xf>
    <xf numFmtId="0" fontId="41" fillId="0" borderId="36" xfId="1" applyFont="1" applyFill="1" applyBorder="1" applyAlignment="1">
      <alignment horizontal="center" vertical="center"/>
    </xf>
    <xf numFmtId="0" fontId="41" fillId="0" borderId="251" xfId="1" applyFont="1" applyFill="1" applyBorder="1" applyAlignment="1">
      <alignment horizontal="center" vertical="center"/>
    </xf>
    <xf numFmtId="38" fontId="45" fillId="0" borderId="86" xfId="12" applyFont="1" applyFill="1" applyBorder="1" applyAlignment="1">
      <alignment vertical="center" shrinkToFit="1"/>
    </xf>
    <xf numFmtId="38" fontId="45" fillId="0" borderId="24" xfId="12" applyFont="1" applyFill="1" applyBorder="1" applyAlignment="1">
      <alignment vertical="center" shrinkToFit="1"/>
    </xf>
    <xf numFmtId="38" fontId="45" fillId="0" borderId="33" xfId="12" applyFont="1" applyFill="1" applyBorder="1" applyAlignment="1">
      <alignment vertical="center" shrinkToFit="1"/>
    </xf>
    <xf numFmtId="0" fontId="41" fillId="0" borderId="0" xfId="1" applyFont="1" applyFill="1" applyBorder="1" applyAlignment="1">
      <alignment vertical="center"/>
    </xf>
    <xf numFmtId="0" fontId="41" fillId="8" borderId="128" xfId="1" applyFont="1" applyFill="1" applyBorder="1" applyAlignment="1">
      <alignment horizontal="center" vertical="center"/>
    </xf>
    <xf numFmtId="0" fontId="41" fillId="8" borderId="91" xfId="1" applyFont="1" applyFill="1" applyBorder="1" applyAlignment="1">
      <alignment horizontal="center" vertical="center"/>
    </xf>
    <xf numFmtId="0" fontId="41" fillId="8" borderId="202" xfId="1" applyFont="1" applyFill="1" applyBorder="1" applyAlignment="1">
      <alignment horizontal="center" vertical="center"/>
    </xf>
    <xf numFmtId="0" fontId="41" fillId="8" borderId="213" xfId="1" applyFont="1" applyFill="1" applyBorder="1" applyAlignment="1">
      <alignment horizontal="center" vertical="center"/>
    </xf>
    <xf numFmtId="38" fontId="45" fillId="0" borderId="265" xfId="12" applyFont="1" applyFill="1" applyBorder="1" applyAlignment="1">
      <alignment horizontal="center" vertical="center" shrinkToFit="1"/>
    </xf>
    <xf numFmtId="38" fontId="45" fillId="0" borderId="124" xfId="12" applyFont="1" applyFill="1" applyBorder="1" applyAlignment="1">
      <alignment vertical="center" shrinkToFit="1"/>
    </xf>
    <xf numFmtId="38" fontId="45" fillId="2" borderId="124" xfId="12" applyFont="1" applyFill="1" applyBorder="1" applyAlignment="1">
      <alignment vertical="center" shrinkToFit="1"/>
    </xf>
    <xf numFmtId="38" fontId="45" fillId="2" borderId="138" xfId="12" applyFont="1" applyFill="1" applyBorder="1" applyAlignment="1">
      <alignment vertical="center" shrinkToFit="1"/>
    </xf>
    <xf numFmtId="38" fontId="45" fillId="15" borderId="137" xfId="12" applyFont="1" applyFill="1" applyBorder="1" applyAlignment="1">
      <alignment vertical="center" shrinkToFit="1"/>
    </xf>
    <xf numFmtId="38" fontId="45" fillId="0" borderId="201" xfId="12" applyFont="1" applyFill="1" applyBorder="1" applyAlignment="1">
      <alignment vertical="center" shrinkToFit="1"/>
    </xf>
    <xf numFmtId="0" fontId="45" fillId="0" borderId="0" xfId="1" applyFont="1" applyFill="1" applyBorder="1" applyAlignment="1">
      <alignment vertical="center"/>
    </xf>
    <xf numFmtId="0" fontId="36" fillId="0" borderId="0" xfId="1" applyFont="1" applyFill="1" applyBorder="1" applyAlignment="1">
      <alignment vertical="center"/>
    </xf>
    <xf numFmtId="0" fontId="41" fillId="8" borderId="216" xfId="1" applyFont="1" applyFill="1" applyBorder="1" applyAlignment="1">
      <alignment vertical="center"/>
    </xf>
    <xf numFmtId="0" fontId="41" fillId="8" borderId="151" xfId="1" applyFont="1" applyFill="1" applyBorder="1" applyAlignment="1">
      <alignment horizontal="right" vertical="center"/>
    </xf>
    <xf numFmtId="0" fontId="41" fillId="8" borderId="266" xfId="1" applyFont="1" applyFill="1" applyBorder="1" applyAlignment="1">
      <alignment horizontal="center" vertical="center"/>
    </xf>
    <xf numFmtId="0" fontId="41" fillId="8" borderId="193" xfId="1" applyFont="1" applyFill="1" applyBorder="1" applyAlignment="1">
      <alignment horizontal="center" vertical="center"/>
    </xf>
    <xf numFmtId="0" fontId="41" fillId="8" borderId="220" xfId="1" applyFont="1" applyFill="1" applyBorder="1" applyAlignment="1">
      <alignment horizontal="center" vertical="center"/>
    </xf>
    <xf numFmtId="38" fontId="45" fillId="0" borderId="122" xfId="12" applyFont="1" applyFill="1" applyBorder="1" applyAlignment="1">
      <alignment vertical="center" shrinkToFit="1"/>
    </xf>
    <xf numFmtId="38" fontId="45" fillId="0" borderId="248" xfId="12" applyFont="1" applyFill="1" applyBorder="1" applyAlignment="1">
      <alignment horizontal="center" vertical="center" shrinkToFit="1"/>
    </xf>
    <xf numFmtId="38" fontId="45" fillId="0" borderId="267" xfId="12" applyFont="1" applyFill="1" applyBorder="1" applyAlignment="1">
      <alignment horizontal="center" vertical="center" shrinkToFit="1"/>
    </xf>
    <xf numFmtId="38" fontId="45" fillId="0" borderId="137" xfId="12" applyFont="1" applyFill="1" applyBorder="1" applyAlignment="1">
      <alignment vertical="center" shrinkToFit="1"/>
    </xf>
    <xf numFmtId="38" fontId="45" fillId="0" borderId="30" xfId="12" applyFont="1" applyFill="1" applyBorder="1" applyAlignment="1">
      <alignment vertical="center" shrinkToFit="1"/>
    </xf>
    <xf numFmtId="38" fontId="45" fillId="15" borderId="30" xfId="12" applyFont="1" applyFill="1" applyBorder="1" applyAlignment="1">
      <alignment vertical="center" shrinkToFit="1"/>
    </xf>
    <xf numFmtId="38" fontId="45" fillId="15" borderId="138" xfId="12" applyFont="1" applyFill="1" applyBorder="1" applyAlignment="1">
      <alignment vertical="center" shrinkToFit="1"/>
    </xf>
    <xf numFmtId="0" fontId="41" fillId="8" borderId="5" xfId="1" applyFont="1" applyFill="1" applyBorder="1" applyAlignment="1">
      <alignment horizontal="center" vertical="center"/>
    </xf>
    <xf numFmtId="0" fontId="41" fillId="0" borderId="186" xfId="1" applyFont="1" applyFill="1" applyBorder="1" applyAlignment="1">
      <alignment vertical="center"/>
    </xf>
    <xf numFmtId="0" fontId="41" fillId="0" borderId="251" xfId="1" applyFont="1" applyFill="1" applyBorder="1" applyAlignment="1">
      <alignment vertical="center"/>
    </xf>
    <xf numFmtId="38" fontId="41" fillId="0" borderId="253" xfId="12" applyFont="1" applyFill="1" applyBorder="1" applyAlignment="1">
      <alignment horizontal="center" vertical="center"/>
    </xf>
    <xf numFmtId="38" fontId="41" fillId="0" borderId="252" xfId="12" applyFont="1" applyFill="1" applyBorder="1" applyAlignment="1">
      <alignment vertical="center"/>
    </xf>
    <xf numFmtId="38" fontId="41" fillId="0" borderId="65" xfId="12" applyFont="1" applyFill="1" applyBorder="1" applyAlignment="1">
      <alignment vertical="center"/>
    </xf>
    <xf numFmtId="38" fontId="41" fillId="0" borderId="253" xfId="12" applyFont="1" applyFill="1" applyBorder="1" applyAlignment="1">
      <alignment vertical="center"/>
    </xf>
    <xf numFmtId="38" fontId="41" fillId="0" borderId="111" xfId="12" applyFont="1" applyFill="1" applyBorder="1" applyAlignment="1">
      <alignment horizontal="center" vertical="center"/>
    </xf>
    <xf numFmtId="38" fontId="41" fillId="0" borderId="3" xfId="12" applyFont="1" applyFill="1" applyBorder="1" applyAlignment="1">
      <alignment vertical="center"/>
    </xf>
    <xf numFmtId="38" fontId="41" fillId="0" borderId="8" xfId="12" applyFont="1" applyFill="1" applyBorder="1" applyAlignment="1">
      <alignment vertical="center"/>
    </xf>
    <xf numFmtId="38" fontId="41" fillId="0" borderId="111" xfId="12" applyFont="1" applyFill="1" applyBorder="1" applyAlignment="1">
      <alignment vertical="center"/>
    </xf>
    <xf numFmtId="38" fontId="41" fillId="0" borderId="86" xfId="12" applyFont="1" applyFill="1" applyBorder="1" applyAlignment="1">
      <alignment vertical="center"/>
    </xf>
    <xf numFmtId="38" fontId="41" fillId="0" borderId="24" xfId="12" applyFont="1" applyFill="1" applyBorder="1" applyAlignment="1">
      <alignment vertical="center"/>
    </xf>
    <xf numFmtId="38" fontId="41" fillId="0" borderId="33" xfId="12" applyFont="1" applyFill="1" applyBorder="1" applyAlignment="1">
      <alignment vertical="center"/>
    </xf>
    <xf numFmtId="38" fontId="41" fillId="0" borderId="11" xfId="12" applyFont="1" applyFill="1" applyBorder="1" applyAlignment="1">
      <alignment vertical="center"/>
    </xf>
    <xf numFmtId="38" fontId="5" fillId="0" borderId="0" xfId="12" applyFont="1" applyAlignment="1">
      <alignment horizontal="center" vertical="center"/>
    </xf>
    <xf numFmtId="0" fontId="22" fillId="0" borderId="0" xfId="1" applyFont="1" applyAlignment="1">
      <alignment horizontal="right" vertical="center"/>
    </xf>
    <xf numFmtId="0" fontId="0" fillId="0" borderId="245" xfId="1" applyFont="1" applyBorder="1" applyAlignment="1">
      <alignment horizontal="left" vertical="center" wrapText="1"/>
    </xf>
    <xf numFmtId="0" fontId="2" fillId="0" borderId="246" xfId="1" applyFont="1" applyBorder="1" applyAlignment="1">
      <alignment horizontal="left" vertical="center"/>
    </xf>
    <xf numFmtId="0" fontId="2" fillId="0" borderId="247" xfId="1" applyFont="1" applyBorder="1" applyAlignment="1">
      <alignment horizontal="left" vertical="center"/>
    </xf>
    <xf numFmtId="0" fontId="24" fillId="0" borderId="0" xfId="1" applyFont="1" applyFill="1" applyAlignment="1">
      <alignment horizontal="left" vertical="center"/>
    </xf>
    <xf numFmtId="38" fontId="2" fillId="0" borderId="0" xfId="12" applyFont="1" applyFill="1" applyAlignment="1">
      <alignment horizontal="center" vertical="center"/>
    </xf>
    <xf numFmtId="38" fontId="13" fillId="0" borderId="0" xfId="12" applyFont="1" applyFill="1" applyAlignment="1">
      <alignment horizontal="left" vertical="center"/>
    </xf>
    <xf numFmtId="0" fontId="2" fillId="0" borderId="0" xfId="1" applyFont="1" applyFill="1" applyAlignment="1">
      <alignment horizontal="left" vertical="center"/>
    </xf>
    <xf numFmtId="0" fontId="5" fillId="8" borderId="268" xfId="1" applyFont="1" applyFill="1" applyBorder="1" applyAlignment="1">
      <alignment horizontal="center" vertical="center" wrapText="1"/>
    </xf>
    <xf numFmtId="0" fontId="5" fillId="8" borderId="269" xfId="1" applyFont="1" applyFill="1" applyBorder="1" applyAlignment="1">
      <alignment horizontal="center" vertical="center"/>
    </xf>
    <xf numFmtId="0" fontId="5" fillId="8" borderId="270" xfId="1" applyFont="1" applyFill="1" applyBorder="1" applyAlignment="1">
      <alignment horizontal="center" vertical="center"/>
    </xf>
    <xf numFmtId="0" fontId="5" fillId="8" borderId="271" xfId="1" applyFont="1" applyFill="1" applyBorder="1" applyAlignment="1">
      <alignment horizontal="center" vertical="center"/>
    </xf>
    <xf numFmtId="38" fontId="5" fillId="8" borderId="272" xfId="12" applyFont="1" applyFill="1" applyBorder="1" applyAlignment="1">
      <alignment horizontal="center" vertical="center" wrapText="1"/>
    </xf>
    <xf numFmtId="38" fontId="5" fillId="8" borderId="273" xfId="12" applyFont="1" applyFill="1" applyBorder="1" applyAlignment="1">
      <alignment horizontal="center" vertical="center" wrapText="1"/>
    </xf>
    <xf numFmtId="0" fontId="5" fillId="8" borderId="274" xfId="1" applyFont="1" applyFill="1" applyBorder="1" applyAlignment="1">
      <alignment horizontal="center" vertical="center"/>
    </xf>
    <xf numFmtId="0" fontId="5" fillId="8" borderId="275" xfId="1" applyFont="1" applyFill="1" applyBorder="1" applyAlignment="1">
      <alignment horizontal="center" vertical="center" wrapText="1"/>
    </xf>
    <xf numFmtId="0" fontId="5" fillId="8" borderId="29" xfId="1" applyFont="1" applyFill="1" applyBorder="1" applyAlignment="1">
      <alignment horizontal="center" vertical="center"/>
    </xf>
    <xf numFmtId="0" fontId="5" fillId="8" borderId="128" xfId="1" applyFont="1" applyFill="1" applyBorder="1" applyAlignment="1">
      <alignment horizontal="center" vertical="center" wrapText="1"/>
    </xf>
    <xf numFmtId="38" fontId="5" fillId="8" borderId="92" xfId="12" applyFont="1" applyFill="1" applyBorder="1" applyAlignment="1">
      <alignment horizontal="center" vertical="center"/>
    </xf>
    <xf numFmtId="38" fontId="5" fillId="8" borderId="226" xfId="12" applyFont="1" applyFill="1" applyBorder="1" applyAlignment="1">
      <alignment horizontal="center" vertical="center"/>
    </xf>
    <xf numFmtId="0" fontId="5" fillId="8" borderId="276" xfId="1" applyFont="1" applyFill="1" applyBorder="1" applyAlignment="1">
      <alignment horizontal="center" vertical="center"/>
    </xf>
    <xf numFmtId="0" fontId="5" fillId="8" borderId="92" xfId="1" applyFont="1" applyFill="1" applyBorder="1" applyAlignment="1">
      <alignment horizontal="center" vertical="center"/>
    </xf>
    <xf numFmtId="0" fontId="5" fillId="8" borderId="15" xfId="1" applyFont="1" applyFill="1" applyBorder="1" applyAlignment="1">
      <alignment horizontal="center" vertical="center"/>
    </xf>
    <xf numFmtId="0" fontId="5" fillId="8" borderId="226" xfId="1" applyFont="1" applyFill="1" applyBorder="1" applyAlignment="1">
      <alignment horizontal="center" vertical="center"/>
    </xf>
    <xf numFmtId="0" fontId="5" fillId="8" borderId="277" xfId="1" applyFont="1" applyFill="1" applyBorder="1" applyAlignment="1">
      <alignment horizontal="center" vertical="center" wrapText="1"/>
    </xf>
    <xf numFmtId="0" fontId="5" fillId="8" borderId="33" xfId="1" applyFont="1" applyFill="1" applyBorder="1" applyAlignment="1">
      <alignment horizontal="center" vertical="center"/>
    </xf>
    <xf numFmtId="0" fontId="5" fillId="8" borderId="201" xfId="1" applyFont="1" applyFill="1" applyBorder="1" applyAlignment="1">
      <alignment horizontal="center" vertical="center"/>
    </xf>
    <xf numFmtId="38" fontId="5" fillId="8" borderId="86" xfId="12" applyFont="1" applyFill="1" applyBorder="1" applyAlignment="1">
      <alignment horizontal="center" vertical="center"/>
    </xf>
    <xf numFmtId="38" fontId="5" fillId="8" borderId="201" xfId="12" applyFont="1" applyFill="1" applyBorder="1" applyAlignment="1">
      <alignment horizontal="center" vertical="center"/>
    </xf>
    <xf numFmtId="0" fontId="5" fillId="8" borderId="278" xfId="1" applyFont="1" applyFill="1" applyBorder="1" applyAlignment="1">
      <alignment horizontal="center" vertical="center"/>
    </xf>
    <xf numFmtId="0" fontId="5" fillId="0" borderId="277" xfId="1" quotePrefix="1" applyFont="1" applyBorder="1" applyAlignment="1">
      <alignment horizontal="center" vertical="center"/>
    </xf>
    <xf numFmtId="0" fontId="5" fillId="0" borderId="109" xfId="1" applyFont="1" applyBorder="1" applyAlignment="1">
      <alignment vertical="center"/>
    </xf>
    <xf numFmtId="0" fontId="2" fillId="0" borderId="1" xfId="1" applyFont="1" applyBorder="1" applyAlignment="1">
      <alignment vertical="center" wrapText="1"/>
    </xf>
    <xf numFmtId="182" fontId="5" fillId="0" borderId="3" xfId="12" applyNumberFormat="1" applyFont="1" applyBorder="1" applyAlignment="1">
      <alignment vertical="center"/>
    </xf>
    <xf numFmtId="182" fontId="5" fillId="0" borderId="110" xfId="12" applyNumberFormat="1" applyFont="1" applyBorder="1" applyAlignment="1">
      <alignment vertical="center"/>
    </xf>
    <xf numFmtId="38" fontId="5" fillId="0" borderId="111" xfId="12" applyFont="1" applyBorder="1" applyAlignment="1">
      <alignment vertical="center"/>
    </xf>
    <xf numFmtId="38" fontId="5" fillId="0" borderId="279" xfId="12" applyFont="1" applyBorder="1" applyAlignment="1">
      <alignment vertical="center"/>
    </xf>
    <xf numFmtId="0" fontId="5" fillId="0" borderId="280" xfId="1" applyFont="1" applyBorder="1" applyAlignment="1">
      <alignment vertical="center"/>
    </xf>
    <xf numFmtId="0" fontId="5" fillId="0" borderId="281" xfId="1" quotePrefix="1" applyFont="1" applyBorder="1" applyAlignment="1">
      <alignment horizontal="center" vertical="center"/>
    </xf>
    <xf numFmtId="0" fontId="5" fillId="9" borderId="282" xfId="1" quotePrefix="1" applyFont="1" applyFill="1" applyBorder="1" applyAlignment="1">
      <alignment horizontal="left" vertical="center"/>
    </xf>
    <xf numFmtId="0" fontId="5" fillId="9" borderId="283" xfId="1" applyFont="1" applyFill="1" applyBorder="1" applyAlignment="1">
      <alignment vertical="center"/>
    </xf>
    <xf numFmtId="0" fontId="5" fillId="9" borderId="284" xfId="1" applyFont="1" applyFill="1" applyBorder="1" applyAlignment="1">
      <alignment vertical="center"/>
    </xf>
    <xf numFmtId="182" fontId="5" fillId="9" borderId="285" xfId="12" applyNumberFormat="1" applyFont="1" applyFill="1" applyBorder="1" applyAlignment="1">
      <alignment vertical="center"/>
    </xf>
    <xf numFmtId="182" fontId="5" fillId="9" borderId="286" xfId="12" applyNumberFormat="1" applyFont="1" applyFill="1" applyBorder="1" applyAlignment="1">
      <alignment vertical="center"/>
    </xf>
    <xf numFmtId="38" fontId="5" fillId="9" borderId="287" xfId="12" applyFont="1" applyFill="1" applyBorder="1" applyAlignment="1">
      <alignment vertical="center"/>
    </xf>
    <xf numFmtId="38" fontId="5" fillId="9" borderId="288" xfId="12" applyFont="1" applyFill="1" applyBorder="1" applyAlignment="1">
      <alignment vertical="center"/>
    </xf>
    <xf numFmtId="0" fontId="5" fillId="9" borderId="289" xfId="1" applyFont="1" applyFill="1" applyBorder="1" applyAlignment="1">
      <alignment vertical="center"/>
    </xf>
    <xf numFmtId="0" fontId="5" fillId="0" borderId="0" xfId="1" quotePrefix="1" applyFont="1" applyBorder="1" applyAlignment="1">
      <alignment horizontal="center" vertical="center"/>
    </xf>
    <xf numFmtId="0" fontId="5" fillId="0" borderId="0" xfId="1" applyFont="1" applyBorder="1" applyAlignment="1">
      <alignment horizontal="center" vertical="center"/>
    </xf>
    <xf numFmtId="38" fontId="5" fillId="0" borderId="0" xfId="12" applyFont="1" applyBorder="1" applyAlignment="1">
      <alignment horizontal="center" vertical="center"/>
    </xf>
    <xf numFmtId="0" fontId="5" fillId="0" borderId="0" xfId="1" quotePrefix="1" applyFont="1" applyBorder="1" applyAlignment="1">
      <alignment horizontal="left" vertical="center"/>
    </xf>
    <xf numFmtId="38" fontId="5" fillId="0" borderId="124" xfId="12" applyFont="1" applyBorder="1" applyAlignment="1">
      <alignment vertical="center"/>
    </xf>
    <xf numFmtId="38" fontId="5" fillId="9" borderId="290" xfId="12" applyFont="1" applyFill="1" applyBorder="1" applyAlignment="1">
      <alignment vertical="center"/>
    </xf>
    <xf numFmtId="38" fontId="36" fillId="0" borderId="0" xfId="12" applyFont="1" applyFill="1" applyAlignment="1">
      <alignment horizontal="left" vertical="center"/>
    </xf>
    <xf numFmtId="0" fontId="5" fillId="0" borderId="277" xfId="1" applyFont="1" applyBorder="1" applyAlignment="1">
      <alignment horizontal="center" vertical="center"/>
    </xf>
    <xf numFmtId="0" fontId="5" fillId="0" borderId="281" xfId="1" applyFont="1" applyBorder="1" applyAlignment="1">
      <alignment horizontal="center" vertical="center"/>
    </xf>
    <xf numFmtId="38" fontId="2" fillId="0" borderId="0" xfId="12" applyFont="1" applyAlignment="1">
      <alignment horizontal="center" vertical="center"/>
    </xf>
    <xf numFmtId="0" fontId="5" fillId="8" borderId="270" xfId="1" applyFont="1" applyFill="1" applyBorder="1" applyAlignment="1">
      <alignment horizontal="center" vertical="center" wrapText="1"/>
    </xf>
    <xf numFmtId="0" fontId="5" fillId="8" borderId="271" xfId="1" applyFont="1" applyFill="1" applyBorder="1" applyAlignment="1">
      <alignment horizontal="center" vertical="center" wrapText="1"/>
    </xf>
    <xf numFmtId="38" fontId="5" fillId="8" borderId="269" xfId="12" applyFont="1" applyFill="1" applyBorder="1" applyAlignment="1">
      <alignment horizontal="center" vertical="center" wrapText="1"/>
    </xf>
    <xf numFmtId="38" fontId="5" fillId="8" borderId="271" xfId="12" applyFont="1" applyFill="1" applyBorder="1" applyAlignment="1">
      <alignment horizontal="center" vertical="center" wrapText="1"/>
    </xf>
    <xf numFmtId="0" fontId="5" fillId="8" borderId="291" xfId="1" applyFont="1" applyFill="1" applyBorder="1" applyAlignment="1">
      <alignment horizontal="center" vertical="center" wrapText="1"/>
    </xf>
    <xf numFmtId="0" fontId="5" fillId="8" borderId="292" xfId="1" applyFont="1" applyFill="1" applyBorder="1" applyAlignment="1">
      <alignment horizontal="center" vertical="center" wrapText="1"/>
    </xf>
    <xf numFmtId="0" fontId="5" fillId="8" borderId="293" xfId="1" applyFont="1" applyFill="1" applyBorder="1" applyAlignment="1">
      <alignment horizontal="center" vertical="center" wrapText="1"/>
    </xf>
    <xf numFmtId="38" fontId="5" fillId="8" borderId="294" xfId="12" applyFont="1" applyFill="1" applyBorder="1" applyAlignment="1">
      <alignment horizontal="center" vertical="center" wrapText="1"/>
    </xf>
    <xf numFmtId="38" fontId="5" fillId="8" borderId="293" xfId="12" applyFont="1" applyFill="1" applyBorder="1" applyAlignment="1">
      <alignment horizontal="center" vertical="center" wrapText="1"/>
    </xf>
    <xf numFmtId="0" fontId="5" fillId="0" borderId="295" xfId="1" applyFont="1" applyBorder="1" applyAlignment="1">
      <alignment horizontal="center" vertical="center"/>
    </xf>
    <xf numFmtId="0" fontId="5" fillId="0" borderId="296" xfId="1" applyFont="1" applyBorder="1" applyAlignment="1">
      <alignment horizontal="center" vertical="center"/>
    </xf>
    <xf numFmtId="0" fontId="5" fillId="0" borderId="297" xfId="1" applyFont="1" applyBorder="1" applyAlignment="1">
      <alignment horizontal="center" vertical="center"/>
    </xf>
    <xf numFmtId="38" fontId="5" fillId="0" borderId="298" xfId="12" applyFont="1" applyBorder="1" applyAlignment="1">
      <alignment vertical="center"/>
    </xf>
    <xf numFmtId="38" fontId="5" fillId="0" borderId="297" xfId="12" applyFont="1" applyBorder="1" applyAlignment="1">
      <alignment vertical="center"/>
    </xf>
    <xf numFmtId="0" fontId="5" fillId="0" borderId="281" xfId="1" applyFont="1" applyBorder="1" applyAlignment="1">
      <alignment horizontal="center" vertical="center"/>
    </xf>
    <xf numFmtId="0" fontId="5" fillId="0" borderId="8" xfId="1" applyFont="1" applyBorder="1" applyAlignment="1">
      <alignment horizontal="center" vertical="center"/>
    </xf>
    <xf numFmtId="0" fontId="5" fillId="0" borderId="110" xfId="1" applyFont="1" applyBorder="1" applyAlignment="1">
      <alignment horizontal="center" vertical="center"/>
    </xf>
    <xf numFmtId="38" fontId="5" fillId="0" borderId="109" xfId="12" applyFont="1" applyBorder="1" applyAlignment="1">
      <alignment vertical="center"/>
    </xf>
    <xf numFmtId="38" fontId="5" fillId="0" borderId="110" xfId="12" applyFont="1" applyBorder="1" applyAlignment="1">
      <alignment vertical="center"/>
    </xf>
    <xf numFmtId="0" fontId="5" fillId="9" borderId="299" xfId="1" applyFont="1" applyFill="1" applyBorder="1" applyAlignment="1">
      <alignment vertical="center"/>
    </xf>
    <xf numFmtId="182" fontId="5" fillId="9" borderId="299" xfId="12" applyNumberFormat="1" applyFont="1" applyFill="1" applyBorder="1" applyAlignment="1">
      <alignment vertical="center"/>
    </xf>
    <xf numFmtId="38" fontId="5" fillId="9" borderId="283" xfId="12" applyFont="1" applyFill="1" applyBorder="1" applyAlignment="1">
      <alignment vertical="center"/>
    </xf>
    <xf numFmtId="38" fontId="5" fillId="9" borderId="286" xfId="12" applyFont="1" applyFill="1" applyBorder="1" applyAlignment="1">
      <alignment vertical="center"/>
    </xf>
  </cellXfs>
  <cellStyles count="13">
    <cellStyle name="パーセント" xfId="7" builtinId="5"/>
    <cellStyle name="桁区切り" xfId="5" builtinId="6"/>
    <cellStyle name="桁区切り 2" xfId="2"/>
    <cellStyle name="桁区切り 3" xfId="3"/>
    <cellStyle name="桁区切り 4" xfId="12"/>
    <cellStyle name="標準" xfId="0" builtinId="0"/>
    <cellStyle name="標準 10" xfId="9"/>
    <cellStyle name="標準 2" xfId="1"/>
    <cellStyle name="標準 2 2" xfId="4"/>
    <cellStyle name="標準 3" xfId="6"/>
    <cellStyle name="標準 4" xfId="11"/>
    <cellStyle name="標準 6" xfId="10"/>
    <cellStyle name="標準 8" xfId="8"/>
  </cellStyles>
  <dxfs count="83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9" tint="0.59996337778862885"/>
        </patternFill>
      </fill>
    </dxf>
    <dxf>
      <fill>
        <patternFill>
          <bgColor theme="8" tint="0.79998168889431442"/>
        </patternFill>
      </fill>
    </dxf>
    <dxf>
      <fill>
        <patternFill>
          <bgColor theme="5" tint="0.3999450666829432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CC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1</xdr:colOff>
      <xdr:row>4</xdr:row>
      <xdr:rowOff>8869</xdr:rowOff>
    </xdr:from>
    <xdr:to>
      <xdr:col>5</xdr:col>
      <xdr:colOff>0</xdr:colOff>
      <xdr:row>5</xdr:row>
      <xdr:rowOff>183931</xdr:rowOff>
    </xdr:to>
    <xdr:sp macro="" textlink="">
      <xdr:nvSpPr>
        <xdr:cNvPr id="2" name="Line 1">
          <a:extLst>
            <a:ext uri="{FF2B5EF4-FFF2-40B4-BE49-F238E27FC236}">
              <a16:creationId xmlns:a16="http://schemas.microsoft.com/office/drawing/2014/main" id="{00000000-0008-0000-0800-000004000000}"/>
            </a:ext>
          </a:extLst>
        </xdr:cNvPr>
        <xdr:cNvSpPr>
          <a:spLocks noChangeShapeType="1"/>
        </xdr:cNvSpPr>
      </xdr:nvSpPr>
      <xdr:spPr bwMode="auto">
        <a:xfrm>
          <a:off x="95251" y="751819"/>
          <a:ext cx="2190749" cy="365562"/>
        </a:xfrm>
        <a:prstGeom prst="line">
          <a:avLst/>
        </a:prstGeom>
        <a:noFill/>
        <a:ln w="9525">
          <a:solidFill>
            <a:srgbClr val="000000"/>
          </a:solidFill>
          <a:round/>
          <a:headEnd/>
          <a:tailEnd/>
        </a:ln>
      </xdr:spPr>
    </xdr:sp>
    <xdr:clientData/>
  </xdr:twoCellAnchor>
  <xdr:twoCellAnchor>
    <xdr:from>
      <xdr:col>1</xdr:col>
      <xdr:colOff>0</xdr:colOff>
      <xdr:row>22</xdr:row>
      <xdr:rowOff>12010</xdr:rowOff>
    </xdr:from>
    <xdr:to>
      <xdr:col>4</xdr:col>
      <xdr:colOff>2549802</xdr:colOff>
      <xdr:row>23</xdr:row>
      <xdr:rowOff>188589</xdr:rowOff>
    </xdr:to>
    <xdr:sp macro="" textlink="">
      <xdr:nvSpPr>
        <xdr:cNvPr id="3" name="Line 1">
          <a:extLst>
            <a:ext uri="{FF2B5EF4-FFF2-40B4-BE49-F238E27FC236}">
              <a16:creationId xmlns:a16="http://schemas.microsoft.com/office/drawing/2014/main" id="{00000000-0008-0000-0800-000005000000}"/>
            </a:ext>
          </a:extLst>
        </xdr:cNvPr>
        <xdr:cNvSpPr>
          <a:spLocks noChangeShapeType="1"/>
        </xdr:cNvSpPr>
      </xdr:nvSpPr>
      <xdr:spPr bwMode="auto">
        <a:xfrm>
          <a:off x="95250" y="4183960"/>
          <a:ext cx="2187852" cy="367079"/>
        </a:xfrm>
        <a:prstGeom prst="line">
          <a:avLst/>
        </a:prstGeom>
        <a:noFill/>
        <a:ln w="9525">
          <a:solidFill>
            <a:srgbClr val="000000"/>
          </a:solidFill>
          <a:round/>
          <a:headEnd/>
          <a:tailEnd/>
        </a:ln>
      </xdr:spPr>
    </xdr:sp>
    <xdr:clientData/>
  </xdr:twoCellAnchor>
  <xdr:twoCellAnchor>
    <xdr:from>
      <xdr:col>1</xdr:col>
      <xdr:colOff>1</xdr:colOff>
      <xdr:row>4</xdr:row>
      <xdr:rowOff>8869</xdr:rowOff>
    </xdr:from>
    <xdr:to>
      <xdr:col>5</xdr:col>
      <xdr:colOff>0</xdr:colOff>
      <xdr:row>5</xdr:row>
      <xdr:rowOff>183931</xdr:rowOff>
    </xdr:to>
    <xdr:sp macro="" textlink="">
      <xdr:nvSpPr>
        <xdr:cNvPr id="4" name="Line 1">
          <a:extLst>
            <a:ext uri="{FF2B5EF4-FFF2-40B4-BE49-F238E27FC236}">
              <a16:creationId xmlns:a16="http://schemas.microsoft.com/office/drawing/2014/main" id="{00000000-0008-0000-0800-000006000000}"/>
            </a:ext>
          </a:extLst>
        </xdr:cNvPr>
        <xdr:cNvSpPr>
          <a:spLocks noChangeShapeType="1"/>
        </xdr:cNvSpPr>
      </xdr:nvSpPr>
      <xdr:spPr bwMode="auto">
        <a:xfrm>
          <a:off x="95251" y="751819"/>
          <a:ext cx="2190749" cy="365562"/>
        </a:xfrm>
        <a:prstGeom prst="line">
          <a:avLst/>
        </a:prstGeom>
        <a:noFill/>
        <a:ln w="9525">
          <a:solidFill>
            <a:srgbClr val="000000"/>
          </a:solidFill>
          <a:round/>
          <a:headEnd/>
          <a:tailEnd/>
        </a:ln>
      </xdr:spPr>
    </xdr:sp>
    <xdr:clientData/>
  </xdr:twoCellAnchor>
  <xdr:twoCellAnchor>
    <xdr:from>
      <xdr:col>1</xdr:col>
      <xdr:colOff>0</xdr:colOff>
      <xdr:row>22</xdr:row>
      <xdr:rowOff>12010</xdr:rowOff>
    </xdr:from>
    <xdr:to>
      <xdr:col>4</xdr:col>
      <xdr:colOff>2549802</xdr:colOff>
      <xdr:row>23</xdr:row>
      <xdr:rowOff>188589</xdr:rowOff>
    </xdr:to>
    <xdr:sp macro="" textlink="">
      <xdr:nvSpPr>
        <xdr:cNvPr id="5" name="Line 1">
          <a:extLst>
            <a:ext uri="{FF2B5EF4-FFF2-40B4-BE49-F238E27FC236}">
              <a16:creationId xmlns:a16="http://schemas.microsoft.com/office/drawing/2014/main" id="{00000000-0008-0000-0800-000007000000}"/>
            </a:ext>
          </a:extLst>
        </xdr:cNvPr>
        <xdr:cNvSpPr>
          <a:spLocks noChangeShapeType="1"/>
        </xdr:cNvSpPr>
      </xdr:nvSpPr>
      <xdr:spPr bwMode="auto">
        <a:xfrm>
          <a:off x="95250" y="4183960"/>
          <a:ext cx="2187852" cy="367079"/>
        </a:xfrm>
        <a:prstGeom prst="line">
          <a:avLst/>
        </a:prstGeom>
        <a:noFill/>
        <a:ln w="9525">
          <a:solidFill>
            <a:srgbClr val="000000"/>
          </a:solidFill>
          <a:round/>
          <a:headEnd/>
          <a:tailEnd/>
        </a:ln>
      </xdr:spPr>
    </xdr:sp>
    <xdr:clientData/>
  </xdr:twoCellAnchor>
  <xdr:twoCellAnchor>
    <xdr:from>
      <xdr:col>1</xdr:col>
      <xdr:colOff>1</xdr:colOff>
      <xdr:row>4</xdr:row>
      <xdr:rowOff>8869</xdr:rowOff>
    </xdr:from>
    <xdr:to>
      <xdr:col>5</xdr:col>
      <xdr:colOff>0</xdr:colOff>
      <xdr:row>5</xdr:row>
      <xdr:rowOff>183931</xdr:rowOff>
    </xdr:to>
    <xdr:sp macro="" textlink="">
      <xdr:nvSpPr>
        <xdr:cNvPr id="6" name="Line 1">
          <a:extLst>
            <a:ext uri="{FF2B5EF4-FFF2-40B4-BE49-F238E27FC236}">
              <a16:creationId xmlns:a16="http://schemas.microsoft.com/office/drawing/2014/main" id="{00000000-0008-0000-0800-000008000000}"/>
            </a:ext>
          </a:extLst>
        </xdr:cNvPr>
        <xdr:cNvSpPr>
          <a:spLocks noChangeShapeType="1"/>
        </xdr:cNvSpPr>
      </xdr:nvSpPr>
      <xdr:spPr bwMode="auto">
        <a:xfrm>
          <a:off x="95251" y="751819"/>
          <a:ext cx="2190749" cy="365562"/>
        </a:xfrm>
        <a:prstGeom prst="line">
          <a:avLst/>
        </a:prstGeom>
        <a:noFill/>
        <a:ln w="9525">
          <a:solidFill>
            <a:srgbClr val="000000"/>
          </a:solidFill>
          <a:round/>
          <a:headEnd/>
          <a:tailEnd/>
        </a:ln>
      </xdr:spPr>
    </xdr:sp>
    <xdr:clientData/>
  </xdr:twoCellAnchor>
  <xdr:twoCellAnchor>
    <xdr:from>
      <xdr:col>1</xdr:col>
      <xdr:colOff>0</xdr:colOff>
      <xdr:row>22</xdr:row>
      <xdr:rowOff>12010</xdr:rowOff>
    </xdr:from>
    <xdr:to>
      <xdr:col>4</xdr:col>
      <xdr:colOff>2549802</xdr:colOff>
      <xdr:row>23</xdr:row>
      <xdr:rowOff>188589</xdr:rowOff>
    </xdr:to>
    <xdr:sp macro="" textlink="">
      <xdr:nvSpPr>
        <xdr:cNvPr id="7" name="Line 1">
          <a:extLst>
            <a:ext uri="{FF2B5EF4-FFF2-40B4-BE49-F238E27FC236}">
              <a16:creationId xmlns:a16="http://schemas.microsoft.com/office/drawing/2014/main" id="{00000000-0008-0000-0800-000009000000}"/>
            </a:ext>
          </a:extLst>
        </xdr:cNvPr>
        <xdr:cNvSpPr>
          <a:spLocks noChangeShapeType="1"/>
        </xdr:cNvSpPr>
      </xdr:nvSpPr>
      <xdr:spPr bwMode="auto">
        <a:xfrm>
          <a:off x="95250" y="4183960"/>
          <a:ext cx="2187852" cy="367079"/>
        </a:xfrm>
        <a:prstGeom prst="line">
          <a:avLst/>
        </a:prstGeom>
        <a:noFill/>
        <a:ln w="9525">
          <a:solidFill>
            <a:srgbClr val="000000"/>
          </a:solidFill>
          <a:round/>
          <a:headEnd/>
          <a:tailEnd/>
        </a:ln>
      </xdr:spPr>
    </xdr:sp>
    <xdr:clientData/>
  </xdr:twoCellAnchor>
  <xdr:twoCellAnchor>
    <xdr:from>
      <xdr:col>1</xdr:col>
      <xdr:colOff>1</xdr:colOff>
      <xdr:row>4</xdr:row>
      <xdr:rowOff>8869</xdr:rowOff>
    </xdr:from>
    <xdr:to>
      <xdr:col>5</xdr:col>
      <xdr:colOff>0</xdr:colOff>
      <xdr:row>5</xdr:row>
      <xdr:rowOff>183931</xdr:rowOff>
    </xdr:to>
    <xdr:sp macro="" textlink="">
      <xdr:nvSpPr>
        <xdr:cNvPr id="8" name="Line 1">
          <a:extLst>
            <a:ext uri="{FF2B5EF4-FFF2-40B4-BE49-F238E27FC236}">
              <a16:creationId xmlns:a16="http://schemas.microsoft.com/office/drawing/2014/main" id="{00000000-0008-0000-0800-00000A000000}"/>
            </a:ext>
          </a:extLst>
        </xdr:cNvPr>
        <xdr:cNvSpPr>
          <a:spLocks noChangeShapeType="1"/>
        </xdr:cNvSpPr>
      </xdr:nvSpPr>
      <xdr:spPr bwMode="auto">
        <a:xfrm>
          <a:off x="95251" y="751819"/>
          <a:ext cx="2190749" cy="365562"/>
        </a:xfrm>
        <a:prstGeom prst="line">
          <a:avLst/>
        </a:prstGeom>
        <a:noFill/>
        <a:ln w="9525">
          <a:solidFill>
            <a:srgbClr val="000000"/>
          </a:solidFill>
          <a:round/>
          <a:headEnd/>
          <a:tailEnd/>
        </a:ln>
      </xdr:spPr>
    </xdr:sp>
    <xdr:clientData/>
  </xdr:twoCellAnchor>
  <xdr:twoCellAnchor>
    <xdr:from>
      <xdr:col>1</xdr:col>
      <xdr:colOff>0</xdr:colOff>
      <xdr:row>22</xdr:row>
      <xdr:rowOff>12010</xdr:rowOff>
    </xdr:from>
    <xdr:to>
      <xdr:col>4</xdr:col>
      <xdr:colOff>2549802</xdr:colOff>
      <xdr:row>23</xdr:row>
      <xdr:rowOff>188589</xdr:rowOff>
    </xdr:to>
    <xdr:sp macro="" textlink="">
      <xdr:nvSpPr>
        <xdr:cNvPr id="9" name="Line 1">
          <a:extLst>
            <a:ext uri="{FF2B5EF4-FFF2-40B4-BE49-F238E27FC236}">
              <a16:creationId xmlns:a16="http://schemas.microsoft.com/office/drawing/2014/main" id="{00000000-0008-0000-0800-00000B000000}"/>
            </a:ext>
          </a:extLst>
        </xdr:cNvPr>
        <xdr:cNvSpPr>
          <a:spLocks noChangeShapeType="1"/>
        </xdr:cNvSpPr>
      </xdr:nvSpPr>
      <xdr:spPr bwMode="auto">
        <a:xfrm>
          <a:off x="95250" y="4183960"/>
          <a:ext cx="2187852" cy="367079"/>
        </a:xfrm>
        <a:prstGeom prst="line">
          <a:avLst/>
        </a:prstGeom>
        <a:noFill/>
        <a:ln w="9525">
          <a:solidFill>
            <a:srgbClr val="000000"/>
          </a:solidFill>
          <a:round/>
          <a:headEnd/>
          <a:tailEnd/>
        </a:ln>
      </xdr:spPr>
    </xdr:sp>
    <xdr:clientData/>
  </xdr:twoCellAnchor>
  <xdr:twoCellAnchor>
    <xdr:from>
      <xdr:col>1</xdr:col>
      <xdr:colOff>1</xdr:colOff>
      <xdr:row>22</xdr:row>
      <xdr:rowOff>8869</xdr:rowOff>
    </xdr:from>
    <xdr:to>
      <xdr:col>5</xdr:col>
      <xdr:colOff>0</xdr:colOff>
      <xdr:row>23</xdr:row>
      <xdr:rowOff>183931</xdr:rowOff>
    </xdr:to>
    <xdr:sp macro="" textlink="">
      <xdr:nvSpPr>
        <xdr:cNvPr id="10" name="Line 1">
          <a:extLst>
            <a:ext uri="{FF2B5EF4-FFF2-40B4-BE49-F238E27FC236}">
              <a16:creationId xmlns:a16="http://schemas.microsoft.com/office/drawing/2014/main" id="{D43A1716-3D49-419E-880E-B5E99D1C87DF}"/>
            </a:ext>
          </a:extLst>
        </xdr:cNvPr>
        <xdr:cNvSpPr>
          <a:spLocks noChangeShapeType="1"/>
        </xdr:cNvSpPr>
      </xdr:nvSpPr>
      <xdr:spPr bwMode="auto">
        <a:xfrm>
          <a:off x="95251" y="4180819"/>
          <a:ext cx="2190749" cy="365562"/>
        </a:xfrm>
        <a:prstGeom prst="line">
          <a:avLst/>
        </a:prstGeom>
        <a:noFill/>
        <a:ln w="9525">
          <a:solidFill>
            <a:srgbClr val="000000"/>
          </a:solidFill>
          <a:round/>
          <a:headEnd/>
          <a:tailEnd/>
        </a:ln>
      </xdr:spPr>
    </xdr:sp>
    <xdr:clientData/>
  </xdr:twoCellAnchor>
  <xdr:twoCellAnchor>
    <xdr:from>
      <xdr:col>1</xdr:col>
      <xdr:colOff>1</xdr:colOff>
      <xdr:row>22</xdr:row>
      <xdr:rowOff>8869</xdr:rowOff>
    </xdr:from>
    <xdr:to>
      <xdr:col>5</xdr:col>
      <xdr:colOff>0</xdr:colOff>
      <xdr:row>23</xdr:row>
      <xdr:rowOff>183931</xdr:rowOff>
    </xdr:to>
    <xdr:sp macro="" textlink="">
      <xdr:nvSpPr>
        <xdr:cNvPr id="11" name="Line 1">
          <a:extLst>
            <a:ext uri="{FF2B5EF4-FFF2-40B4-BE49-F238E27FC236}">
              <a16:creationId xmlns:a16="http://schemas.microsoft.com/office/drawing/2014/main" id="{DB6370DD-9E56-431C-A2D2-E9EAA2CAC85B}"/>
            </a:ext>
          </a:extLst>
        </xdr:cNvPr>
        <xdr:cNvSpPr>
          <a:spLocks noChangeShapeType="1"/>
        </xdr:cNvSpPr>
      </xdr:nvSpPr>
      <xdr:spPr bwMode="auto">
        <a:xfrm>
          <a:off x="95251" y="4180819"/>
          <a:ext cx="2190749" cy="365562"/>
        </a:xfrm>
        <a:prstGeom prst="line">
          <a:avLst/>
        </a:prstGeom>
        <a:noFill/>
        <a:ln w="9525">
          <a:solidFill>
            <a:srgbClr val="000000"/>
          </a:solidFill>
          <a:round/>
          <a:headEnd/>
          <a:tailEnd/>
        </a:ln>
      </xdr:spPr>
    </xdr:sp>
    <xdr:clientData/>
  </xdr:twoCellAnchor>
  <xdr:twoCellAnchor>
    <xdr:from>
      <xdr:col>1</xdr:col>
      <xdr:colOff>1</xdr:colOff>
      <xdr:row>22</xdr:row>
      <xdr:rowOff>8869</xdr:rowOff>
    </xdr:from>
    <xdr:to>
      <xdr:col>5</xdr:col>
      <xdr:colOff>0</xdr:colOff>
      <xdr:row>23</xdr:row>
      <xdr:rowOff>183931</xdr:rowOff>
    </xdr:to>
    <xdr:sp macro="" textlink="">
      <xdr:nvSpPr>
        <xdr:cNvPr id="12" name="Line 1">
          <a:extLst>
            <a:ext uri="{FF2B5EF4-FFF2-40B4-BE49-F238E27FC236}">
              <a16:creationId xmlns:a16="http://schemas.microsoft.com/office/drawing/2014/main" id="{08E7187B-7106-4DB1-9CB2-B2BA08964B0B}"/>
            </a:ext>
          </a:extLst>
        </xdr:cNvPr>
        <xdr:cNvSpPr>
          <a:spLocks noChangeShapeType="1"/>
        </xdr:cNvSpPr>
      </xdr:nvSpPr>
      <xdr:spPr bwMode="auto">
        <a:xfrm>
          <a:off x="95251" y="4180819"/>
          <a:ext cx="2190749" cy="365562"/>
        </a:xfrm>
        <a:prstGeom prst="line">
          <a:avLst/>
        </a:prstGeom>
        <a:noFill/>
        <a:ln w="9525">
          <a:solidFill>
            <a:srgbClr val="000000"/>
          </a:solidFill>
          <a:round/>
          <a:headEnd/>
          <a:tailEnd/>
        </a:ln>
      </xdr:spPr>
    </xdr:sp>
    <xdr:clientData/>
  </xdr:twoCellAnchor>
  <xdr:twoCellAnchor>
    <xdr:from>
      <xdr:col>1</xdr:col>
      <xdr:colOff>1</xdr:colOff>
      <xdr:row>22</xdr:row>
      <xdr:rowOff>8869</xdr:rowOff>
    </xdr:from>
    <xdr:to>
      <xdr:col>5</xdr:col>
      <xdr:colOff>0</xdr:colOff>
      <xdr:row>23</xdr:row>
      <xdr:rowOff>183931</xdr:rowOff>
    </xdr:to>
    <xdr:sp macro="" textlink="">
      <xdr:nvSpPr>
        <xdr:cNvPr id="13" name="Line 1">
          <a:extLst>
            <a:ext uri="{FF2B5EF4-FFF2-40B4-BE49-F238E27FC236}">
              <a16:creationId xmlns:a16="http://schemas.microsoft.com/office/drawing/2014/main" id="{38F672C3-1181-45CD-9956-062C3A902D8C}"/>
            </a:ext>
          </a:extLst>
        </xdr:cNvPr>
        <xdr:cNvSpPr>
          <a:spLocks noChangeShapeType="1"/>
        </xdr:cNvSpPr>
      </xdr:nvSpPr>
      <xdr:spPr bwMode="auto">
        <a:xfrm>
          <a:off x="95251" y="4180819"/>
          <a:ext cx="2190749" cy="365562"/>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28</xdr:row>
      <xdr:rowOff>0</xdr:rowOff>
    </xdr:from>
    <xdr:to>
      <xdr:col>3</xdr:col>
      <xdr:colOff>0</xdr:colOff>
      <xdr:row>29</xdr:row>
      <xdr:rowOff>0</xdr:rowOff>
    </xdr:to>
    <xdr:sp macro="" textlink="">
      <xdr:nvSpPr>
        <xdr:cNvPr id="2" name="Line 1">
          <a:extLst>
            <a:ext uri="{FF2B5EF4-FFF2-40B4-BE49-F238E27FC236}">
              <a16:creationId xmlns:a16="http://schemas.microsoft.com/office/drawing/2014/main" id="{25D2D8BC-50E1-4BCF-AE9A-FE8CE06D2641}"/>
            </a:ext>
          </a:extLst>
        </xdr:cNvPr>
        <xdr:cNvSpPr>
          <a:spLocks noChangeShapeType="1"/>
        </xdr:cNvSpPr>
      </xdr:nvSpPr>
      <xdr:spPr bwMode="auto">
        <a:xfrm>
          <a:off x="95250" y="9144000"/>
          <a:ext cx="2333625" cy="333375"/>
        </a:xfrm>
        <a:prstGeom prst="line">
          <a:avLst/>
        </a:prstGeom>
        <a:noFill/>
        <a:ln w="9525">
          <a:solidFill>
            <a:srgbClr val="000000"/>
          </a:solidFill>
          <a:round/>
          <a:headEnd/>
          <a:tailEnd/>
        </a:ln>
      </xdr:spPr>
    </xdr:sp>
    <xdr:clientData/>
  </xdr:twoCellAnchor>
  <xdr:twoCellAnchor>
    <xdr:from>
      <xdr:col>1</xdr:col>
      <xdr:colOff>0</xdr:colOff>
      <xdr:row>38</xdr:row>
      <xdr:rowOff>0</xdr:rowOff>
    </xdr:from>
    <xdr:to>
      <xdr:col>3</xdr:col>
      <xdr:colOff>0</xdr:colOff>
      <xdr:row>39</xdr:row>
      <xdr:rowOff>0</xdr:rowOff>
    </xdr:to>
    <xdr:sp macro="" textlink="">
      <xdr:nvSpPr>
        <xdr:cNvPr id="3" name="Line 1">
          <a:extLst>
            <a:ext uri="{FF2B5EF4-FFF2-40B4-BE49-F238E27FC236}">
              <a16:creationId xmlns:a16="http://schemas.microsoft.com/office/drawing/2014/main" id="{6C7C80AE-8E73-485B-9AE4-755ABD8295C4}"/>
            </a:ext>
          </a:extLst>
        </xdr:cNvPr>
        <xdr:cNvSpPr>
          <a:spLocks noChangeShapeType="1"/>
        </xdr:cNvSpPr>
      </xdr:nvSpPr>
      <xdr:spPr bwMode="auto">
        <a:xfrm>
          <a:off x="95250" y="12096750"/>
          <a:ext cx="2333625" cy="190500"/>
        </a:xfrm>
        <a:prstGeom prst="line">
          <a:avLst/>
        </a:prstGeom>
        <a:no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shiya\project\2020\P200108201_&#31119;&#23713;&#24066;&#31435;&#23567;_&#20013;&#23398;&#26657;&#29305;&#21029;&#25945;&#23460;&#31354;&#35519;&#25972;&#20633;&#20107;&#26989;&#12450;&#12489;&#12496;&#12452;&#12470;&#12522;&#12540;&#26989;&#21209;&#22996;&#35351;(&#20196;&#21644;2&#24180;&#24230;)\15%20&#20844;&#34920;&#36039;&#26009;\210401_&#20837;&#26413;&#20844;&#21578;\&#35199;&#37096;&#29305;&#21029;&#25945;&#23460;\&#27096;&#24335;Excel&#24418;&#24335;9-2&#65374;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hiya\project\2023\P230000501_&#24029;&#23822;&#24066;&#31435;&#23567;&#20013;&#23398;&#26657;&#31354;&#35519;&#35373;&#20633;&#26356;&#26032;&#25972;&#20633;&#31561;&#20107;&#26989;&#12450;&#12489;&#12496;&#12452;&#12470;&#12522;&#12540;&#31561;&#26989;&#21209;&#22996;&#35351;(&#20196;&#21644;5&#24180;&#24230;)\84%20&#27096;&#24335;&#38598;\&#27096;&#24335;Excel&#24418;&#24335;9-2&#65374;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7096;&#24335;&#38598;Excel&#24418;&#24335;_&#27096;&#24335;8&#20197;&#22806;_0430&#26178;&#2885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学校別空調設備機器リスト"/>
      <sheetName val="様式９－２"/>
      <sheetName val="様式９－３"/>
      <sheetName val="様式９－４－１"/>
      <sheetName val="様式９－４－２"/>
      <sheetName val="様式９－４－３"/>
      <sheetName val="様式９－４－４"/>
      <sheetName val="様式９－４－５"/>
      <sheetName val="様式９－４－６"/>
      <sheetName val="様式９－４－７"/>
      <sheetName val="様式９－４－８"/>
      <sheetName val="様式９－４－９"/>
      <sheetName val="様式９－４－10"/>
      <sheetName val="様式９－４－11"/>
      <sheetName val="様式９－４－12"/>
      <sheetName val="様式９－４－13"/>
      <sheetName val="様式９－４－14"/>
      <sheetName val="様式９－４－15"/>
      <sheetName val="様式９－４－16"/>
      <sheetName val="様式９－４－17"/>
      <sheetName val="様式９－４－18"/>
      <sheetName val="様式９－４－19"/>
      <sheetName val="様式９－４－20"/>
      <sheetName val="様式９－４－21"/>
      <sheetName val="様式９－４－22"/>
      <sheetName val="様式９－４－23"/>
      <sheetName val="様式９－４－24"/>
      <sheetName val="様式９－４－25"/>
      <sheetName val="様式９－４－26"/>
      <sheetName val="様式９－４－27"/>
      <sheetName val="様式９－４－28"/>
      <sheetName val="様式９－４－29"/>
      <sheetName val="様式９－４－30"/>
      <sheetName val="様式９－４－31"/>
      <sheetName val="様式９－４－32"/>
      <sheetName val="様式９－４－33"/>
      <sheetName val="様式９－４－34"/>
      <sheetName val="様式９－４－35"/>
      <sheetName val="様式９－４－36"/>
      <sheetName val="様式９－４－37"/>
      <sheetName val="様式９－４－38"/>
      <sheetName val="様式９－４－39"/>
      <sheetName val="様式９－４－40"/>
      <sheetName val="様式９－４－41"/>
      <sheetName val="様式９－４－42"/>
      <sheetName val="様式９－４－43"/>
      <sheetName val="様式９－４－44"/>
      <sheetName val="様式９－４－45"/>
      <sheetName val="様式９－４－46"/>
      <sheetName val="様式９－４－47"/>
      <sheetName val="様式９－４－48"/>
      <sheetName val="様式９－４－49"/>
      <sheetName val="様式９－４－50"/>
      <sheetName val="様式９－４－51"/>
      <sheetName val="様式９－４－52"/>
      <sheetName val="様式９－４－53"/>
      <sheetName val="様式９－４－54"/>
      <sheetName val="様式９－４－55"/>
      <sheetName val="様式９－４－56"/>
      <sheetName val="様式９－４－57"/>
      <sheetName val="様式９－４－58"/>
      <sheetName val="様式９－４－59"/>
      <sheetName val="様式９－４－60"/>
      <sheetName val="様式９－４－61"/>
      <sheetName val="様式９－４－62"/>
      <sheetName val="様式９－４－63"/>
      <sheetName val="様式９－４－64"/>
      <sheetName val="様式９－４－65"/>
      <sheetName val="様式９－４－66"/>
      <sheetName val="様式９－４－67"/>
      <sheetName val="様式９－４－68"/>
      <sheetName val="様式９－４－69"/>
      <sheetName val="様式９－４－70"/>
      <sheetName val="様式９－４－71"/>
      <sheetName val="様式９－４－72"/>
      <sheetName val="様式９－４－73"/>
      <sheetName val="様式９－５"/>
      <sheetName val="エネルギー単価"/>
      <sheetName val="対象校リスト"/>
      <sheetName val="学校、系統別ピーク時負荷"/>
      <sheetName val="教室別ピーク時負荷"/>
    </sheetNames>
    <sheetDataSet>
      <sheetData sheetId="0" refreshError="1"/>
      <sheetData sheetId="1" refreshError="1"/>
      <sheetData sheetId="2" refreshError="1"/>
      <sheetData sheetId="3" refreshError="1"/>
      <sheetData sheetId="4">
        <row r="168">
          <cell r="I168">
            <v>2</v>
          </cell>
        </row>
        <row r="260">
          <cell r="I260">
            <v>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sheetData sheetId="78">
        <row r="2">
          <cell r="E2">
            <v>2046</v>
          </cell>
        </row>
        <row r="3">
          <cell r="E3">
            <v>12.99</v>
          </cell>
        </row>
        <row r="4">
          <cell r="E4">
            <v>12.06</v>
          </cell>
        </row>
        <row r="5">
          <cell r="E5">
            <v>-1.63</v>
          </cell>
        </row>
        <row r="6">
          <cell r="E6">
            <v>2.98</v>
          </cell>
        </row>
      </sheetData>
      <sheetData sheetId="79">
        <row r="2">
          <cell r="B2" t="str">
            <v>小学校</v>
          </cell>
          <cell r="C2" t="str">
            <v>element</v>
          </cell>
        </row>
        <row r="3">
          <cell r="B3" t="str">
            <v>中学校</v>
          </cell>
          <cell r="C3" t="str">
            <v>junior</v>
          </cell>
        </row>
      </sheetData>
      <sheetData sheetId="80" refreshError="1"/>
      <sheetData sheetId="8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学校別空調設備機器リスト"/>
      <sheetName val="様式９－２"/>
      <sheetName val="様式９－３"/>
      <sheetName val="様式９－４－１"/>
      <sheetName val="様式９－４－２"/>
      <sheetName val="様式９－４－３"/>
      <sheetName val="様式９－４－４"/>
      <sheetName val="様式９－４－５"/>
      <sheetName val="様式９－４－６"/>
      <sheetName val="様式９－４－７"/>
      <sheetName val="様式９－４－８"/>
      <sheetName val="様式９－４－９"/>
      <sheetName val="様式９－４－10"/>
      <sheetName val="様式９－４－11"/>
      <sheetName val="様式９－４－12"/>
      <sheetName val="様式９－４－13"/>
      <sheetName val="様式９－４－14"/>
      <sheetName val="様式９－４－15"/>
      <sheetName val="様式９－４－16"/>
      <sheetName val="様式９－４－17"/>
      <sheetName val="様式９－４－18"/>
      <sheetName val="様式９－４－19"/>
      <sheetName val="様式９－４－20"/>
      <sheetName val="様式９－４－21"/>
      <sheetName val="様式９－４－22"/>
      <sheetName val="様式９－４－23"/>
      <sheetName val="様式９－４－24"/>
      <sheetName val="様式９－４－25"/>
      <sheetName val="様式９－４－26"/>
      <sheetName val="様式９－４－27"/>
      <sheetName val="様式９－４－28"/>
      <sheetName val="様式９－４－29"/>
      <sheetName val="様式９－４－30"/>
      <sheetName val="様式９－４－31"/>
      <sheetName val="様式９－４－32"/>
      <sheetName val="様式９－４－33"/>
      <sheetName val="様式９－４－34"/>
      <sheetName val="様式９－４－35"/>
      <sheetName val="様式９－４－36"/>
      <sheetName val="様式９－４－37"/>
      <sheetName val="様式９－４－38"/>
      <sheetName val="様式９－４－39"/>
      <sheetName val="様式９－４－40"/>
      <sheetName val="様式９－４－41"/>
      <sheetName val="様式９－４－42"/>
      <sheetName val="様式９－４－43"/>
      <sheetName val="様式９－４－44"/>
      <sheetName val="様式９－４－45"/>
      <sheetName val="様式９－４－46"/>
      <sheetName val="様式９－４－47"/>
      <sheetName val="様式９－４－48"/>
      <sheetName val="様式９－４－49"/>
      <sheetName val="様式９－４－50"/>
      <sheetName val="様式９－４－51"/>
      <sheetName val="様式９－４－52"/>
      <sheetName val="様式９－４－53"/>
      <sheetName val="様式９－４－54"/>
      <sheetName val="様式９－４－55"/>
      <sheetName val="様式９－４－56"/>
      <sheetName val="様式９－４－57"/>
      <sheetName val="様式９－４－58"/>
      <sheetName val="様式９－４－59"/>
      <sheetName val="様式９－４－60"/>
      <sheetName val="様式９－４－61"/>
      <sheetName val="様式９－４－62"/>
      <sheetName val="様式９－４－63"/>
      <sheetName val="様式９－４－64"/>
      <sheetName val="様式９－４－65"/>
      <sheetName val="様式９－４－66"/>
      <sheetName val="様式９－４－67"/>
      <sheetName val="様式９－４－68"/>
      <sheetName val="様式９－４－69"/>
      <sheetName val="様式９－４－70"/>
      <sheetName val="様式９－４－71"/>
      <sheetName val="様式９－４－72"/>
      <sheetName val="様式９－４－73"/>
      <sheetName val="様式９－５"/>
      <sheetName val="エネルギー単価"/>
      <sheetName val="対象校リスト"/>
      <sheetName val="学校、系統別ピーク時負荷"/>
      <sheetName val="教室別ピーク時負荷"/>
    </sheetNames>
    <sheetDataSet>
      <sheetData sheetId="0" refreshError="1"/>
      <sheetData sheetId="1"/>
      <sheetData sheetId="2" refreshError="1"/>
      <sheetData sheetId="3" refreshError="1"/>
      <sheetData sheetId="4">
        <row r="168">
          <cell r="I168">
            <v>2</v>
          </cell>
        </row>
        <row r="260">
          <cell r="I260">
            <v>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ow r="15">
          <cell r="A15" t="str">
            <v>機器登録記号</v>
          </cell>
        </row>
      </sheetData>
      <sheetData sheetId="78">
        <row r="2">
          <cell r="E2">
            <v>2046</v>
          </cell>
        </row>
        <row r="3">
          <cell r="E3">
            <v>12.99</v>
          </cell>
        </row>
        <row r="4">
          <cell r="E4">
            <v>12.06</v>
          </cell>
        </row>
        <row r="5">
          <cell r="E5">
            <v>-1.63</v>
          </cell>
        </row>
        <row r="6">
          <cell r="E6">
            <v>2.98</v>
          </cell>
        </row>
      </sheetData>
      <sheetData sheetId="79">
        <row r="2">
          <cell r="B2" t="str">
            <v>小学校</v>
          </cell>
          <cell r="C2" t="str">
            <v>element</v>
          </cell>
        </row>
        <row r="3">
          <cell r="B3" t="str">
            <v>中学校</v>
          </cell>
          <cell r="C3" t="str">
            <v>junior</v>
          </cell>
        </row>
      </sheetData>
      <sheetData sheetId="80" refreshError="1"/>
      <sheetData sheetId="8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1-1"/>
      <sheetName val="様式1-2"/>
      <sheetName val="様式1-4"/>
      <sheetName val="様式4-3"/>
      <sheetName val="様式5-7"/>
      <sheetName val="様式5-8"/>
      <sheetName val="様式5-9"/>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showGridLines="0" tabSelected="1" view="pageBreakPreview" zoomScaleNormal="100" zoomScaleSheetLayoutView="100" workbookViewId="0">
      <selection activeCell="C13" sqref="C13:D13"/>
    </sheetView>
  </sheetViews>
  <sheetFormatPr defaultColWidth="9" defaultRowHeight="13.5" x14ac:dyDescent="0.15"/>
  <cols>
    <col min="1" max="1" width="1.25" style="1256" customWidth="1"/>
    <col min="2" max="2" width="4" style="1257" customWidth="1"/>
    <col min="3" max="3" width="14.75" style="1257" customWidth="1"/>
    <col min="4" max="4" width="5.125" style="1258" customWidth="1"/>
    <col min="5" max="10" width="4.625" style="1259" customWidth="1"/>
    <col min="11" max="11" width="12" style="1260" customWidth="1"/>
    <col min="12" max="12" width="36.125" style="1263" customWidth="1"/>
    <col min="13" max="16384" width="9" style="1256"/>
  </cols>
  <sheetData>
    <row r="1" spans="1:12" x14ac:dyDescent="0.15">
      <c r="L1" s="1261" t="s">
        <v>637</v>
      </c>
    </row>
    <row r="2" spans="1:12" x14ac:dyDescent="0.15">
      <c r="L2" s="1261" t="s">
        <v>638</v>
      </c>
    </row>
    <row r="3" spans="1:12" ht="22.5" customHeight="1" x14ac:dyDescent="0.15">
      <c r="B3" s="1262" t="s">
        <v>639</v>
      </c>
      <c r="C3" s="1262"/>
      <c r="D3" s="1262"/>
      <c r="E3" s="1262"/>
      <c r="F3" s="1262"/>
      <c r="G3" s="1262"/>
      <c r="H3" s="1262"/>
      <c r="I3" s="1262"/>
      <c r="J3" s="1262"/>
      <c r="K3" s="1262"/>
      <c r="L3" s="1262"/>
    </row>
    <row r="4" spans="1:12" ht="16.5" customHeight="1" x14ac:dyDescent="0.15"/>
    <row r="5" spans="1:12" ht="16.5" customHeight="1" x14ac:dyDescent="0.15">
      <c r="B5" s="1264" t="s">
        <v>640</v>
      </c>
    </row>
    <row r="6" spans="1:12" ht="16.5" customHeight="1" x14ac:dyDescent="0.15"/>
    <row r="7" spans="1:12" ht="16.5" customHeight="1" x14ac:dyDescent="0.15">
      <c r="A7" s="1265" t="s">
        <v>641</v>
      </c>
      <c r="B7" s="1265"/>
      <c r="C7" s="1265"/>
      <c r="D7" s="1265"/>
      <c r="E7" s="1265"/>
      <c r="F7" s="1265"/>
      <c r="G7" s="1265"/>
      <c r="H7" s="1265"/>
      <c r="I7" s="1265"/>
      <c r="J7" s="1265"/>
      <c r="K7" s="1265"/>
      <c r="L7" s="1265"/>
    </row>
    <row r="8" spans="1:12" ht="16.5" customHeight="1" x14ac:dyDescent="0.15"/>
    <row r="9" spans="1:12" x14ac:dyDescent="0.15">
      <c r="B9" s="1266" t="s">
        <v>642</v>
      </c>
      <c r="C9" s="1267" t="s">
        <v>643</v>
      </c>
      <c r="D9" s="1268"/>
      <c r="E9" s="1269"/>
      <c r="F9" s="1269"/>
      <c r="G9" s="1269"/>
      <c r="H9" s="1269"/>
      <c r="I9" s="1269"/>
      <c r="J9" s="1269"/>
      <c r="K9" s="1269"/>
      <c r="L9" s="1269"/>
    </row>
    <row r="10" spans="1:12" x14ac:dyDescent="0.15">
      <c r="B10" s="1270"/>
      <c r="C10" s="1267" t="s">
        <v>644</v>
      </c>
      <c r="D10" s="1268"/>
      <c r="E10" s="1269"/>
      <c r="F10" s="1269"/>
      <c r="G10" s="1269"/>
      <c r="H10" s="1269"/>
      <c r="I10" s="1269"/>
      <c r="J10" s="1269"/>
      <c r="K10" s="1269"/>
      <c r="L10" s="1269"/>
    </row>
    <row r="11" spans="1:12" x14ac:dyDescent="0.15">
      <c r="B11" s="1270"/>
      <c r="C11" s="1267" t="s">
        <v>645</v>
      </c>
      <c r="D11" s="1268"/>
      <c r="E11" s="1269"/>
      <c r="F11" s="1269"/>
      <c r="G11" s="1269"/>
      <c r="H11" s="1269"/>
      <c r="I11" s="1269"/>
      <c r="J11" s="1269"/>
      <c r="K11" s="1269"/>
      <c r="L11" s="1269"/>
    </row>
    <row r="12" spans="1:12" x14ac:dyDescent="0.15">
      <c r="B12" s="1270"/>
      <c r="C12" s="1267" t="s">
        <v>646</v>
      </c>
      <c r="D12" s="1268"/>
      <c r="E12" s="1269"/>
      <c r="F12" s="1269"/>
      <c r="G12" s="1269"/>
      <c r="H12" s="1269"/>
      <c r="I12" s="1269"/>
      <c r="J12" s="1269"/>
      <c r="K12" s="1269"/>
      <c r="L12" s="1269"/>
    </row>
    <row r="13" spans="1:12" x14ac:dyDescent="0.15">
      <c r="B13" s="1270"/>
      <c r="C13" s="1267" t="s">
        <v>647</v>
      </c>
      <c r="D13" s="1268"/>
      <c r="E13" s="1269"/>
      <c r="F13" s="1269"/>
      <c r="G13" s="1269"/>
      <c r="H13" s="1269"/>
      <c r="I13" s="1269"/>
      <c r="J13" s="1269"/>
      <c r="K13" s="1269"/>
      <c r="L13" s="1269"/>
    </row>
    <row r="14" spans="1:12" x14ac:dyDescent="0.15">
      <c r="B14" s="1270"/>
      <c r="C14" s="1267" t="s">
        <v>648</v>
      </c>
      <c r="D14" s="1268"/>
      <c r="E14" s="1269"/>
      <c r="F14" s="1269"/>
      <c r="G14" s="1269"/>
      <c r="H14" s="1269"/>
      <c r="I14" s="1269"/>
      <c r="J14" s="1269"/>
      <c r="K14" s="1269"/>
      <c r="L14" s="1269"/>
    </row>
    <row r="15" spans="1:12" x14ac:dyDescent="0.15">
      <c r="B15" s="1270"/>
      <c r="C15" s="1267" t="s">
        <v>649</v>
      </c>
      <c r="D15" s="1268"/>
      <c r="E15" s="1269"/>
      <c r="F15" s="1269"/>
      <c r="G15" s="1269"/>
      <c r="H15" s="1269"/>
      <c r="I15" s="1269"/>
      <c r="J15" s="1269"/>
      <c r="K15" s="1269"/>
      <c r="L15" s="1269"/>
    </row>
    <row r="17" spans="2:12" x14ac:dyDescent="0.15">
      <c r="B17" s="1270" t="s">
        <v>650</v>
      </c>
      <c r="C17" s="1270" t="s">
        <v>651</v>
      </c>
      <c r="D17" s="1271" t="s">
        <v>652</v>
      </c>
      <c r="E17" s="1271"/>
      <c r="F17" s="1271"/>
      <c r="G17" s="1271"/>
      <c r="H17" s="1271"/>
      <c r="I17" s="1271"/>
      <c r="J17" s="1271"/>
      <c r="K17" s="1266" t="s">
        <v>653</v>
      </c>
      <c r="L17" s="1266" t="s">
        <v>654</v>
      </c>
    </row>
    <row r="18" spans="2:12" x14ac:dyDescent="0.15">
      <c r="B18" s="1270"/>
      <c r="C18" s="1270"/>
      <c r="D18" s="1272" t="s">
        <v>655</v>
      </c>
      <c r="E18" s="1273" t="s">
        <v>656</v>
      </c>
      <c r="F18" s="1273"/>
      <c r="G18" s="1273"/>
      <c r="H18" s="1273"/>
      <c r="I18" s="1273"/>
      <c r="J18" s="1273"/>
      <c r="K18" s="1266"/>
      <c r="L18" s="1266"/>
    </row>
    <row r="19" spans="2:12" ht="37.5" customHeight="1" x14ac:dyDescent="0.15">
      <c r="B19" s="1274" t="s">
        <v>657</v>
      </c>
      <c r="C19" s="1275" t="s">
        <v>658</v>
      </c>
      <c r="D19" s="1276">
        <v>11</v>
      </c>
      <c r="E19" s="1277">
        <v>2</v>
      </c>
      <c r="F19" s="1277">
        <v>-4</v>
      </c>
      <c r="G19" s="1277" t="s">
        <v>659</v>
      </c>
      <c r="H19" s="1277" t="s">
        <v>660</v>
      </c>
      <c r="I19" s="1277" t="s">
        <v>661</v>
      </c>
      <c r="J19" s="1277" t="s">
        <v>662</v>
      </c>
      <c r="K19" s="1278" t="s">
        <v>663</v>
      </c>
      <c r="L19" s="1279" t="s">
        <v>664</v>
      </c>
    </row>
    <row r="20" spans="2:12" ht="37.5" customHeight="1" x14ac:dyDescent="0.15">
      <c r="B20" s="1274" t="s">
        <v>657</v>
      </c>
      <c r="C20" s="1275" t="s">
        <v>665</v>
      </c>
      <c r="D20" s="1276">
        <v>9</v>
      </c>
      <c r="E20" s="1277">
        <v>2</v>
      </c>
      <c r="F20" s="1277">
        <v>-3</v>
      </c>
      <c r="G20" s="1277" t="s">
        <v>659</v>
      </c>
      <c r="H20" s="1277" t="s">
        <v>666</v>
      </c>
      <c r="I20" s="1277"/>
      <c r="J20" s="1277"/>
      <c r="K20" s="1278" t="s">
        <v>667</v>
      </c>
      <c r="L20" s="1279" t="s">
        <v>668</v>
      </c>
    </row>
    <row r="21" spans="2:12" ht="37.5" customHeight="1" x14ac:dyDescent="0.15">
      <c r="B21" s="1274" t="s">
        <v>657</v>
      </c>
      <c r="C21" s="1275" t="s">
        <v>669</v>
      </c>
      <c r="D21" s="1276">
        <v>9</v>
      </c>
      <c r="E21" s="1277">
        <v>2</v>
      </c>
      <c r="F21" s="1277">
        <v>-3</v>
      </c>
      <c r="G21" s="1277" t="s">
        <v>659</v>
      </c>
      <c r="H21" s="1277" t="s">
        <v>666</v>
      </c>
      <c r="I21" s="1277"/>
      <c r="J21" s="1277"/>
      <c r="K21" s="1278" t="s">
        <v>667</v>
      </c>
      <c r="L21" s="1279" t="s">
        <v>670</v>
      </c>
    </row>
    <row r="22" spans="2:12" ht="37.5" customHeight="1" x14ac:dyDescent="0.15">
      <c r="B22" s="1275">
        <v>1</v>
      </c>
      <c r="C22" s="1275"/>
      <c r="D22" s="1276"/>
      <c r="E22" s="1277"/>
      <c r="F22" s="1277"/>
      <c r="G22" s="1277"/>
      <c r="H22" s="1277"/>
      <c r="I22" s="1277"/>
      <c r="J22" s="1277"/>
      <c r="K22" s="1278"/>
      <c r="L22" s="1279"/>
    </row>
    <row r="23" spans="2:12" ht="37.5" customHeight="1" x14ac:dyDescent="0.15">
      <c r="B23" s="1275">
        <v>2</v>
      </c>
      <c r="C23" s="1275"/>
      <c r="D23" s="1276"/>
      <c r="E23" s="1277"/>
      <c r="F23" s="1277"/>
      <c r="G23" s="1277"/>
      <c r="H23" s="1277"/>
      <c r="I23" s="1277"/>
      <c r="J23" s="1277"/>
      <c r="K23" s="1278"/>
      <c r="L23" s="1279"/>
    </row>
    <row r="24" spans="2:12" ht="37.5" customHeight="1" x14ac:dyDescent="0.15">
      <c r="B24" s="1275">
        <v>3</v>
      </c>
      <c r="C24" s="1275"/>
      <c r="D24" s="1276"/>
      <c r="E24" s="1277"/>
      <c r="F24" s="1277"/>
      <c r="G24" s="1277"/>
      <c r="H24" s="1277"/>
      <c r="I24" s="1277"/>
      <c r="J24" s="1277"/>
      <c r="K24" s="1278"/>
      <c r="L24" s="1279"/>
    </row>
    <row r="25" spans="2:12" ht="37.5" customHeight="1" x14ac:dyDescent="0.15">
      <c r="B25" s="1275">
        <v>4</v>
      </c>
      <c r="C25" s="1275"/>
      <c r="D25" s="1276"/>
      <c r="E25" s="1277"/>
      <c r="F25" s="1277"/>
      <c r="G25" s="1277"/>
      <c r="H25" s="1277"/>
      <c r="I25" s="1277"/>
      <c r="J25" s="1277"/>
      <c r="K25" s="1278"/>
      <c r="L25" s="1279"/>
    </row>
    <row r="26" spans="2:12" ht="37.5" customHeight="1" x14ac:dyDescent="0.15">
      <c r="B26" s="1275">
        <v>5</v>
      </c>
      <c r="C26" s="1275"/>
      <c r="D26" s="1276"/>
      <c r="E26" s="1277"/>
      <c r="F26" s="1277"/>
      <c r="G26" s="1277"/>
      <c r="H26" s="1277"/>
      <c r="I26" s="1277"/>
      <c r="J26" s="1277"/>
      <c r="K26" s="1278"/>
      <c r="L26" s="1279"/>
    </row>
    <row r="27" spans="2:12" ht="37.5" customHeight="1" x14ac:dyDescent="0.15">
      <c r="B27" s="1275">
        <v>6</v>
      </c>
      <c r="C27" s="1275"/>
      <c r="D27" s="1276"/>
      <c r="E27" s="1277"/>
      <c r="F27" s="1277"/>
      <c r="G27" s="1277"/>
      <c r="H27" s="1277"/>
      <c r="I27" s="1277"/>
      <c r="J27" s="1277"/>
      <c r="K27" s="1278"/>
      <c r="L27" s="1279"/>
    </row>
    <row r="28" spans="2:12" ht="37.5" customHeight="1" x14ac:dyDescent="0.15">
      <c r="B28" s="1275">
        <v>7</v>
      </c>
      <c r="C28" s="1275"/>
      <c r="D28" s="1276"/>
      <c r="E28" s="1277"/>
      <c r="F28" s="1277"/>
      <c r="G28" s="1277"/>
      <c r="H28" s="1277"/>
      <c r="I28" s="1277"/>
      <c r="J28" s="1277"/>
      <c r="K28" s="1278"/>
      <c r="L28" s="1279"/>
    </row>
    <row r="29" spans="2:12" ht="37.5" customHeight="1" x14ac:dyDescent="0.15">
      <c r="B29" s="1275">
        <v>8</v>
      </c>
      <c r="C29" s="1275"/>
      <c r="D29" s="1276"/>
      <c r="E29" s="1277"/>
      <c r="F29" s="1277"/>
      <c r="G29" s="1277"/>
      <c r="H29" s="1277"/>
      <c r="I29" s="1277"/>
      <c r="J29" s="1277"/>
      <c r="K29" s="1278"/>
      <c r="L29" s="1279"/>
    </row>
    <row r="30" spans="2:12" ht="37.5" customHeight="1" x14ac:dyDescent="0.15">
      <c r="B30" s="1275">
        <v>9</v>
      </c>
      <c r="C30" s="1275"/>
      <c r="D30" s="1276"/>
      <c r="E30" s="1277"/>
      <c r="F30" s="1277"/>
      <c r="G30" s="1277"/>
      <c r="H30" s="1277"/>
      <c r="I30" s="1277"/>
      <c r="J30" s="1277"/>
      <c r="K30" s="1278"/>
      <c r="L30" s="1279"/>
    </row>
    <row r="31" spans="2:12" ht="37.5" customHeight="1" x14ac:dyDescent="0.15">
      <c r="B31" s="1275">
        <v>10</v>
      </c>
      <c r="C31" s="1275"/>
      <c r="D31" s="1276"/>
      <c r="E31" s="1277"/>
      <c r="F31" s="1277"/>
      <c r="G31" s="1277"/>
      <c r="H31" s="1277"/>
      <c r="I31" s="1277"/>
      <c r="J31" s="1277"/>
      <c r="K31" s="1278"/>
      <c r="L31" s="1279"/>
    </row>
    <row r="32" spans="2:12" x14ac:dyDescent="0.15">
      <c r="B32" s="1264"/>
    </row>
    <row r="33" spans="2:2" ht="15" customHeight="1" x14ac:dyDescent="0.15">
      <c r="B33" s="1264" t="s">
        <v>671</v>
      </c>
    </row>
    <row r="34" spans="2:2" ht="15" customHeight="1" x14ac:dyDescent="0.15">
      <c r="B34" s="1280" t="s">
        <v>672</v>
      </c>
    </row>
    <row r="35" spans="2:2" ht="15" customHeight="1" x14ac:dyDescent="0.15">
      <c r="B35" s="1264" t="s">
        <v>673</v>
      </c>
    </row>
    <row r="36" spans="2:2" ht="15" customHeight="1" x14ac:dyDescent="0.15">
      <c r="B36" s="1264" t="s">
        <v>674</v>
      </c>
    </row>
    <row r="37" spans="2:2" ht="15" customHeight="1" x14ac:dyDescent="0.15">
      <c r="B37" s="1264" t="s">
        <v>675</v>
      </c>
    </row>
    <row r="38" spans="2:2" ht="15" customHeight="1" x14ac:dyDescent="0.15">
      <c r="B38" s="1264" t="s">
        <v>676</v>
      </c>
    </row>
    <row r="39" spans="2:2" ht="15" customHeight="1" x14ac:dyDescent="0.15">
      <c r="B39" s="1264" t="s">
        <v>677</v>
      </c>
    </row>
  </sheetData>
  <mergeCells count="23">
    <mergeCell ref="B17:B18"/>
    <mergeCell ref="C17:C18"/>
    <mergeCell ref="D17:J17"/>
    <mergeCell ref="K17:K18"/>
    <mergeCell ref="L17:L18"/>
    <mergeCell ref="E18:J18"/>
    <mergeCell ref="E12:L12"/>
    <mergeCell ref="C13:D13"/>
    <mergeCell ref="E13:L13"/>
    <mergeCell ref="C14:D14"/>
    <mergeCell ref="E14:L14"/>
    <mergeCell ref="C15:D15"/>
    <mergeCell ref="E15:L15"/>
    <mergeCell ref="B3:L3"/>
    <mergeCell ref="A7:L7"/>
    <mergeCell ref="B9:B15"/>
    <mergeCell ref="C9:D9"/>
    <mergeCell ref="E9:L9"/>
    <mergeCell ref="C10:D10"/>
    <mergeCell ref="E10:L10"/>
    <mergeCell ref="C11:D11"/>
    <mergeCell ref="E11:L11"/>
    <mergeCell ref="C12:D12"/>
  </mergeCells>
  <phoneticPr fontId="3"/>
  <pageMargins left="0.7" right="0.7" top="0.75" bottom="0.75" header="0.3" footer="0.3"/>
  <pageSetup paperSize="9" scale="84"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37"/>
  <sheetViews>
    <sheetView showGridLines="0" view="pageBreakPreview" zoomScale="85" zoomScaleNormal="70" zoomScaleSheetLayoutView="85" workbookViewId="0"/>
  </sheetViews>
  <sheetFormatPr defaultColWidth="8.625" defaultRowHeight="12" x14ac:dyDescent="0.15"/>
  <cols>
    <col min="1" max="1" width="2.5" style="2" customWidth="1"/>
    <col min="2" max="2" width="1.125" style="1" customWidth="1"/>
    <col min="3" max="3" width="6.25" style="2" customWidth="1"/>
    <col min="4" max="4" width="15" style="122" customWidth="1"/>
    <col min="5" max="5" width="9.375" style="2" customWidth="1"/>
    <col min="6" max="6" width="8" style="2" customWidth="1"/>
    <col min="7" max="7" width="11.25" style="2" customWidth="1"/>
    <col min="8" max="8" width="8" style="2" bestFit="1" customWidth="1"/>
    <col min="9" max="9" width="12.5" style="2" customWidth="1"/>
    <col min="10" max="10" width="8" style="2" bestFit="1" customWidth="1"/>
    <col min="11" max="18" width="6.25" style="2" customWidth="1"/>
    <col min="19" max="19" width="4.875" style="2" bestFit="1" customWidth="1"/>
    <col min="20" max="21" width="7.5" style="2" customWidth="1"/>
    <col min="22" max="27" width="6.25" style="2" customWidth="1"/>
    <col min="28" max="29" width="17.5" style="2" customWidth="1"/>
    <col min="30" max="30" width="18" style="2" bestFit="1" customWidth="1"/>
    <col min="31" max="32" width="10.125" style="2" customWidth="1"/>
    <col min="33" max="33" width="4.875" style="2" bestFit="1" customWidth="1"/>
    <col min="34" max="34" width="10.375" style="2" bestFit="1" customWidth="1"/>
    <col min="35" max="35" width="11.125" style="2" bestFit="1" customWidth="1"/>
    <col min="36" max="36" width="8.625" style="2" customWidth="1"/>
    <col min="37" max="44" width="8.25" style="2" customWidth="1"/>
    <col min="45" max="283" width="8.625" style="2"/>
    <col min="284" max="284" width="10.625" style="2" customWidth="1"/>
    <col min="285" max="299" width="8.625" style="2" customWidth="1"/>
    <col min="300" max="300" width="49.25" style="2" customWidth="1"/>
    <col min="301" max="539" width="8.625" style="2"/>
    <col min="540" max="540" width="10.625" style="2" customWidth="1"/>
    <col min="541" max="555" width="8.625" style="2" customWidth="1"/>
    <col min="556" max="556" width="49.25" style="2" customWidth="1"/>
    <col min="557" max="795" width="8.625" style="2"/>
    <col min="796" max="796" width="10.625" style="2" customWidth="1"/>
    <col min="797" max="811" width="8.625" style="2" customWidth="1"/>
    <col min="812" max="812" width="49.25" style="2" customWidth="1"/>
    <col min="813" max="1051" width="8.625" style="2"/>
    <col min="1052" max="1052" width="10.625" style="2" customWidth="1"/>
    <col min="1053" max="1067" width="8.625" style="2" customWidth="1"/>
    <col min="1068" max="1068" width="49.25" style="2" customWidth="1"/>
    <col min="1069" max="1307" width="8.625" style="2"/>
    <col min="1308" max="1308" width="10.625" style="2" customWidth="1"/>
    <col min="1309" max="1323" width="8.625" style="2" customWidth="1"/>
    <col min="1324" max="1324" width="49.25" style="2" customWidth="1"/>
    <col min="1325" max="1563" width="8.625" style="2"/>
    <col min="1564" max="1564" width="10.625" style="2" customWidth="1"/>
    <col min="1565" max="1579" width="8.625" style="2" customWidth="1"/>
    <col min="1580" max="1580" width="49.25" style="2" customWidth="1"/>
    <col min="1581" max="1819" width="8.625" style="2"/>
    <col min="1820" max="1820" width="10.625" style="2" customWidth="1"/>
    <col min="1821" max="1835" width="8.625" style="2" customWidth="1"/>
    <col min="1836" max="1836" width="49.25" style="2" customWidth="1"/>
    <col min="1837" max="2075" width="8.625" style="2"/>
    <col min="2076" max="2076" width="10.625" style="2" customWidth="1"/>
    <col min="2077" max="2091" width="8.625" style="2" customWidth="1"/>
    <col min="2092" max="2092" width="49.25" style="2" customWidth="1"/>
    <col min="2093" max="2331" width="8.625" style="2"/>
    <col min="2332" max="2332" width="10.625" style="2" customWidth="1"/>
    <col min="2333" max="2347" width="8.625" style="2" customWidth="1"/>
    <col min="2348" max="2348" width="49.25" style="2" customWidth="1"/>
    <col min="2349" max="2587" width="8.625" style="2"/>
    <col min="2588" max="2588" width="10.625" style="2" customWidth="1"/>
    <col min="2589" max="2603" width="8.625" style="2" customWidth="1"/>
    <col min="2604" max="2604" width="49.25" style="2" customWidth="1"/>
    <col min="2605" max="2843" width="8.625" style="2"/>
    <col min="2844" max="2844" width="10.625" style="2" customWidth="1"/>
    <col min="2845" max="2859" width="8.625" style="2" customWidth="1"/>
    <col min="2860" max="2860" width="49.25" style="2" customWidth="1"/>
    <col min="2861" max="3099" width="8.625" style="2"/>
    <col min="3100" max="3100" width="10.625" style="2" customWidth="1"/>
    <col min="3101" max="3115" width="8.625" style="2" customWidth="1"/>
    <col min="3116" max="3116" width="49.25" style="2" customWidth="1"/>
    <col min="3117" max="3355" width="8.625" style="2"/>
    <col min="3356" max="3356" width="10.625" style="2" customWidth="1"/>
    <col min="3357" max="3371" width="8.625" style="2" customWidth="1"/>
    <col min="3372" max="3372" width="49.25" style="2" customWidth="1"/>
    <col min="3373" max="3611" width="8.625" style="2"/>
    <col min="3612" max="3612" width="10.625" style="2" customWidth="1"/>
    <col min="3613" max="3627" width="8.625" style="2" customWidth="1"/>
    <col min="3628" max="3628" width="49.25" style="2" customWidth="1"/>
    <col min="3629" max="3867" width="8.625" style="2"/>
    <col min="3868" max="3868" width="10.625" style="2" customWidth="1"/>
    <col min="3869" max="3883" width="8.625" style="2" customWidth="1"/>
    <col min="3884" max="3884" width="49.25" style="2" customWidth="1"/>
    <col min="3885" max="4123" width="8.625" style="2"/>
    <col min="4124" max="4124" width="10.625" style="2" customWidth="1"/>
    <col min="4125" max="4139" width="8.625" style="2" customWidth="1"/>
    <col min="4140" max="4140" width="49.25" style="2" customWidth="1"/>
    <col min="4141" max="4379" width="8.625" style="2"/>
    <col min="4380" max="4380" width="10.625" style="2" customWidth="1"/>
    <col min="4381" max="4395" width="8.625" style="2" customWidth="1"/>
    <col min="4396" max="4396" width="49.25" style="2" customWidth="1"/>
    <col min="4397" max="4635" width="8.625" style="2"/>
    <col min="4636" max="4636" width="10.625" style="2" customWidth="1"/>
    <col min="4637" max="4651" width="8.625" style="2" customWidth="1"/>
    <col min="4652" max="4652" width="49.25" style="2" customWidth="1"/>
    <col min="4653" max="4891" width="8.625" style="2"/>
    <col min="4892" max="4892" width="10.625" style="2" customWidth="1"/>
    <col min="4893" max="4907" width="8.625" style="2" customWidth="1"/>
    <col min="4908" max="4908" width="49.25" style="2" customWidth="1"/>
    <col min="4909" max="5147" width="8.625" style="2"/>
    <col min="5148" max="5148" width="10.625" style="2" customWidth="1"/>
    <col min="5149" max="5163" width="8.625" style="2" customWidth="1"/>
    <col min="5164" max="5164" width="49.25" style="2" customWidth="1"/>
    <col min="5165" max="5403" width="8.625" style="2"/>
    <col min="5404" max="5404" width="10.625" style="2" customWidth="1"/>
    <col min="5405" max="5419" width="8.625" style="2" customWidth="1"/>
    <col min="5420" max="5420" width="49.25" style="2" customWidth="1"/>
    <col min="5421" max="5659" width="8.625" style="2"/>
    <col min="5660" max="5660" width="10.625" style="2" customWidth="1"/>
    <col min="5661" max="5675" width="8.625" style="2" customWidth="1"/>
    <col min="5676" max="5676" width="49.25" style="2" customWidth="1"/>
    <col min="5677" max="5915" width="8.625" style="2"/>
    <col min="5916" max="5916" width="10.625" style="2" customWidth="1"/>
    <col min="5917" max="5931" width="8.625" style="2" customWidth="1"/>
    <col min="5932" max="5932" width="49.25" style="2" customWidth="1"/>
    <col min="5933" max="6171" width="8.625" style="2"/>
    <col min="6172" max="6172" width="10.625" style="2" customWidth="1"/>
    <col min="6173" max="6187" width="8.625" style="2" customWidth="1"/>
    <col min="6188" max="6188" width="49.25" style="2" customWidth="1"/>
    <col min="6189" max="6427" width="8.625" style="2"/>
    <col min="6428" max="6428" width="10.625" style="2" customWidth="1"/>
    <col min="6429" max="6443" width="8.625" style="2" customWidth="1"/>
    <col min="6444" max="6444" width="49.25" style="2" customWidth="1"/>
    <col min="6445" max="6683" width="8.625" style="2"/>
    <col min="6684" max="6684" width="10.625" style="2" customWidth="1"/>
    <col min="6685" max="6699" width="8.625" style="2" customWidth="1"/>
    <col min="6700" max="6700" width="49.25" style="2" customWidth="1"/>
    <col min="6701" max="6939" width="8.625" style="2"/>
    <col min="6940" max="6940" width="10.625" style="2" customWidth="1"/>
    <col min="6941" max="6955" width="8.625" style="2" customWidth="1"/>
    <col min="6956" max="6956" width="49.25" style="2" customWidth="1"/>
    <col min="6957" max="7195" width="8.625" style="2"/>
    <col min="7196" max="7196" width="10.625" style="2" customWidth="1"/>
    <col min="7197" max="7211" width="8.625" style="2" customWidth="1"/>
    <col min="7212" max="7212" width="49.25" style="2" customWidth="1"/>
    <col min="7213" max="7451" width="8.625" style="2"/>
    <col min="7452" max="7452" width="10.625" style="2" customWidth="1"/>
    <col min="7453" max="7467" width="8.625" style="2" customWidth="1"/>
    <col min="7468" max="7468" width="49.25" style="2" customWidth="1"/>
    <col min="7469" max="7707" width="8.625" style="2"/>
    <col min="7708" max="7708" width="10.625" style="2" customWidth="1"/>
    <col min="7709" max="7723" width="8.625" style="2" customWidth="1"/>
    <col min="7724" max="7724" width="49.25" style="2" customWidth="1"/>
    <col min="7725" max="7963" width="8.625" style="2"/>
    <col min="7964" max="7964" width="10.625" style="2" customWidth="1"/>
    <col min="7965" max="7979" width="8.625" style="2" customWidth="1"/>
    <col min="7980" max="7980" width="49.25" style="2" customWidth="1"/>
    <col min="7981" max="8219" width="8.625" style="2"/>
    <col min="8220" max="8220" width="10.625" style="2" customWidth="1"/>
    <col min="8221" max="8235" width="8.625" style="2" customWidth="1"/>
    <col min="8236" max="8236" width="49.25" style="2" customWidth="1"/>
    <col min="8237" max="8475" width="8.625" style="2"/>
    <col min="8476" max="8476" width="10.625" style="2" customWidth="1"/>
    <col min="8477" max="8491" width="8.625" style="2" customWidth="1"/>
    <col min="8492" max="8492" width="49.25" style="2" customWidth="1"/>
    <col min="8493" max="8731" width="8.625" style="2"/>
    <col min="8732" max="8732" width="10.625" style="2" customWidth="1"/>
    <col min="8733" max="8747" width="8.625" style="2" customWidth="1"/>
    <col min="8748" max="8748" width="49.25" style="2" customWidth="1"/>
    <col min="8749" max="8987" width="8.625" style="2"/>
    <col min="8988" max="8988" width="10.625" style="2" customWidth="1"/>
    <col min="8989" max="9003" width="8.625" style="2" customWidth="1"/>
    <col min="9004" max="9004" width="49.25" style="2" customWidth="1"/>
    <col min="9005" max="9243" width="8.625" style="2"/>
    <col min="9244" max="9244" width="10.625" style="2" customWidth="1"/>
    <col min="9245" max="9259" width="8.625" style="2" customWidth="1"/>
    <col min="9260" max="9260" width="49.25" style="2" customWidth="1"/>
    <col min="9261" max="9499" width="8.625" style="2"/>
    <col min="9500" max="9500" width="10.625" style="2" customWidth="1"/>
    <col min="9501" max="9515" width="8.625" style="2" customWidth="1"/>
    <col min="9516" max="9516" width="49.25" style="2" customWidth="1"/>
    <col min="9517" max="9755" width="8.625" style="2"/>
    <col min="9756" max="9756" width="10.625" style="2" customWidth="1"/>
    <col min="9757" max="9771" width="8.625" style="2" customWidth="1"/>
    <col min="9772" max="9772" width="49.25" style="2" customWidth="1"/>
    <col min="9773" max="10011" width="8.625" style="2"/>
    <col min="10012" max="10012" width="10.625" style="2" customWidth="1"/>
    <col min="10013" max="10027" width="8.625" style="2" customWidth="1"/>
    <col min="10028" max="10028" width="49.25" style="2" customWidth="1"/>
    <col min="10029" max="10267" width="8.625" style="2"/>
    <col min="10268" max="10268" width="10.625" style="2" customWidth="1"/>
    <col min="10269" max="10283" width="8.625" style="2" customWidth="1"/>
    <col min="10284" max="10284" width="49.25" style="2" customWidth="1"/>
    <col min="10285" max="10523" width="8.625" style="2"/>
    <col min="10524" max="10524" width="10.625" style="2" customWidth="1"/>
    <col min="10525" max="10539" width="8.625" style="2" customWidth="1"/>
    <col min="10540" max="10540" width="49.25" style="2" customWidth="1"/>
    <col min="10541" max="10779" width="8.625" style="2"/>
    <col min="10780" max="10780" width="10.625" style="2" customWidth="1"/>
    <col min="10781" max="10795" width="8.625" style="2" customWidth="1"/>
    <col min="10796" max="10796" width="49.25" style="2" customWidth="1"/>
    <col min="10797" max="11035" width="8.625" style="2"/>
    <col min="11036" max="11036" width="10.625" style="2" customWidth="1"/>
    <col min="11037" max="11051" width="8.625" style="2" customWidth="1"/>
    <col min="11052" max="11052" width="49.25" style="2" customWidth="1"/>
    <col min="11053" max="11291" width="8.625" style="2"/>
    <col min="11292" max="11292" width="10.625" style="2" customWidth="1"/>
    <col min="11293" max="11307" width="8.625" style="2" customWidth="1"/>
    <col min="11308" max="11308" width="49.25" style="2" customWidth="1"/>
    <col min="11309" max="11547" width="8.625" style="2"/>
    <col min="11548" max="11548" width="10.625" style="2" customWidth="1"/>
    <col min="11549" max="11563" width="8.625" style="2" customWidth="1"/>
    <col min="11564" max="11564" width="49.25" style="2" customWidth="1"/>
    <col min="11565" max="11803" width="8.625" style="2"/>
    <col min="11804" max="11804" width="10.625" style="2" customWidth="1"/>
    <col min="11805" max="11819" width="8.625" style="2" customWidth="1"/>
    <col min="11820" max="11820" width="49.25" style="2" customWidth="1"/>
    <col min="11821" max="12059" width="8.625" style="2"/>
    <col min="12060" max="12060" width="10.625" style="2" customWidth="1"/>
    <col min="12061" max="12075" width="8.625" style="2" customWidth="1"/>
    <col min="12076" max="12076" width="49.25" style="2" customWidth="1"/>
    <col min="12077" max="12315" width="8.625" style="2"/>
    <col min="12316" max="12316" width="10.625" style="2" customWidth="1"/>
    <col min="12317" max="12331" width="8.625" style="2" customWidth="1"/>
    <col min="12332" max="12332" width="49.25" style="2" customWidth="1"/>
    <col min="12333" max="12571" width="8.625" style="2"/>
    <col min="12572" max="12572" width="10.625" style="2" customWidth="1"/>
    <col min="12573" max="12587" width="8.625" style="2" customWidth="1"/>
    <col min="12588" max="12588" width="49.25" style="2" customWidth="1"/>
    <col min="12589" max="12827" width="8.625" style="2"/>
    <col min="12828" max="12828" width="10.625" style="2" customWidth="1"/>
    <col min="12829" max="12843" width="8.625" style="2" customWidth="1"/>
    <col min="12844" max="12844" width="49.25" style="2" customWidth="1"/>
    <col min="12845" max="13083" width="8.625" style="2"/>
    <col min="13084" max="13084" width="10.625" style="2" customWidth="1"/>
    <col min="13085" max="13099" width="8.625" style="2" customWidth="1"/>
    <col min="13100" max="13100" width="49.25" style="2" customWidth="1"/>
    <col min="13101" max="13339" width="8.625" style="2"/>
    <col min="13340" max="13340" width="10.625" style="2" customWidth="1"/>
    <col min="13341" max="13355" width="8.625" style="2" customWidth="1"/>
    <col min="13356" max="13356" width="49.25" style="2" customWidth="1"/>
    <col min="13357" max="13595" width="8.625" style="2"/>
    <col min="13596" max="13596" width="10.625" style="2" customWidth="1"/>
    <col min="13597" max="13611" width="8.625" style="2" customWidth="1"/>
    <col min="13612" max="13612" width="49.25" style="2" customWidth="1"/>
    <col min="13613" max="13851" width="8.625" style="2"/>
    <col min="13852" max="13852" width="10.625" style="2" customWidth="1"/>
    <col min="13853" max="13867" width="8.625" style="2" customWidth="1"/>
    <col min="13868" max="13868" width="49.25" style="2" customWidth="1"/>
    <col min="13869" max="14107" width="8.625" style="2"/>
    <col min="14108" max="14108" width="10.625" style="2" customWidth="1"/>
    <col min="14109" max="14123" width="8.625" style="2" customWidth="1"/>
    <col min="14124" max="14124" width="49.25" style="2" customWidth="1"/>
    <col min="14125" max="14363" width="8.625" style="2"/>
    <col min="14364" max="14364" width="10.625" style="2" customWidth="1"/>
    <col min="14365" max="14379" width="8.625" style="2" customWidth="1"/>
    <col min="14380" max="14380" width="49.25" style="2" customWidth="1"/>
    <col min="14381" max="14619" width="8.625" style="2"/>
    <col min="14620" max="14620" width="10.625" style="2" customWidth="1"/>
    <col min="14621" max="14635" width="8.625" style="2" customWidth="1"/>
    <col min="14636" max="14636" width="49.25" style="2" customWidth="1"/>
    <col min="14637" max="14875" width="8.625" style="2"/>
    <col min="14876" max="14876" width="10.625" style="2" customWidth="1"/>
    <col min="14877" max="14891" width="8.625" style="2" customWidth="1"/>
    <col min="14892" max="14892" width="49.25" style="2" customWidth="1"/>
    <col min="14893" max="15131" width="8.625" style="2"/>
    <col min="15132" max="15132" width="10.625" style="2" customWidth="1"/>
    <col min="15133" max="15147" width="8.625" style="2" customWidth="1"/>
    <col min="15148" max="15148" width="49.25" style="2" customWidth="1"/>
    <col min="15149" max="15387" width="8.625" style="2"/>
    <col min="15388" max="15388" width="10.625" style="2" customWidth="1"/>
    <col min="15389" max="15403" width="8.625" style="2" customWidth="1"/>
    <col min="15404" max="15404" width="49.25" style="2" customWidth="1"/>
    <col min="15405" max="15643" width="8.625" style="2"/>
    <col min="15644" max="15644" width="10.625" style="2" customWidth="1"/>
    <col min="15645" max="15659" width="8.625" style="2" customWidth="1"/>
    <col min="15660" max="15660" width="49.25" style="2" customWidth="1"/>
    <col min="15661" max="15899" width="8.625" style="2"/>
    <col min="15900" max="15900" width="10.625" style="2" customWidth="1"/>
    <col min="15901" max="15915" width="8.625" style="2" customWidth="1"/>
    <col min="15916" max="15916" width="49.25" style="2" customWidth="1"/>
    <col min="15917" max="16155" width="8.625" style="2"/>
    <col min="16156" max="16156" width="10.625" style="2" customWidth="1"/>
    <col min="16157" max="16171" width="8.625" style="2" customWidth="1"/>
    <col min="16172" max="16172" width="49.25" style="2" customWidth="1"/>
    <col min="16173" max="16384" width="8.625" style="2"/>
  </cols>
  <sheetData>
    <row r="1" spans="1:45" s="60" customFormat="1" ht="18" customHeight="1" x14ac:dyDescent="0.15">
      <c r="B1" s="69" t="s">
        <v>321</v>
      </c>
      <c r="D1" s="732"/>
      <c r="AI1" s="62" t="s">
        <v>29</v>
      </c>
    </row>
    <row r="2" spans="1:45" s="733" customFormat="1" ht="7.5" customHeight="1" x14ac:dyDescent="0.15">
      <c r="B2" s="737"/>
      <c r="D2" s="734"/>
      <c r="E2" s="735"/>
      <c r="F2" s="735"/>
      <c r="AI2" s="736"/>
      <c r="AS2" s="736"/>
    </row>
    <row r="3" spans="1:45" s="60" customFormat="1" ht="18" customHeight="1" x14ac:dyDescent="0.15">
      <c r="B3" s="918" t="s">
        <v>262</v>
      </c>
      <c r="C3" s="918"/>
      <c r="D3" s="918"/>
      <c r="E3" s="286" t="s">
        <v>603</v>
      </c>
      <c r="G3" s="917" t="s">
        <v>260</v>
      </c>
      <c r="H3" s="917"/>
      <c r="I3" s="912" t="s">
        <v>602</v>
      </c>
      <c r="J3" s="912"/>
      <c r="K3" s="912"/>
      <c r="L3" s="912"/>
      <c r="AI3" s="62"/>
      <c r="AS3" s="62"/>
    </row>
    <row r="4" spans="1:45" ht="7.5" customHeight="1" x14ac:dyDescent="0.15"/>
    <row r="5" spans="1:45" ht="12.75" thickBot="1" x14ac:dyDescent="0.2">
      <c r="C5" s="1" t="s">
        <v>634</v>
      </c>
    </row>
    <row r="6" spans="1:45" ht="91.5" customHeight="1" thickBot="1" x14ac:dyDescent="0.2">
      <c r="C6" s="919" t="s">
        <v>635</v>
      </c>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1"/>
    </row>
    <row r="7" spans="1:45" ht="7.5" customHeight="1" x14ac:dyDescent="0.15"/>
    <row r="8" spans="1:45" ht="13.5" x14ac:dyDescent="0.15">
      <c r="B8" s="61" t="s">
        <v>591</v>
      </c>
    </row>
    <row r="9" spans="1:45" ht="12" customHeight="1" x14ac:dyDescent="0.15">
      <c r="C9" s="913" t="s">
        <v>342</v>
      </c>
      <c r="D9" s="915" t="s">
        <v>322</v>
      </c>
      <c r="E9" s="913" t="s">
        <v>341</v>
      </c>
      <c r="F9" s="88" t="s">
        <v>327</v>
      </c>
      <c r="G9" s="89"/>
      <c r="H9" s="89"/>
      <c r="I9" s="89"/>
      <c r="J9" s="89"/>
      <c r="K9" s="88" t="s">
        <v>399</v>
      </c>
      <c r="L9" s="90"/>
      <c r="M9" s="88" t="s">
        <v>396</v>
      </c>
      <c r="N9" s="90"/>
      <c r="O9" s="88" t="s">
        <v>400</v>
      </c>
      <c r="P9" s="90"/>
      <c r="Q9" s="88" t="s">
        <v>401</v>
      </c>
      <c r="R9" s="89"/>
      <c r="S9" s="91"/>
      <c r="T9" s="117" t="s">
        <v>405</v>
      </c>
      <c r="U9" s="90"/>
      <c r="V9" s="88" t="s">
        <v>406</v>
      </c>
      <c r="W9" s="90"/>
      <c r="X9" s="88" t="s">
        <v>407</v>
      </c>
      <c r="Y9" s="90"/>
      <c r="Z9" s="88" t="s">
        <v>408</v>
      </c>
      <c r="AA9" s="90"/>
      <c r="AB9" s="91"/>
      <c r="AC9" s="153"/>
      <c r="AD9" s="91"/>
      <c r="AE9" s="84" t="s">
        <v>326</v>
      </c>
      <c r="AF9" s="85"/>
      <c r="AG9" s="85"/>
      <c r="AH9" s="85"/>
      <c r="AI9" s="86"/>
    </row>
    <row r="10" spans="1:45" ht="24" x14ac:dyDescent="0.15">
      <c r="C10" s="914"/>
      <c r="D10" s="916"/>
      <c r="E10" s="914"/>
      <c r="F10" s="92" t="s">
        <v>336</v>
      </c>
      <c r="G10" s="93" t="s">
        <v>323</v>
      </c>
      <c r="H10" s="94" t="s">
        <v>338</v>
      </c>
      <c r="I10" s="94" t="s">
        <v>593</v>
      </c>
      <c r="J10" s="94" t="s">
        <v>354</v>
      </c>
      <c r="K10" s="94" t="s">
        <v>403</v>
      </c>
      <c r="L10" s="94" t="s">
        <v>404</v>
      </c>
      <c r="M10" s="94" t="s">
        <v>403</v>
      </c>
      <c r="N10" s="94" t="s">
        <v>404</v>
      </c>
      <c r="O10" s="94" t="s">
        <v>403</v>
      </c>
      <c r="P10" s="94" t="s">
        <v>404</v>
      </c>
      <c r="Q10" s="94" t="s">
        <v>403</v>
      </c>
      <c r="R10" s="94" t="s">
        <v>404</v>
      </c>
      <c r="S10" s="92" t="s">
        <v>324</v>
      </c>
      <c r="T10" s="94" t="s">
        <v>403</v>
      </c>
      <c r="U10" s="94" t="s">
        <v>404</v>
      </c>
      <c r="V10" s="94" t="s">
        <v>403</v>
      </c>
      <c r="W10" s="94" t="s">
        <v>404</v>
      </c>
      <c r="X10" s="94" t="s">
        <v>403</v>
      </c>
      <c r="Y10" s="94" t="s">
        <v>404</v>
      </c>
      <c r="Z10" s="94" t="s">
        <v>403</v>
      </c>
      <c r="AA10" s="94" t="s">
        <v>404</v>
      </c>
      <c r="AB10" s="92" t="s">
        <v>325</v>
      </c>
      <c r="AC10" s="741" t="s">
        <v>275</v>
      </c>
      <c r="AD10" s="92" t="s">
        <v>270</v>
      </c>
      <c r="AE10" s="87" t="s">
        <v>323</v>
      </c>
      <c r="AF10" s="87" t="s">
        <v>329</v>
      </c>
      <c r="AG10" s="87" t="s">
        <v>324</v>
      </c>
      <c r="AH10" s="87" t="s">
        <v>325</v>
      </c>
      <c r="AI10" s="87" t="s">
        <v>275</v>
      </c>
      <c r="AJ10" s="71"/>
    </row>
    <row r="11" spans="1:45" s="99" customFormat="1" ht="4.5" customHeight="1" x14ac:dyDescent="0.15">
      <c r="B11" s="100"/>
      <c r="C11" s="101"/>
      <c r="D11" s="191"/>
      <c r="E11" s="64"/>
      <c r="F11" s="190"/>
      <c r="G11" s="65"/>
      <c r="H11" s="189"/>
      <c r="I11" s="189"/>
      <c r="J11" s="104"/>
      <c r="K11" s="104"/>
      <c r="L11" s="104"/>
      <c r="M11" s="104"/>
      <c r="N11" s="104"/>
      <c r="O11" s="104"/>
      <c r="P11" s="104"/>
      <c r="Q11" s="104"/>
      <c r="R11" s="104"/>
      <c r="S11" s="190"/>
      <c r="T11" s="104"/>
      <c r="U11" s="104"/>
      <c r="V11" s="104"/>
      <c r="W11" s="104"/>
      <c r="X11" s="104"/>
      <c r="Y11" s="104"/>
      <c r="Z11" s="104"/>
      <c r="AA11" s="104"/>
      <c r="AB11" s="738"/>
      <c r="AC11" s="738"/>
      <c r="AD11" s="190"/>
      <c r="AE11" s="65"/>
      <c r="AF11" s="104"/>
      <c r="AG11" s="190"/>
      <c r="AH11" s="738"/>
      <c r="AI11" s="738"/>
      <c r="AJ11" s="105"/>
    </row>
    <row r="12" spans="1:45" x14ac:dyDescent="0.15">
      <c r="A12" s="2">
        <v>1</v>
      </c>
      <c r="C12" s="594">
        <v>1</v>
      </c>
      <c r="D12" s="114"/>
      <c r="E12" s="65"/>
      <c r="F12" s="65"/>
      <c r="G12" s="65"/>
      <c r="H12" s="65"/>
      <c r="I12" s="65"/>
      <c r="J12" s="72" t="str">
        <f>IFERROR(VLOOKUP($G12,'様式8-3'!$B$11:$N$57,11,FALSE),"")</f>
        <v/>
      </c>
      <c r="K12" s="106" t="str">
        <f>IFERROR(VLOOKUP($G12,'様式8-3'!$B$11:$N$57,2,FALSE),"")</f>
        <v/>
      </c>
      <c r="L12" s="106" t="str">
        <f>IFERROR(VLOOKUP($G12,'様式8-3'!$B$11:$N$57,3,FALSE),"")</f>
        <v/>
      </c>
      <c r="M12" s="118" t="str">
        <f>IFERROR(VLOOKUP($G12,'様式8-3'!$B$11:$N$57,4,FALSE),"")</f>
        <v/>
      </c>
      <c r="N12" s="118" t="str">
        <f>IFERROR(VLOOKUP($G12,'様式8-3'!$B$11:$N$57,5,FALSE),"")</f>
        <v/>
      </c>
      <c r="O12" s="118" t="str">
        <f>IFERROR(VLOOKUP($G12,'様式8-3'!$B$11:$N$57,6,FALSE),"")</f>
        <v/>
      </c>
      <c r="P12" s="118" t="str">
        <f>IFERROR(VLOOKUP($G12,'様式8-3'!$B$11:$N$57,7,FALSE),"")</f>
        <v/>
      </c>
      <c r="Q12" s="74"/>
      <c r="R12" s="74"/>
      <c r="S12" s="65"/>
      <c r="T12" s="73" t="str">
        <f t="shared" ref="T12:Y12" si="0">IFERROR(K12*$S12,"")</f>
        <v/>
      </c>
      <c r="U12" s="73" t="str">
        <f t="shared" si="0"/>
        <v/>
      </c>
      <c r="V12" s="121" t="str">
        <f t="shared" si="0"/>
        <v/>
      </c>
      <c r="W12" s="121" t="str">
        <f t="shared" si="0"/>
        <v/>
      </c>
      <c r="X12" s="121" t="str">
        <f t="shared" si="0"/>
        <v/>
      </c>
      <c r="Y12" s="121" t="str">
        <f t="shared" si="0"/>
        <v/>
      </c>
      <c r="Z12" s="74"/>
      <c r="AA12" s="74"/>
      <c r="AB12" s="739" t="str">
        <f>IFERROR(VLOOKUP($G12,'様式8-3'!$B$11:$N$57,12,FALSE),"")</f>
        <v/>
      </c>
      <c r="AC12" s="739" t="str">
        <f>IFERROR(VLOOKUP($G12,'様式8-3'!$B$11:$N$57,13,FALSE),"")</f>
        <v/>
      </c>
      <c r="AD12" s="744"/>
      <c r="AE12" s="65"/>
      <c r="AF12" s="72" t="str">
        <f>IFERROR(VLOOKUP($AE12,'様式8-3'!$B$110:$N$118,2,TRUE),"")</f>
        <v/>
      </c>
      <c r="AG12" s="65"/>
      <c r="AH12" s="743" t="str">
        <f>IFERROR(VLOOKUP($AE12,'様式8-3'!$B$110:$N$118,12,TRUE),"")</f>
        <v/>
      </c>
      <c r="AI12" s="743" t="str">
        <f>IFERROR(VLOOKUP($AE12,'様式8-3'!$B$110:$N$118,13,TRUE),"")</f>
        <v/>
      </c>
    </row>
    <row r="13" spans="1:45" x14ac:dyDescent="0.15">
      <c r="A13" s="2">
        <v>2</v>
      </c>
      <c r="C13" s="594">
        <v>2</v>
      </c>
      <c r="D13" s="114"/>
      <c r="E13" s="65"/>
      <c r="F13" s="65"/>
      <c r="G13" s="65"/>
      <c r="H13" s="65"/>
      <c r="I13" s="65"/>
      <c r="J13" s="72" t="str">
        <f>IFERROR(VLOOKUP($G13,'様式8-3'!$B$11:$N$57,11,FALSE),"")</f>
        <v/>
      </c>
      <c r="K13" s="106" t="str">
        <f>IFERROR(VLOOKUP($G13,'様式8-3'!$B$11:$N$57,2,FALSE),"")</f>
        <v/>
      </c>
      <c r="L13" s="106" t="str">
        <f>IFERROR(VLOOKUP($G13,'様式8-3'!$B$11:$N$57,3,FALSE),"")</f>
        <v/>
      </c>
      <c r="M13" s="118" t="str">
        <f>IFERROR(VLOOKUP($G13,'様式8-3'!$B$11:$N$57,4,FALSE),"")</f>
        <v/>
      </c>
      <c r="N13" s="118" t="str">
        <f>IFERROR(VLOOKUP($G13,'様式8-3'!$B$11:$N$57,5,FALSE),"")</f>
        <v/>
      </c>
      <c r="O13" s="118" t="str">
        <f>IFERROR(VLOOKUP($G13,'様式8-3'!$B$11:$N$57,6,FALSE),"")</f>
        <v/>
      </c>
      <c r="P13" s="118" t="str">
        <f>IFERROR(VLOOKUP($G13,'様式8-3'!$B$11:$N$57,7,FALSE),"")</f>
        <v/>
      </c>
      <c r="Q13" s="74"/>
      <c r="R13" s="74"/>
      <c r="S13" s="65"/>
      <c r="T13" s="73" t="str">
        <f t="shared" ref="T13:T76" si="1">IFERROR(K13*$S13,"")</f>
        <v/>
      </c>
      <c r="U13" s="73" t="str">
        <f t="shared" ref="U13:U76" si="2">IFERROR(L13*$S13,"")</f>
        <v/>
      </c>
      <c r="V13" s="121" t="str">
        <f t="shared" ref="V13:V76" si="3">IFERROR(M13*$S13,"")</f>
        <v/>
      </c>
      <c r="W13" s="121" t="str">
        <f t="shared" ref="W13:W76" si="4">IFERROR(N13*$S13,"")</f>
        <v/>
      </c>
      <c r="X13" s="121" t="str">
        <f t="shared" ref="X13:X76" si="5">IFERROR(O13*$S13,"")</f>
        <v/>
      </c>
      <c r="Y13" s="121" t="str">
        <f t="shared" ref="Y13:Y76" si="6">IFERROR(P13*$S13,"")</f>
        <v/>
      </c>
      <c r="Z13" s="74"/>
      <c r="AA13" s="74"/>
      <c r="AB13" s="739" t="str">
        <f>IFERROR(VLOOKUP($G13,'様式8-3'!$B$11:$N$57,12,FALSE),"")</f>
        <v/>
      </c>
      <c r="AC13" s="739" t="str">
        <f>IFERROR(VLOOKUP($G13,'様式8-3'!$B$11:$N$57,13,FALSE),"")</f>
        <v/>
      </c>
      <c r="AD13" s="744"/>
      <c r="AE13" s="65"/>
      <c r="AF13" s="72" t="str">
        <f>IFERROR(VLOOKUP($AE13,'様式8-3'!$B$110:$N$118,2,TRUE),"")</f>
        <v/>
      </c>
      <c r="AG13" s="65"/>
      <c r="AH13" s="743" t="str">
        <f>IFERROR(VLOOKUP($AE13,'様式8-3'!$B$110:$N$118,12,TRUE),"")</f>
        <v/>
      </c>
      <c r="AI13" s="743" t="str">
        <f>IFERROR(VLOOKUP($AE13,'様式8-3'!$B$110:$N$118,13,TRUE),"")</f>
        <v/>
      </c>
    </row>
    <row r="14" spans="1:45" x14ac:dyDescent="0.15">
      <c r="A14" s="2">
        <v>3</v>
      </c>
      <c r="C14" s="594">
        <v>3</v>
      </c>
      <c r="D14" s="114"/>
      <c r="E14" s="65"/>
      <c r="F14" s="65"/>
      <c r="G14" s="65"/>
      <c r="H14" s="65"/>
      <c r="I14" s="65"/>
      <c r="J14" s="72" t="str">
        <f>IFERROR(VLOOKUP($G14,'様式8-3'!$B$11:$N$57,11,FALSE),"")</f>
        <v/>
      </c>
      <c r="K14" s="106" t="str">
        <f>IFERROR(VLOOKUP($G14,'様式8-3'!$B$11:$N$57,2,FALSE),"")</f>
        <v/>
      </c>
      <c r="L14" s="106" t="str">
        <f>IFERROR(VLOOKUP($G14,'様式8-3'!$B$11:$N$57,3,FALSE),"")</f>
        <v/>
      </c>
      <c r="M14" s="118" t="str">
        <f>IFERROR(VLOOKUP($G14,'様式8-3'!$B$11:$N$57,4,FALSE),"")</f>
        <v/>
      </c>
      <c r="N14" s="118" t="str">
        <f>IFERROR(VLOOKUP($G14,'様式8-3'!$B$11:$N$57,5,FALSE),"")</f>
        <v/>
      </c>
      <c r="O14" s="118" t="str">
        <f>IFERROR(VLOOKUP($G14,'様式8-3'!$B$11:$N$57,6,FALSE),"")</f>
        <v/>
      </c>
      <c r="P14" s="118" t="str">
        <f>IFERROR(VLOOKUP($G14,'様式8-3'!$B$11:$N$57,7,FALSE),"")</f>
        <v/>
      </c>
      <c r="Q14" s="74"/>
      <c r="R14" s="74"/>
      <c r="S14" s="65"/>
      <c r="T14" s="73" t="str">
        <f t="shared" si="1"/>
        <v/>
      </c>
      <c r="U14" s="73" t="str">
        <f t="shared" si="2"/>
        <v/>
      </c>
      <c r="V14" s="121" t="str">
        <f t="shared" si="3"/>
        <v/>
      </c>
      <c r="W14" s="121" t="str">
        <f t="shared" si="4"/>
        <v/>
      </c>
      <c r="X14" s="121" t="str">
        <f t="shared" si="5"/>
        <v/>
      </c>
      <c r="Y14" s="121" t="str">
        <f t="shared" si="6"/>
        <v/>
      </c>
      <c r="Z14" s="74"/>
      <c r="AA14" s="74"/>
      <c r="AB14" s="739" t="str">
        <f>IFERROR(VLOOKUP($G14,'様式8-3'!$B$11:$N$57,12,FALSE),"")</f>
        <v/>
      </c>
      <c r="AC14" s="739" t="str">
        <f>IFERROR(VLOOKUP($G14,'様式8-3'!$B$11:$N$57,13,FALSE),"")</f>
        <v/>
      </c>
      <c r="AD14" s="744"/>
      <c r="AE14" s="65"/>
      <c r="AF14" s="72" t="str">
        <f>IFERROR(VLOOKUP($AE14,'様式8-3'!$B$110:$N$118,2,TRUE),"")</f>
        <v/>
      </c>
      <c r="AG14" s="65"/>
      <c r="AH14" s="743" t="str">
        <f>IFERROR(VLOOKUP($AE14,'様式8-3'!$B$110:$N$118,12,TRUE),"")</f>
        <v/>
      </c>
      <c r="AI14" s="743" t="str">
        <f>IFERROR(VLOOKUP($AE14,'様式8-3'!$B$110:$N$118,13,TRUE),"")</f>
        <v/>
      </c>
    </row>
    <row r="15" spans="1:45" x14ac:dyDescent="0.15">
      <c r="A15" s="2">
        <v>4</v>
      </c>
      <c r="C15" s="594">
        <v>4</v>
      </c>
      <c r="D15" s="114"/>
      <c r="E15" s="65"/>
      <c r="F15" s="65"/>
      <c r="G15" s="65"/>
      <c r="H15" s="65"/>
      <c r="I15" s="65"/>
      <c r="J15" s="72" t="str">
        <f>IFERROR(VLOOKUP($G15,'様式8-3'!$B$11:$N$57,11,FALSE),"")</f>
        <v/>
      </c>
      <c r="K15" s="106" t="str">
        <f>IFERROR(VLOOKUP($G15,'様式8-3'!$B$11:$N$57,2,FALSE),"")</f>
        <v/>
      </c>
      <c r="L15" s="106" t="str">
        <f>IFERROR(VLOOKUP($G15,'様式8-3'!$B$11:$N$57,3,FALSE),"")</f>
        <v/>
      </c>
      <c r="M15" s="118" t="str">
        <f>IFERROR(VLOOKUP($G15,'様式8-3'!$B$11:$N$57,4,FALSE),"")</f>
        <v/>
      </c>
      <c r="N15" s="118" t="str">
        <f>IFERROR(VLOOKUP($G15,'様式8-3'!$B$11:$N$57,5,FALSE),"")</f>
        <v/>
      </c>
      <c r="O15" s="118" t="str">
        <f>IFERROR(VLOOKUP($G15,'様式8-3'!$B$11:$N$57,6,FALSE),"")</f>
        <v/>
      </c>
      <c r="P15" s="118" t="str">
        <f>IFERROR(VLOOKUP($G15,'様式8-3'!$B$11:$N$57,7,FALSE),"")</f>
        <v/>
      </c>
      <c r="Q15" s="74"/>
      <c r="R15" s="74"/>
      <c r="S15" s="65"/>
      <c r="T15" s="73" t="str">
        <f t="shared" si="1"/>
        <v/>
      </c>
      <c r="U15" s="73" t="str">
        <f t="shared" si="2"/>
        <v/>
      </c>
      <c r="V15" s="121" t="str">
        <f t="shared" si="3"/>
        <v/>
      </c>
      <c r="W15" s="121" t="str">
        <f t="shared" si="4"/>
        <v/>
      </c>
      <c r="X15" s="121" t="str">
        <f t="shared" si="5"/>
        <v/>
      </c>
      <c r="Y15" s="121" t="str">
        <f t="shared" si="6"/>
        <v/>
      </c>
      <c r="Z15" s="74"/>
      <c r="AA15" s="74"/>
      <c r="AB15" s="739" t="str">
        <f>IFERROR(VLOOKUP($G15,'様式8-3'!$B$11:$N$57,12,FALSE),"")</f>
        <v/>
      </c>
      <c r="AC15" s="739" t="str">
        <f>IFERROR(VLOOKUP($G15,'様式8-3'!$B$11:$N$57,13,FALSE),"")</f>
        <v/>
      </c>
      <c r="AD15" s="744"/>
      <c r="AE15" s="65"/>
      <c r="AF15" s="72" t="str">
        <f>IFERROR(VLOOKUP($AE15,'様式8-3'!$B$110:$N$118,2,TRUE),"")</f>
        <v/>
      </c>
      <c r="AG15" s="65"/>
      <c r="AH15" s="743" t="str">
        <f>IFERROR(VLOOKUP($AE15,'様式8-3'!$B$110:$N$118,12,TRUE),"")</f>
        <v/>
      </c>
      <c r="AI15" s="743" t="str">
        <f>IFERROR(VLOOKUP($AE15,'様式8-3'!$B$110:$N$118,13,TRUE),"")</f>
        <v/>
      </c>
    </row>
    <row r="16" spans="1:45" x14ac:dyDescent="0.15">
      <c r="A16" s="2">
        <v>5</v>
      </c>
      <c r="C16" s="594">
        <v>5</v>
      </c>
      <c r="D16" s="114"/>
      <c r="E16" s="65"/>
      <c r="F16" s="65"/>
      <c r="G16" s="65"/>
      <c r="H16" s="65"/>
      <c r="I16" s="65"/>
      <c r="J16" s="72" t="str">
        <f>IFERROR(VLOOKUP($G16,'様式8-3'!$B$11:$N$57,11,FALSE),"")</f>
        <v/>
      </c>
      <c r="K16" s="106" t="str">
        <f>IFERROR(VLOOKUP($G16,'様式8-3'!$B$11:$N$57,2,FALSE),"")</f>
        <v/>
      </c>
      <c r="L16" s="106" t="str">
        <f>IFERROR(VLOOKUP($G16,'様式8-3'!$B$11:$N$57,3,FALSE),"")</f>
        <v/>
      </c>
      <c r="M16" s="118" t="str">
        <f>IFERROR(VLOOKUP($G16,'様式8-3'!$B$11:$N$57,4,FALSE),"")</f>
        <v/>
      </c>
      <c r="N16" s="118" t="str">
        <f>IFERROR(VLOOKUP($G16,'様式8-3'!$B$11:$N$57,5,FALSE),"")</f>
        <v/>
      </c>
      <c r="O16" s="118" t="str">
        <f>IFERROR(VLOOKUP($G16,'様式8-3'!$B$11:$N$57,6,FALSE),"")</f>
        <v/>
      </c>
      <c r="P16" s="118" t="str">
        <f>IFERROR(VLOOKUP($G16,'様式8-3'!$B$11:$N$57,7,FALSE),"")</f>
        <v/>
      </c>
      <c r="Q16" s="74"/>
      <c r="R16" s="74"/>
      <c r="S16" s="65"/>
      <c r="T16" s="73" t="str">
        <f t="shared" si="1"/>
        <v/>
      </c>
      <c r="U16" s="73" t="str">
        <f t="shared" si="2"/>
        <v/>
      </c>
      <c r="V16" s="121" t="str">
        <f t="shared" si="3"/>
        <v/>
      </c>
      <c r="W16" s="121" t="str">
        <f t="shared" si="4"/>
        <v/>
      </c>
      <c r="X16" s="121" t="str">
        <f t="shared" si="5"/>
        <v/>
      </c>
      <c r="Y16" s="121" t="str">
        <f t="shared" si="6"/>
        <v/>
      </c>
      <c r="Z16" s="74"/>
      <c r="AA16" s="74"/>
      <c r="AB16" s="739" t="str">
        <f>IFERROR(VLOOKUP($G16,'様式8-3'!$B$11:$N$57,12,FALSE),"")</f>
        <v/>
      </c>
      <c r="AC16" s="739" t="str">
        <f>IFERROR(VLOOKUP($G16,'様式8-3'!$B$11:$N$57,13,FALSE),"")</f>
        <v/>
      </c>
      <c r="AD16" s="744"/>
      <c r="AE16" s="65"/>
      <c r="AF16" s="72" t="str">
        <f>IFERROR(VLOOKUP($AE16,'様式8-3'!$B$110:$N$118,2,TRUE),"")</f>
        <v/>
      </c>
      <c r="AG16" s="65"/>
      <c r="AH16" s="743" t="str">
        <f>IFERROR(VLOOKUP($AE16,'様式8-3'!$B$110:$N$118,12,TRUE),"")</f>
        <v/>
      </c>
      <c r="AI16" s="743" t="str">
        <f>IFERROR(VLOOKUP($AE16,'様式8-3'!$B$110:$N$118,13,TRUE),"")</f>
        <v/>
      </c>
    </row>
    <row r="17" spans="1:35" x14ac:dyDescent="0.15">
      <c r="A17" s="2">
        <v>6</v>
      </c>
      <c r="C17" s="594">
        <v>6</v>
      </c>
      <c r="D17" s="114"/>
      <c r="E17" s="65"/>
      <c r="F17" s="65"/>
      <c r="G17" s="65"/>
      <c r="H17" s="65"/>
      <c r="I17" s="65"/>
      <c r="J17" s="72" t="str">
        <f>IFERROR(VLOOKUP($G17,'様式8-3'!$B$11:$N$57,11,FALSE),"")</f>
        <v/>
      </c>
      <c r="K17" s="106" t="str">
        <f>IFERROR(VLOOKUP($G17,'様式8-3'!$B$11:$N$57,2,FALSE),"")</f>
        <v/>
      </c>
      <c r="L17" s="106" t="str">
        <f>IFERROR(VLOOKUP($G17,'様式8-3'!$B$11:$N$57,3,FALSE),"")</f>
        <v/>
      </c>
      <c r="M17" s="118" t="str">
        <f>IFERROR(VLOOKUP($G17,'様式8-3'!$B$11:$N$57,4,FALSE),"")</f>
        <v/>
      </c>
      <c r="N17" s="118" t="str">
        <f>IFERROR(VLOOKUP($G17,'様式8-3'!$B$11:$N$57,5,FALSE),"")</f>
        <v/>
      </c>
      <c r="O17" s="118" t="str">
        <f>IFERROR(VLOOKUP($G17,'様式8-3'!$B$11:$N$57,6,FALSE),"")</f>
        <v/>
      </c>
      <c r="P17" s="118" t="str">
        <f>IFERROR(VLOOKUP($G17,'様式8-3'!$B$11:$N$57,7,FALSE),"")</f>
        <v/>
      </c>
      <c r="Q17" s="74"/>
      <c r="R17" s="74"/>
      <c r="S17" s="65"/>
      <c r="T17" s="73" t="str">
        <f t="shared" si="1"/>
        <v/>
      </c>
      <c r="U17" s="73" t="str">
        <f t="shared" si="2"/>
        <v/>
      </c>
      <c r="V17" s="121" t="str">
        <f t="shared" si="3"/>
        <v/>
      </c>
      <c r="W17" s="121" t="str">
        <f t="shared" si="4"/>
        <v/>
      </c>
      <c r="X17" s="121" t="str">
        <f t="shared" si="5"/>
        <v/>
      </c>
      <c r="Y17" s="121" t="str">
        <f t="shared" si="6"/>
        <v/>
      </c>
      <c r="Z17" s="74"/>
      <c r="AA17" s="74"/>
      <c r="AB17" s="739" t="str">
        <f>IFERROR(VLOOKUP($G17,'様式8-3'!$B$11:$N$57,12,FALSE),"")</f>
        <v/>
      </c>
      <c r="AC17" s="739" t="str">
        <f>IFERROR(VLOOKUP($G17,'様式8-3'!$B$11:$N$57,13,FALSE),"")</f>
        <v/>
      </c>
      <c r="AD17" s="744"/>
      <c r="AE17" s="65"/>
      <c r="AF17" s="72" t="str">
        <f>IFERROR(VLOOKUP($AE17,'様式8-3'!$B$110:$N$118,2,TRUE),"")</f>
        <v/>
      </c>
      <c r="AG17" s="65"/>
      <c r="AH17" s="743" t="str">
        <f>IFERROR(VLOOKUP($AE17,'様式8-3'!$B$110:$N$118,12,TRUE),"")</f>
        <v/>
      </c>
      <c r="AI17" s="743" t="str">
        <f>IFERROR(VLOOKUP($AE17,'様式8-3'!$B$110:$N$118,13,TRUE),"")</f>
        <v/>
      </c>
    </row>
    <row r="18" spans="1:35" x14ac:dyDescent="0.15">
      <c r="A18" s="2">
        <v>7</v>
      </c>
      <c r="C18" s="594">
        <v>7</v>
      </c>
      <c r="D18" s="114"/>
      <c r="E18" s="65"/>
      <c r="F18" s="65"/>
      <c r="G18" s="65"/>
      <c r="H18" s="65"/>
      <c r="I18" s="65"/>
      <c r="J18" s="72" t="str">
        <f>IFERROR(VLOOKUP($G18,'様式8-3'!$B$11:$N$57,11,FALSE),"")</f>
        <v/>
      </c>
      <c r="K18" s="106" t="str">
        <f>IFERROR(VLOOKUP($G18,'様式8-3'!$B$11:$N$57,2,FALSE),"")</f>
        <v/>
      </c>
      <c r="L18" s="106" t="str">
        <f>IFERROR(VLOOKUP($G18,'様式8-3'!$B$11:$N$57,3,FALSE),"")</f>
        <v/>
      </c>
      <c r="M18" s="118" t="str">
        <f>IFERROR(VLOOKUP($G18,'様式8-3'!$B$11:$N$57,4,FALSE),"")</f>
        <v/>
      </c>
      <c r="N18" s="118" t="str">
        <f>IFERROR(VLOOKUP($G18,'様式8-3'!$B$11:$N$57,5,FALSE),"")</f>
        <v/>
      </c>
      <c r="O18" s="118" t="str">
        <f>IFERROR(VLOOKUP($G18,'様式8-3'!$B$11:$N$57,6,FALSE),"")</f>
        <v/>
      </c>
      <c r="P18" s="118" t="str">
        <f>IFERROR(VLOOKUP($G18,'様式8-3'!$B$11:$N$57,7,FALSE),"")</f>
        <v/>
      </c>
      <c r="Q18" s="74"/>
      <c r="R18" s="74"/>
      <c r="S18" s="65"/>
      <c r="T18" s="73" t="str">
        <f t="shared" si="1"/>
        <v/>
      </c>
      <c r="U18" s="73" t="str">
        <f t="shared" si="2"/>
        <v/>
      </c>
      <c r="V18" s="121" t="str">
        <f t="shared" si="3"/>
        <v/>
      </c>
      <c r="W18" s="121" t="str">
        <f t="shared" si="4"/>
        <v/>
      </c>
      <c r="X18" s="121" t="str">
        <f t="shared" si="5"/>
        <v/>
      </c>
      <c r="Y18" s="121" t="str">
        <f t="shared" si="6"/>
        <v/>
      </c>
      <c r="Z18" s="74"/>
      <c r="AA18" s="74"/>
      <c r="AB18" s="739" t="str">
        <f>IFERROR(VLOOKUP($G18,'様式8-3'!$B$11:$N$57,12,FALSE),"")</f>
        <v/>
      </c>
      <c r="AC18" s="739" t="str">
        <f>IFERROR(VLOOKUP($G18,'様式8-3'!$B$11:$N$57,13,FALSE),"")</f>
        <v/>
      </c>
      <c r="AD18" s="744"/>
      <c r="AE18" s="65"/>
      <c r="AF18" s="72" t="str">
        <f>IFERROR(VLOOKUP($AE18,'様式8-3'!$B$110:$N$118,2,TRUE),"")</f>
        <v/>
      </c>
      <c r="AG18" s="65"/>
      <c r="AH18" s="743" t="str">
        <f>IFERROR(VLOOKUP($AE18,'様式8-3'!$B$110:$N$118,12,TRUE),"")</f>
        <v/>
      </c>
      <c r="AI18" s="743" t="str">
        <f>IFERROR(VLOOKUP($AE18,'様式8-3'!$B$110:$N$118,13,TRUE),"")</f>
        <v/>
      </c>
    </row>
    <row r="19" spans="1:35" x14ac:dyDescent="0.15">
      <c r="A19" s="2">
        <v>8</v>
      </c>
      <c r="C19" s="594">
        <v>8</v>
      </c>
      <c r="D19" s="114"/>
      <c r="E19" s="65"/>
      <c r="F19" s="65"/>
      <c r="G19" s="65"/>
      <c r="H19" s="65"/>
      <c r="I19" s="65"/>
      <c r="J19" s="72" t="str">
        <f>IFERROR(VLOOKUP($G19,'様式8-3'!$B$11:$N$57,11,FALSE),"")</f>
        <v/>
      </c>
      <c r="K19" s="106" t="str">
        <f>IFERROR(VLOOKUP($G19,'様式8-3'!$B$11:$N$57,2,FALSE),"")</f>
        <v/>
      </c>
      <c r="L19" s="106" t="str">
        <f>IFERROR(VLOOKUP($G19,'様式8-3'!$B$11:$N$57,3,FALSE),"")</f>
        <v/>
      </c>
      <c r="M19" s="118" t="str">
        <f>IFERROR(VLOOKUP($G19,'様式8-3'!$B$11:$N$57,4,FALSE),"")</f>
        <v/>
      </c>
      <c r="N19" s="118" t="str">
        <f>IFERROR(VLOOKUP($G19,'様式8-3'!$B$11:$N$57,5,FALSE),"")</f>
        <v/>
      </c>
      <c r="O19" s="118" t="str">
        <f>IFERROR(VLOOKUP($G19,'様式8-3'!$B$11:$N$57,6,FALSE),"")</f>
        <v/>
      </c>
      <c r="P19" s="118" t="str">
        <f>IFERROR(VLOOKUP($G19,'様式8-3'!$B$11:$N$57,7,FALSE),"")</f>
        <v/>
      </c>
      <c r="Q19" s="74"/>
      <c r="R19" s="74"/>
      <c r="S19" s="65"/>
      <c r="T19" s="73" t="str">
        <f t="shared" si="1"/>
        <v/>
      </c>
      <c r="U19" s="73" t="str">
        <f t="shared" si="2"/>
        <v/>
      </c>
      <c r="V19" s="121" t="str">
        <f t="shared" si="3"/>
        <v/>
      </c>
      <c r="W19" s="121" t="str">
        <f t="shared" si="4"/>
        <v/>
      </c>
      <c r="X19" s="121" t="str">
        <f t="shared" si="5"/>
        <v/>
      </c>
      <c r="Y19" s="121" t="str">
        <f t="shared" si="6"/>
        <v/>
      </c>
      <c r="Z19" s="74"/>
      <c r="AA19" s="74"/>
      <c r="AB19" s="739" t="str">
        <f>IFERROR(VLOOKUP($G19,'様式8-3'!$B$11:$N$57,12,FALSE),"")</f>
        <v/>
      </c>
      <c r="AC19" s="739" t="str">
        <f>IFERROR(VLOOKUP($G19,'様式8-3'!$B$11:$N$57,13,FALSE),"")</f>
        <v/>
      </c>
      <c r="AD19" s="744"/>
      <c r="AE19" s="65"/>
      <c r="AF19" s="72" t="str">
        <f>IFERROR(VLOOKUP($AE19,'様式8-3'!$B$110:$N$118,2,TRUE),"")</f>
        <v/>
      </c>
      <c r="AG19" s="65"/>
      <c r="AH19" s="743" t="str">
        <f>IFERROR(VLOOKUP($AE19,'様式8-3'!$B$110:$N$118,12,TRUE),"")</f>
        <v/>
      </c>
      <c r="AI19" s="743" t="str">
        <f>IFERROR(VLOOKUP($AE19,'様式8-3'!$B$110:$N$118,13,TRUE),"")</f>
        <v/>
      </c>
    </row>
    <row r="20" spans="1:35" x14ac:dyDescent="0.15">
      <c r="A20" s="2">
        <v>9</v>
      </c>
      <c r="C20" s="594">
        <v>9</v>
      </c>
      <c r="D20" s="114"/>
      <c r="E20" s="65"/>
      <c r="F20" s="65"/>
      <c r="G20" s="65"/>
      <c r="H20" s="65"/>
      <c r="I20" s="65"/>
      <c r="J20" s="72" t="str">
        <f>IFERROR(VLOOKUP($G20,'様式8-3'!$B$11:$N$57,11,FALSE),"")</f>
        <v/>
      </c>
      <c r="K20" s="106" t="str">
        <f>IFERROR(VLOOKUP($G20,'様式8-3'!$B$11:$N$57,2,FALSE),"")</f>
        <v/>
      </c>
      <c r="L20" s="106" t="str">
        <f>IFERROR(VLOOKUP($G20,'様式8-3'!$B$11:$N$57,3,FALSE),"")</f>
        <v/>
      </c>
      <c r="M20" s="118" t="str">
        <f>IFERROR(VLOOKUP($G20,'様式8-3'!$B$11:$N$57,4,FALSE),"")</f>
        <v/>
      </c>
      <c r="N20" s="118" t="str">
        <f>IFERROR(VLOOKUP($G20,'様式8-3'!$B$11:$N$57,5,FALSE),"")</f>
        <v/>
      </c>
      <c r="O20" s="118" t="str">
        <f>IFERROR(VLOOKUP($G20,'様式8-3'!$B$11:$N$57,6,FALSE),"")</f>
        <v/>
      </c>
      <c r="P20" s="118" t="str">
        <f>IFERROR(VLOOKUP($G20,'様式8-3'!$B$11:$N$57,7,FALSE),"")</f>
        <v/>
      </c>
      <c r="Q20" s="74"/>
      <c r="R20" s="74"/>
      <c r="S20" s="65"/>
      <c r="T20" s="73" t="str">
        <f t="shared" si="1"/>
        <v/>
      </c>
      <c r="U20" s="73" t="str">
        <f t="shared" si="2"/>
        <v/>
      </c>
      <c r="V20" s="121" t="str">
        <f t="shared" si="3"/>
        <v/>
      </c>
      <c r="W20" s="121" t="str">
        <f t="shared" si="4"/>
        <v/>
      </c>
      <c r="X20" s="121" t="str">
        <f t="shared" si="5"/>
        <v/>
      </c>
      <c r="Y20" s="121" t="str">
        <f t="shared" si="6"/>
        <v/>
      </c>
      <c r="Z20" s="74"/>
      <c r="AA20" s="74"/>
      <c r="AB20" s="739" t="str">
        <f>IFERROR(VLOOKUP($G20,'様式8-3'!$B$11:$N$57,12,FALSE),"")</f>
        <v/>
      </c>
      <c r="AC20" s="739" t="str">
        <f>IFERROR(VLOOKUP($G20,'様式8-3'!$B$11:$N$57,13,FALSE),"")</f>
        <v/>
      </c>
      <c r="AD20" s="744"/>
      <c r="AE20" s="65"/>
      <c r="AF20" s="72" t="str">
        <f>IFERROR(VLOOKUP($AE20,'様式8-3'!$B$110:$N$118,2,TRUE),"")</f>
        <v/>
      </c>
      <c r="AG20" s="65"/>
      <c r="AH20" s="743" t="str">
        <f>IFERROR(VLOOKUP($AE20,'様式8-3'!$B$110:$N$118,12,TRUE),"")</f>
        <v/>
      </c>
      <c r="AI20" s="743" t="str">
        <f>IFERROR(VLOOKUP($AE20,'様式8-3'!$B$110:$N$118,13,TRUE),"")</f>
        <v/>
      </c>
    </row>
    <row r="21" spans="1:35" x14ac:dyDescent="0.15">
      <c r="A21" s="2">
        <v>10</v>
      </c>
      <c r="C21" s="594">
        <v>10</v>
      </c>
      <c r="D21" s="114"/>
      <c r="E21" s="65"/>
      <c r="F21" s="65"/>
      <c r="G21" s="65"/>
      <c r="H21" s="65"/>
      <c r="I21" s="65"/>
      <c r="J21" s="72" t="str">
        <f>IFERROR(VLOOKUP($G21,'様式8-3'!$B$11:$N$57,11,FALSE),"")</f>
        <v/>
      </c>
      <c r="K21" s="106" t="str">
        <f>IFERROR(VLOOKUP($G21,'様式8-3'!$B$11:$N$57,2,FALSE),"")</f>
        <v/>
      </c>
      <c r="L21" s="106" t="str">
        <f>IFERROR(VLOOKUP($G21,'様式8-3'!$B$11:$N$57,3,FALSE),"")</f>
        <v/>
      </c>
      <c r="M21" s="118" t="str">
        <f>IFERROR(VLOOKUP($G21,'様式8-3'!$B$11:$N$57,4,FALSE),"")</f>
        <v/>
      </c>
      <c r="N21" s="118" t="str">
        <f>IFERROR(VLOOKUP($G21,'様式8-3'!$B$11:$N$57,5,FALSE),"")</f>
        <v/>
      </c>
      <c r="O21" s="118" t="str">
        <f>IFERROR(VLOOKUP($G21,'様式8-3'!$B$11:$N$57,6,FALSE),"")</f>
        <v/>
      </c>
      <c r="P21" s="118" t="str">
        <f>IFERROR(VLOOKUP($G21,'様式8-3'!$B$11:$N$57,7,FALSE),"")</f>
        <v/>
      </c>
      <c r="Q21" s="74"/>
      <c r="R21" s="74"/>
      <c r="S21" s="65"/>
      <c r="T21" s="73" t="str">
        <f t="shared" si="1"/>
        <v/>
      </c>
      <c r="U21" s="73" t="str">
        <f t="shared" si="2"/>
        <v/>
      </c>
      <c r="V21" s="121" t="str">
        <f t="shared" si="3"/>
        <v/>
      </c>
      <c r="W21" s="121" t="str">
        <f t="shared" si="4"/>
        <v/>
      </c>
      <c r="X21" s="121" t="str">
        <f t="shared" si="5"/>
        <v/>
      </c>
      <c r="Y21" s="121" t="str">
        <f t="shared" si="6"/>
        <v/>
      </c>
      <c r="Z21" s="74"/>
      <c r="AA21" s="74"/>
      <c r="AB21" s="739" t="str">
        <f>IFERROR(VLOOKUP($G21,'様式8-3'!$B$11:$N$57,12,FALSE),"")</f>
        <v/>
      </c>
      <c r="AC21" s="739" t="str">
        <f>IFERROR(VLOOKUP($G21,'様式8-3'!$B$11:$N$57,13,FALSE),"")</f>
        <v/>
      </c>
      <c r="AD21" s="744"/>
      <c r="AE21" s="65"/>
      <c r="AF21" s="72" t="str">
        <f>IFERROR(VLOOKUP($AE21,'様式8-3'!$B$110:$N$118,2,TRUE),"")</f>
        <v/>
      </c>
      <c r="AG21" s="65"/>
      <c r="AH21" s="743" t="str">
        <f>IFERROR(VLOOKUP($AE21,'様式8-3'!$B$110:$N$118,12,TRUE),"")</f>
        <v/>
      </c>
      <c r="AI21" s="743" t="str">
        <f>IFERROR(VLOOKUP($AE21,'様式8-3'!$B$110:$N$118,13,TRUE),"")</f>
        <v/>
      </c>
    </row>
    <row r="22" spans="1:35" x14ac:dyDescent="0.15">
      <c r="A22" s="2">
        <v>11</v>
      </c>
      <c r="C22" s="594">
        <v>11</v>
      </c>
      <c r="D22" s="114"/>
      <c r="E22" s="65"/>
      <c r="F22" s="65"/>
      <c r="G22" s="65"/>
      <c r="H22" s="65"/>
      <c r="I22" s="65"/>
      <c r="J22" s="72" t="str">
        <f>IFERROR(VLOOKUP($G22,'様式8-3'!$B$11:$N$57,11,FALSE),"")</f>
        <v/>
      </c>
      <c r="K22" s="106" t="str">
        <f>IFERROR(VLOOKUP($G22,'様式8-3'!$B$11:$N$57,2,FALSE),"")</f>
        <v/>
      </c>
      <c r="L22" s="106" t="str">
        <f>IFERROR(VLOOKUP($G22,'様式8-3'!$B$11:$N$57,3,FALSE),"")</f>
        <v/>
      </c>
      <c r="M22" s="118" t="str">
        <f>IFERROR(VLOOKUP($G22,'様式8-3'!$B$11:$N$57,4,FALSE),"")</f>
        <v/>
      </c>
      <c r="N22" s="118" t="str">
        <f>IFERROR(VLOOKUP($G22,'様式8-3'!$B$11:$N$57,5,FALSE),"")</f>
        <v/>
      </c>
      <c r="O22" s="118" t="str">
        <f>IFERROR(VLOOKUP($G22,'様式8-3'!$B$11:$N$57,6,FALSE),"")</f>
        <v/>
      </c>
      <c r="P22" s="118" t="str">
        <f>IFERROR(VLOOKUP($G22,'様式8-3'!$B$11:$N$57,7,FALSE),"")</f>
        <v/>
      </c>
      <c r="Q22" s="74"/>
      <c r="R22" s="74"/>
      <c r="S22" s="65"/>
      <c r="T22" s="73" t="str">
        <f t="shared" si="1"/>
        <v/>
      </c>
      <c r="U22" s="73" t="str">
        <f t="shared" si="2"/>
        <v/>
      </c>
      <c r="V22" s="121" t="str">
        <f t="shared" si="3"/>
        <v/>
      </c>
      <c r="W22" s="121" t="str">
        <f t="shared" si="4"/>
        <v/>
      </c>
      <c r="X22" s="121" t="str">
        <f t="shared" si="5"/>
        <v/>
      </c>
      <c r="Y22" s="121" t="str">
        <f t="shared" si="6"/>
        <v/>
      </c>
      <c r="Z22" s="74"/>
      <c r="AA22" s="74"/>
      <c r="AB22" s="739" t="str">
        <f>IFERROR(VLOOKUP($G22,'様式8-3'!$B$11:$N$57,12,FALSE),"")</f>
        <v/>
      </c>
      <c r="AC22" s="739" t="str">
        <f>IFERROR(VLOOKUP($G22,'様式8-3'!$B$11:$N$57,13,FALSE),"")</f>
        <v/>
      </c>
      <c r="AD22" s="744"/>
      <c r="AE22" s="65"/>
      <c r="AF22" s="72" t="str">
        <f>IFERROR(VLOOKUP($AE22,'様式8-3'!$B$110:$N$118,2,TRUE),"")</f>
        <v/>
      </c>
      <c r="AG22" s="65"/>
      <c r="AH22" s="743" t="str">
        <f>IFERROR(VLOOKUP($AE22,'様式8-3'!$B$110:$N$118,12,TRUE),"")</f>
        <v/>
      </c>
      <c r="AI22" s="743" t="str">
        <f>IFERROR(VLOOKUP($AE22,'様式8-3'!$B$110:$N$118,13,TRUE),"")</f>
        <v/>
      </c>
    </row>
    <row r="23" spans="1:35" x14ac:dyDescent="0.15">
      <c r="A23" s="2">
        <v>12</v>
      </c>
      <c r="C23" s="594">
        <v>12</v>
      </c>
      <c r="D23" s="114"/>
      <c r="E23" s="65"/>
      <c r="F23" s="65"/>
      <c r="G23" s="65"/>
      <c r="H23" s="65"/>
      <c r="I23" s="65"/>
      <c r="J23" s="72" t="str">
        <f>IFERROR(VLOOKUP($G23,'様式8-3'!$B$11:$N$57,11,FALSE),"")</f>
        <v/>
      </c>
      <c r="K23" s="106" t="str">
        <f>IFERROR(VLOOKUP($G23,'様式8-3'!$B$11:$N$57,2,FALSE),"")</f>
        <v/>
      </c>
      <c r="L23" s="106" t="str">
        <f>IFERROR(VLOOKUP($G23,'様式8-3'!$B$11:$N$57,3,FALSE),"")</f>
        <v/>
      </c>
      <c r="M23" s="118" t="str">
        <f>IFERROR(VLOOKUP($G23,'様式8-3'!$B$11:$N$57,4,FALSE),"")</f>
        <v/>
      </c>
      <c r="N23" s="118" t="str">
        <f>IFERROR(VLOOKUP($G23,'様式8-3'!$B$11:$N$57,5,FALSE),"")</f>
        <v/>
      </c>
      <c r="O23" s="118" t="str">
        <f>IFERROR(VLOOKUP($G23,'様式8-3'!$B$11:$N$57,6,FALSE),"")</f>
        <v/>
      </c>
      <c r="P23" s="118" t="str">
        <f>IFERROR(VLOOKUP($G23,'様式8-3'!$B$11:$N$57,7,FALSE),"")</f>
        <v/>
      </c>
      <c r="Q23" s="74"/>
      <c r="R23" s="74"/>
      <c r="S23" s="65"/>
      <c r="T23" s="73" t="str">
        <f t="shared" si="1"/>
        <v/>
      </c>
      <c r="U23" s="73" t="str">
        <f t="shared" si="2"/>
        <v/>
      </c>
      <c r="V23" s="121" t="str">
        <f t="shared" si="3"/>
        <v/>
      </c>
      <c r="W23" s="121" t="str">
        <f t="shared" si="4"/>
        <v/>
      </c>
      <c r="X23" s="121" t="str">
        <f t="shared" si="5"/>
        <v/>
      </c>
      <c r="Y23" s="121" t="str">
        <f t="shared" si="6"/>
        <v/>
      </c>
      <c r="Z23" s="74"/>
      <c r="AA23" s="74"/>
      <c r="AB23" s="739" t="str">
        <f>IFERROR(VLOOKUP($G23,'様式8-3'!$B$11:$N$57,12,FALSE),"")</f>
        <v/>
      </c>
      <c r="AC23" s="739" t="str">
        <f>IFERROR(VLOOKUP($G23,'様式8-3'!$B$11:$N$57,13,FALSE),"")</f>
        <v/>
      </c>
      <c r="AD23" s="744"/>
      <c r="AE23" s="65"/>
      <c r="AF23" s="72" t="str">
        <f>IFERROR(VLOOKUP($AE23,'様式8-3'!$B$110:$N$118,2,TRUE),"")</f>
        <v/>
      </c>
      <c r="AG23" s="65"/>
      <c r="AH23" s="743" t="str">
        <f>IFERROR(VLOOKUP($AE23,'様式8-3'!$B$110:$N$118,12,TRUE),"")</f>
        <v/>
      </c>
      <c r="AI23" s="743" t="str">
        <f>IFERROR(VLOOKUP($AE23,'様式8-3'!$B$110:$N$118,13,TRUE),"")</f>
        <v/>
      </c>
    </row>
    <row r="24" spans="1:35" x14ac:dyDescent="0.15">
      <c r="A24" s="2">
        <v>13</v>
      </c>
      <c r="C24" s="594">
        <v>13</v>
      </c>
      <c r="D24" s="114"/>
      <c r="E24" s="65"/>
      <c r="F24" s="65"/>
      <c r="G24" s="65"/>
      <c r="H24" s="65"/>
      <c r="I24" s="65"/>
      <c r="J24" s="72" t="str">
        <f>IFERROR(VLOOKUP($G24,'様式8-3'!$B$11:$N$57,11,FALSE),"")</f>
        <v/>
      </c>
      <c r="K24" s="106" t="str">
        <f>IFERROR(VLOOKUP($G24,'様式8-3'!$B$11:$N$57,2,FALSE),"")</f>
        <v/>
      </c>
      <c r="L24" s="106" t="str">
        <f>IFERROR(VLOOKUP($G24,'様式8-3'!$B$11:$N$57,3,FALSE),"")</f>
        <v/>
      </c>
      <c r="M24" s="118" t="str">
        <f>IFERROR(VLOOKUP($G24,'様式8-3'!$B$11:$N$57,4,FALSE),"")</f>
        <v/>
      </c>
      <c r="N24" s="118" t="str">
        <f>IFERROR(VLOOKUP($G24,'様式8-3'!$B$11:$N$57,5,FALSE),"")</f>
        <v/>
      </c>
      <c r="O24" s="118" t="str">
        <f>IFERROR(VLOOKUP($G24,'様式8-3'!$B$11:$N$57,6,FALSE),"")</f>
        <v/>
      </c>
      <c r="P24" s="118" t="str">
        <f>IFERROR(VLOOKUP($G24,'様式8-3'!$B$11:$N$57,7,FALSE),"")</f>
        <v/>
      </c>
      <c r="Q24" s="74"/>
      <c r="R24" s="74"/>
      <c r="S24" s="65"/>
      <c r="T24" s="73" t="str">
        <f t="shared" si="1"/>
        <v/>
      </c>
      <c r="U24" s="73" t="str">
        <f t="shared" si="2"/>
        <v/>
      </c>
      <c r="V24" s="121" t="str">
        <f t="shared" si="3"/>
        <v/>
      </c>
      <c r="W24" s="121" t="str">
        <f t="shared" si="4"/>
        <v/>
      </c>
      <c r="X24" s="121" t="str">
        <f t="shared" si="5"/>
        <v/>
      </c>
      <c r="Y24" s="121" t="str">
        <f t="shared" si="6"/>
        <v/>
      </c>
      <c r="Z24" s="74"/>
      <c r="AA24" s="74"/>
      <c r="AB24" s="739" t="str">
        <f>IFERROR(VLOOKUP($G24,'様式8-3'!$B$11:$N$57,12,FALSE),"")</f>
        <v/>
      </c>
      <c r="AC24" s="739" t="str">
        <f>IFERROR(VLOOKUP($G24,'様式8-3'!$B$11:$N$57,13,FALSE),"")</f>
        <v/>
      </c>
      <c r="AD24" s="744"/>
      <c r="AE24" s="65"/>
      <c r="AF24" s="72" t="str">
        <f>IFERROR(VLOOKUP($AE24,'様式8-3'!$B$110:$N$118,2,TRUE),"")</f>
        <v/>
      </c>
      <c r="AG24" s="65"/>
      <c r="AH24" s="743" t="str">
        <f>IFERROR(VLOOKUP($AE24,'様式8-3'!$B$110:$N$118,12,TRUE),"")</f>
        <v/>
      </c>
      <c r="AI24" s="743" t="str">
        <f>IFERROR(VLOOKUP($AE24,'様式8-3'!$B$110:$N$118,13,TRUE),"")</f>
        <v/>
      </c>
    </row>
    <row r="25" spans="1:35" x14ac:dyDescent="0.15">
      <c r="A25" s="2">
        <v>14</v>
      </c>
      <c r="C25" s="594">
        <v>14</v>
      </c>
      <c r="D25" s="114"/>
      <c r="E25" s="65"/>
      <c r="F25" s="65"/>
      <c r="G25" s="65"/>
      <c r="H25" s="65"/>
      <c r="I25" s="65"/>
      <c r="J25" s="72" t="str">
        <f>IFERROR(VLOOKUP($G25,'様式8-3'!$B$11:$N$57,11,FALSE),"")</f>
        <v/>
      </c>
      <c r="K25" s="106" t="str">
        <f>IFERROR(VLOOKUP($G25,'様式8-3'!$B$11:$N$57,2,FALSE),"")</f>
        <v/>
      </c>
      <c r="L25" s="106" t="str">
        <f>IFERROR(VLOOKUP($G25,'様式8-3'!$B$11:$N$57,3,FALSE),"")</f>
        <v/>
      </c>
      <c r="M25" s="118" t="str">
        <f>IFERROR(VLOOKUP($G25,'様式8-3'!$B$11:$N$57,4,FALSE),"")</f>
        <v/>
      </c>
      <c r="N25" s="118" t="str">
        <f>IFERROR(VLOOKUP($G25,'様式8-3'!$B$11:$N$57,5,FALSE),"")</f>
        <v/>
      </c>
      <c r="O25" s="118" t="str">
        <f>IFERROR(VLOOKUP($G25,'様式8-3'!$B$11:$N$57,6,FALSE),"")</f>
        <v/>
      </c>
      <c r="P25" s="118" t="str">
        <f>IFERROR(VLOOKUP($G25,'様式8-3'!$B$11:$N$57,7,FALSE),"")</f>
        <v/>
      </c>
      <c r="Q25" s="74"/>
      <c r="R25" s="74"/>
      <c r="S25" s="65"/>
      <c r="T25" s="73" t="str">
        <f t="shared" si="1"/>
        <v/>
      </c>
      <c r="U25" s="73" t="str">
        <f t="shared" si="2"/>
        <v/>
      </c>
      <c r="V25" s="121" t="str">
        <f t="shared" si="3"/>
        <v/>
      </c>
      <c r="W25" s="121" t="str">
        <f t="shared" si="4"/>
        <v/>
      </c>
      <c r="X25" s="121" t="str">
        <f t="shared" si="5"/>
        <v/>
      </c>
      <c r="Y25" s="121" t="str">
        <f t="shared" si="6"/>
        <v/>
      </c>
      <c r="Z25" s="74"/>
      <c r="AA25" s="74"/>
      <c r="AB25" s="739" t="str">
        <f>IFERROR(VLOOKUP($G25,'様式8-3'!$B$11:$N$57,12,FALSE),"")</f>
        <v/>
      </c>
      <c r="AC25" s="739" t="str">
        <f>IFERROR(VLOOKUP($G25,'様式8-3'!$B$11:$N$57,13,FALSE),"")</f>
        <v/>
      </c>
      <c r="AD25" s="744"/>
      <c r="AE25" s="65"/>
      <c r="AF25" s="72" t="str">
        <f>IFERROR(VLOOKUP($AE25,'様式8-3'!$B$110:$N$118,2,TRUE),"")</f>
        <v/>
      </c>
      <c r="AG25" s="65"/>
      <c r="AH25" s="743" t="str">
        <f>IFERROR(VLOOKUP($AE25,'様式8-3'!$B$110:$N$118,12,TRUE),"")</f>
        <v/>
      </c>
      <c r="AI25" s="743" t="str">
        <f>IFERROR(VLOOKUP($AE25,'様式8-3'!$B$110:$N$118,13,TRUE),"")</f>
        <v/>
      </c>
    </row>
    <row r="26" spans="1:35" x14ac:dyDescent="0.15">
      <c r="A26" s="2">
        <v>15</v>
      </c>
      <c r="C26" s="594">
        <v>15</v>
      </c>
      <c r="D26" s="114"/>
      <c r="E26" s="65"/>
      <c r="F26" s="65"/>
      <c r="G26" s="65"/>
      <c r="H26" s="65"/>
      <c r="I26" s="65"/>
      <c r="J26" s="72" t="str">
        <f>IFERROR(VLOOKUP($G26,'様式8-3'!$B$11:$N$57,11,FALSE),"")</f>
        <v/>
      </c>
      <c r="K26" s="106" t="str">
        <f>IFERROR(VLOOKUP($G26,'様式8-3'!$B$11:$N$57,2,FALSE),"")</f>
        <v/>
      </c>
      <c r="L26" s="106" t="str">
        <f>IFERROR(VLOOKUP($G26,'様式8-3'!$B$11:$N$57,3,FALSE),"")</f>
        <v/>
      </c>
      <c r="M26" s="118" t="str">
        <f>IFERROR(VLOOKUP($G26,'様式8-3'!$B$11:$N$57,4,FALSE),"")</f>
        <v/>
      </c>
      <c r="N26" s="118" t="str">
        <f>IFERROR(VLOOKUP($G26,'様式8-3'!$B$11:$N$57,5,FALSE),"")</f>
        <v/>
      </c>
      <c r="O26" s="118" t="str">
        <f>IFERROR(VLOOKUP($G26,'様式8-3'!$B$11:$N$57,6,FALSE),"")</f>
        <v/>
      </c>
      <c r="P26" s="118" t="str">
        <f>IFERROR(VLOOKUP($G26,'様式8-3'!$B$11:$N$57,7,FALSE),"")</f>
        <v/>
      </c>
      <c r="Q26" s="74"/>
      <c r="R26" s="74"/>
      <c r="S26" s="65"/>
      <c r="T26" s="73" t="str">
        <f t="shared" si="1"/>
        <v/>
      </c>
      <c r="U26" s="73" t="str">
        <f t="shared" si="2"/>
        <v/>
      </c>
      <c r="V26" s="121" t="str">
        <f t="shared" si="3"/>
        <v/>
      </c>
      <c r="W26" s="121" t="str">
        <f t="shared" si="4"/>
        <v/>
      </c>
      <c r="X26" s="121" t="str">
        <f t="shared" si="5"/>
        <v/>
      </c>
      <c r="Y26" s="121" t="str">
        <f t="shared" si="6"/>
        <v/>
      </c>
      <c r="Z26" s="74"/>
      <c r="AA26" s="74"/>
      <c r="AB26" s="739" t="str">
        <f>IFERROR(VLOOKUP($G26,'様式8-3'!$B$11:$N$57,12,FALSE),"")</f>
        <v/>
      </c>
      <c r="AC26" s="739" t="str">
        <f>IFERROR(VLOOKUP($G26,'様式8-3'!$B$11:$N$57,13,FALSE),"")</f>
        <v/>
      </c>
      <c r="AD26" s="744"/>
      <c r="AE26" s="65"/>
      <c r="AF26" s="72" t="str">
        <f>IFERROR(VLOOKUP($AE26,'様式8-3'!$B$110:$N$118,2,TRUE),"")</f>
        <v/>
      </c>
      <c r="AG26" s="65"/>
      <c r="AH26" s="743" t="str">
        <f>IFERROR(VLOOKUP($AE26,'様式8-3'!$B$110:$N$118,12,TRUE),"")</f>
        <v/>
      </c>
      <c r="AI26" s="743" t="str">
        <f>IFERROR(VLOOKUP($AE26,'様式8-3'!$B$110:$N$118,13,TRUE),"")</f>
        <v/>
      </c>
    </row>
    <row r="27" spans="1:35" x14ac:dyDescent="0.15">
      <c r="A27" s="2">
        <v>16</v>
      </c>
      <c r="C27" s="594">
        <v>16</v>
      </c>
      <c r="D27" s="114"/>
      <c r="E27" s="65"/>
      <c r="F27" s="65"/>
      <c r="G27" s="65"/>
      <c r="H27" s="65"/>
      <c r="I27" s="65"/>
      <c r="J27" s="72" t="str">
        <f>IFERROR(VLOOKUP($G27,'様式8-3'!$B$11:$N$57,11,FALSE),"")</f>
        <v/>
      </c>
      <c r="K27" s="106" t="str">
        <f>IFERROR(VLOOKUP($G27,'様式8-3'!$B$11:$N$57,2,FALSE),"")</f>
        <v/>
      </c>
      <c r="L27" s="106" t="str">
        <f>IFERROR(VLOOKUP($G27,'様式8-3'!$B$11:$N$57,3,FALSE),"")</f>
        <v/>
      </c>
      <c r="M27" s="118" t="str">
        <f>IFERROR(VLOOKUP($G27,'様式8-3'!$B$11:$N$57,4,FALSE),"")</f>
        <v/>
      </c>
      <c r="N27" s="118" t="str">
        <f>IFERROR(VLOOKUP($G27,'様式8-3'!$B$11:$N$57,5,FALSE),"")</f>
        <v/>
      </c>
      <c r="O27" s="118" t="str">
        <f>IFERROR(VLOOKUP($G27,'様式8-3'!$B$11:$N$57,6,FALSE),"")</f>
        <v/>
      </c>
      <c r="P27" s="118" t="str">
        <f>IFERROR(VLOOKUP($G27,'様式8-3'!$B$11:$N$57,7,FALSE),"")</f>
        <v/>
      </c>
      <c r="Q27" s="74"/>
      <c r="R27" s="74"/>
      <c r="S27" s="65"/>
      <c r="T27" s="73" t="str">
        <f t="shared" si="1"/>
        <v/>
      </c>
      <c r="U27" s="73" t="str">
        <f t="shared" si="2"/>
        <v/>
      </c>
      <c r="V27" s="121" t="str">
        <f t="shared" si="3"/>
        <v/>
      </c>
      <c r="W27" s="121" t="str">
        <f t="shared" si="4"/>
        <v/>
      </c>
      <c r="X27" s="121" t="str">
        <f t="shared" si="5"/>
        <v/>
      </c>
      <c r="Y27" s="121" t="str">
        <f t="shared" si="6"/>
        <v/>
      </c>
      <c r="Z27" s="74"/>
      <c r="AA27" s="74"/>
      <c r="AB27" s="739" t="str">
        <f>IFERROR(VLOOKUP($G27,'様式8-3'!$B$11:$N$57,12,FALSE),"")</f>
        <v/>
      </c>
      <c r="AC27" s="739" t="str">
        <f>IFERROR(VLOOKUP($G27,'様式8-3'!$B$11:$N$57,13,FALSE),"")</f>
        <v/>
      </c>
      <c r="AD27" s="744"/>
      <c r="AE27" s="65"/>
      <c r="AF27" s="72" t="str">
        <f>IFERROR(VLOOKUP($AE27,'様式8-3'!$B$110:$N$118,2,TRUE),"")</f>
        <v/>
      </c>
      <c r="AG27" s="65"/>
      <c r="AH27" s="743" t="str">
        <f>IFERROR(VLOOKUP($AE27,'様式8-3'!$B$110:$N$118,12,TRUE),"")</f>
        <v/>
      </c>
      <c r="AI27" s="743" t="str">
        <f>IFERROR(VLOOKUP($AE27,'様式8-3'!$B$110:$N$118,13,TRUE),"")</f>
        <v/>
      </c>
    </row>
    <row r="28" spans="1:35" x14ac:dyDescent="0.15">
      <c r="A28" s="2">
        <v>17</v>
      </c>
      <c r="C28" s="594">
        <v>17</v>
      </c>
      <c r="D28" s="114"/>
      <c r="E28" s="65"/>
      <c r="F28" s="65"/>
      <c r="G28" s="65"/>
      <c r="H28" s="65"/>
      <c r="I28" s="65"/>
      <c r="J28" s="72" t="str">
        <f>IFERROR(VLOOKUP($G28,'様式8-3'!$B$11:$N$57,11,FALSE),"")</f>
        <v/>
      </c>
      <c r="K28" s="106" t="str">
        <f>IFERROR(VLOOKUP($G28,'様式8-3'!$B$11:$N$57,2,FALSE),"")</f>
        <v/>
      </c>
      <c r="L28" s="106" t="str">
        <f>IFERROR(VLOOKUP($G28,'様式8-3'!$B$11:$N$57,3,FALSE),"")</f>
        <v/>
      </c>
      <c r="M28" s="118" t="str">
        <f>IFERROR(VLOOKUP($G28,'様式8-3'!$B$11:$N$57,4,FALSE),"")</f>
        <v/>
      </c>
      <c r="N28" s="118" t="str">
        <f>IFERROR(VLOOKUP($G28,'様式8-3'!$B$11:$N$57,5,FALSE),"")</f>
        <v/>
      </c>
      <c r="O28" s="118" t="str">
        <f>IFERROR(VLOOKUP($G28,'様式8-3'!$B$11:$N$57,6,FALSE),"")</f>
        <v/>
      </c>
      <c r="P28" s="118" t="str">
        <f>IFERROR(VLOOKUP($G28,'様式8-3'!$B$11:$N$57,7,FALSE),"")</f>
        <v/>
      </c>
      <c r="Q28" s="74"/>
      <c r="R28" s="74"/>
      <c r="S28" s="65"/>
      <c r="T28" s="73" t="str">
        <f t="shared" si="1"/>
        <v/>
      </c>
      <c r="U28" s="73" t="str">
        <f t="shared" si="2"/>
        <v/>
      </c>
      <c r="V28" s="121" t="str">
        <f t="shared" si="3"/>
        <v/>
      </c>
      <c r="W28" s="121" t="str">
        <f t="shared" si="4"/>
        <v/>
      </c>
      <c r="X28" s="121" t="str">
        <f t="shared" si="5"/>
        <v/>
      </c>
      <c r="Y28" s="121" t="str">
        <f t="shared" si="6"/>
        <v/>
      </c>
      <c r="Z28" s="74"/>
      <c r="AA28" s="74"/>
      <c r="AB28" s="739" t="str">
        <f>IFERROR(VLOOKUP($G28,'様式8-3'!$B$11:$N$57,12,FALSE),"")</f>
        <v/>
      </c>
      <c r="AC28" s="739" t="str">
        <f>IFERROR(VLOOKUP($G28,'様式8-3'!$B$11:$N$57,13,FALSE),"")</f>
        <v/>
      </c>
      <c r="AD28" s="744"/>
      <c r="AE28" s="65"/>
      <c r="AF28" s="72" t="str">
        <f>IFERROR(VLOOKUP($AE28,'様式8-3'!$B$110:$N$118,2,TRUE),"")</f>
        <v/>
      </c>
      <c r="AG28" s="65"/>
      <c r="AH28" s="743" t="str">
        <f>IFERROR(VLOOKUP($AE28,'様式8-3'!$B$110:$N$118,12,TRUE),"")</f>
        <v/>
      </c>
      <c r="AI28" s="743" t="str">
        <f>IFERROR(VLOOKUP($AE28,'様式8-3'!$B$110:$N$118,13,TRUE),"")</f>
        <v/>
      </c>
    </row>
    <row r="29" spans="1:35" x14ac:dyDescent="0.15">
      <c r="A29" s="2">
        <v>18</v>
      </c>
      <c r="C29" s="594">
        <v>18</v>
      </c>
      <c r="D29" s="114"/>
      <c r="E29" s="65"/>
      <c r="F29" s="65"/>
      <c r="G29" s="65"/>
      <c r="H29" s="65"/>
      <c r="I29" s="65"/>
      <c r="J29" s="72" t="str">
        <f>IFERROR(VLOOKUP($G29,'様式8-3'!$B$11:$N$57,11,FALSE),"")</f>
        <v/>
      </c>
      <c r="K29" s="106" t="str">
        <f>IFERROR(VLOOKUP($G29,'様式8-3'!$B$11:$N$57,2,FALSE),"")</f>
        <v/>
      </c>
      <c r="L29" s="106" t="str">
        <f>IFERROR(VLOOKUP($G29,'様式8-3'!$B$11:$N$57,3,FALSE),"")</f>
        <v/>
      </c>
      <c r="M29" s="118" t="str">
        <f>IFERROR(VLOOKUP($G29,'様式8-3'!$B$11:$N$57,4,FALSE),"")</f>
        <v/>
      </c>
      <c r="N29" s="118" t="str">
        <f>IFERROR(VLOOKUP($G29,'様式8-3'!$B$11:$N$57,5,FALSE),"")</f>
        <v/>
      </c>
      <c r="O29" s="118" t="str">
        <f>IFERROR(VLOOKUP($G29,'様式8-3'!$B$11:$N$57,6,FALSE),"")</f>
        <v/>
      </c>
      <c r="P29" s="118" t="str">
        <f>IFERROR(VLOOKUP($G29,'様式8-3'!$B$11:$N$57,7,FALSE),"")</f>
        <v/>
      </c>
      <c r="Q29" s="74"/>
      <c r="R29" s="74"/>
      <c r="S29" s="65"/>
      <c r="T29" s="73" t="str">
        <f t="shared" si="1"/>
        <v/>
      </c>
      <c r="U29" s="73" t="str">
        <f t="shared" si="2"/>
        <v/>
      </c>
      <c r="V29" s="121" t="str">
        <f t="shared" si="3"/>
        <v/>
      </c>
      <c r="W29" s="121" t="str">
        <f t="shared" si="4"/>
        <v/>
      </c>
      <c r="X29" s="121" t="str">
        <f t="shared" si="5"/>
        <v/>
      </c>
      <c r="Y29" s="121" t="str">
        <f t="shared" si="6"/>
        <v/>
      </c>
      <c r="Z29" s="74"/>
      <c r="AA29" s="74"/>
      <c r="AB29" s="739" t="str">
        <f>IFERROR(VLOOKUP($G29,'様式8-3'!$B$11:$N$57,12,FALSE),"")</f>
        <v/>
      </c>
      <c r="AC29" s="739" t="str">
        <f>IFERROR(VLOOKUP($G29,'様式8-3'!$B$11:$N$57,13,FALSE),"")</f>
        <v/>
      </c>
      <c r="AD29" s="744"/>
      <c r="AE29" s="65"/>
      <c r="AF29" s="72" t="str">
        <f>IFERROR(VLOOKUP($AE29,'様式8-3'!$B$110:$N$118,2,TRUE),"")</f>
        <v/>
      </c>
      <c r="AG29" s="65"/>
      <c r="AH29" s="743" t="str">
        <f>IFERROR(VLOOKUP($AE29,'様式8-3'!$B$110:$N$118,12,TRUE),"")</f>
        <v/>
      </c>
      <c r="AI29" s="743" t="str">
        <f>IFERROR(VLOOKUP($AE29,'様式8-3'!$B$110:$N$118,13,TRUE),"")</f>
        <v/>
      </c>
    </row>
    <row r="30" spans="1:35" x14ac:dyDescent="0.15">
      <c r="A30" s="2">
        <v>19</v>
      </c>
      <c r="C30" s="594">
        <v>19</v>
      </c>
      <c r="D30" s="114"/>
      <c r="E30" s="65"/>
      <c r="F30" s="65"/>
      <c r="G30" s="65"/>
      <c r="H30" s="65"/>
      <c r="I30" s="65"/>
      <c r="J30" s="72" t="str">
        <f>IFERROR(VLOOKUP($G30,'様式8-3'!$B$11:$N$57,11,FALSE),"")</f>
        <v/>
      </c>
      <c r="K30" s="106" t="str">
        <f>IFERROR(VLOOKUP($G30,'様式8-3'!$B$11:$N$57,2,FALSE),"")</f>
        <v/>
      </c>
      <c r="L30" s="106" t="str">
        <f>IFERROR(VLOOKUP($G30,'様式8-3'!$B$11:$N$57,3,FALSE),"")</f>
        <v/>
      </c>
      <c r="M30" s="118" t="str">
        <f>IFERROR(VLOOKUP($G30,'様式8-3'!$B$11:$N$57,4,FALSE),"")</f>
        <v/>
      </c>
      <c r="N30" s="118" t="str">
        <f>IFERROR(VLOOKUP($G30,'様式8-3'!$B$11:$N$57,5,FALSE),"")</f>
        <v/>
      </c>
      <c r="O30" s="118" t="str">
        <f>IFERROR(VLOOKUP($G30,'様式8-3'!$B$11:$N$57,6,FALSE),"")</f>
        <v/>
      </c>
      <c r="P30" s="118" t="str">
        <f>IFERROR(VLOOKUP($G30,'様式8-3'!$B$11:$N$57,7,FALSE),"")</f>
        <v/>
      </c>
      <c r="Q30" s="74"/>
      <c r="R30" s="74"/>
      <c r="S30" s="65"/>
      <c r="T30" s="73" t="str">
        <f t="shared" si="1"/>
        <v/>
      </c>
      <c r="U30" s="73" t="str">
        <f t="shared" si="2"/>
        <v/>
      </c>
      <c r="V30" s="121" t="str">
        <f t="shared" si="3"/>
        <v/>
      </c>
      <c r="W30" s="121" t="str">
        <f t="shared" si="4"/>
        <v/>
      </c>
      <c r="X30" s="121" t="str">
        <f t="shared" si="5"/>
        <v/>
      </c>
      <c r="Y30" s="121" t="str">
        <f t="shared" si="6"/>
        <v/>
      </c>
      <c r="Z30" s="74"/>
      <c r="AA30" s="74"/>
      <c r="AB30" s="739" t="str">
        <f>IFERROR(VLOOKUP($G30,'様式8-3'!$B$11:$N$57,12,FALSE),"")</f>
        <v/>
      </c>
      <c r="AC30" s="739" t="str">
        <f>IFERROR(VLOOKUP($G30,'様式8-3'!$B$11:$N$57,13,FALSE),"")</f>
        <v/>
      </c>
      <c r="AD30" s="744"/>
      <c r="AE30" s="65"/>
      <c r="AF30" s="72" t="str">
        <f>IFERROR(VLOOKUP($AE30,'様式8-3'!$B$110:$N$118,2,TRUE),"")</f>
        <v/>
      </c>
      <c r="AG30" s="65"/>
      <c r="AH30" s="743" t="str">
        <f>IFERROR(VLOOKUP($AE30,'様式8-3'!$B$110:$N$118,12,TRUE),"")</f>
        <v/>
      </c>
      <c r="AI30" s="743" t="str">
        <f>IFERROR(VLOOKUP($AE30,'様式8-3'!$B$110:$N$118,13,TRUE),"")</f>
        <v/>
      </c>
    </row>
    <row r="31" spans="1:35" x14ac:dyDescent="0.15">
      <c r="A31" s="2">
        <v>20</v>
      </c>
      <c r="C31" s="594">
        <v>20</v>
      </c>
      <c r="D31" s="114"/>
      <c r="E31" s="65"/>
      <c r="F31" s="65"/>
      <c r="G31" s="65"/>
      <c r="H31" s="65"/>
      <c r="I31" s="65"/>
      <c r="J31" s="72" t="str">
        <f>IFERROR(VLOOKUP($G31,'様式8-3'!$B$11:$N$57,11,FALSE),"")</f>
        <v/>
      </c>
      <c r="K31" s="106" t="str">
        <f>IFERROR(VLOOKUP($G31,'様式8-3'!$B$11:$N$57,2,FALSE),"")</f>
        <v/>
      </c>
      <c r="L31" s="106" t="str">
        <f>IFERROR(VLOOKUP($G31,'様式8-3'!$B$11:$N$57,3,FALSE),"")</f>
        <v/>
      </c>
      <c r="M31" s="118" t="str">
        <f>IFERROR(VLOOKUP($G31,'様式8-3'!$B$11:$N$57,4,FALSE),"")</f>
        <v/>
      </c>
      <c r="N31" s="118" t="str">
        <f>IFERROR(VLOOKUP($G31,'様式8-3'!$B$11:$N$57,5,FALSE),"")</f>
        <v/>
      </c>
      <c r="O31" s="118" t="str">
        <f>IFERROR(VLOOKUP($G31,'様式8-3'!$B$11:$N$57,6,FALSE),"")</f>
        <v/>
      </c>
      <c r="P31" s="118" t="str">
        <f>IFERROR(VLOOKUP($G31,'様式8-3'!$B$11:$N$57,7,FALSE),"")</f>
        <v/>
      </c>
      <c r="Q31" s="74"/>
      <c r="R31" s="74"/>
      <c r="S31" s="65"/>
      <c r="T31" s="73" t="str">
        <f t="shared" si="1"/>
        <v/>
      </c>
      <c r="U31" s="73" t="str">
        <f t="shared" si="2"/>
        <v/>
      </c>
      <c r="V31" s="121" t="str">
        <f t="shared" si="3"/>
        <v/>
      </c>
      <c r="W31" s="121" t="str">
        <f t="shared" si="4"/>
        <v/>
      </c>
      <c r="X31" s="121" t="str">
        <f t="shared" si="5"/>
        <v/>
      </c>
      <c r="Y31" s="121" t="str">
        <f t="shared" si="6"/>
        <v/>
      </c>
      <c r="Z31" s="74"/>
      <c r="AA31" s="74"/>
      <c r="AB31" s="739" t="str">
        <f>IFERROR(VLOOKUP($G31,'様式8-3'!$B$11:$N$57,12,FALSE),"")</f>
        <v/>
      </c>
      <c r="AC31" s="739" t="str">
        <f>IFERROR(VLOOKUP($G31,'様式8-3'!$B$11:$N$57,13,FALSE),"")</f>
        <v/>
      </c>
      <c r="AD31" s="744"/>
      <c r="AE31" s="65"/>
      <c r="AF31" s="72" t="str">
        <f>IFERROR(VLOOKUP($AE31,'様式8-3'!$B$110:$N$118,2,TRUE),"")</f>
        <v/>
      </c>
      <c r="AG31" s="65"/>
      <c r="AH31" s="743" t="str">
        <f>IFERROR(VLOOKUP($AE31,'様式8-3'!$B$110:$N$118,12,TRUE),"")</f>
        <v/>
      </c>
      <c r="AI31" s="743" t="str">
        <f>IFERROR(VLOOKUP($AE31,'様式8-3'!$B$110:$N$118,13,TRUE),"")</f>
        <v/>
      </c>
    </row>
    <row r="32" spans="1:35" x14ac:dyDescent="0.15">
      <c r="A32" s="2">
        <v>21</v>
      </c>
      <c r="C32" s="594">
        <v>21</v>
      </c>
      <c r="D32" s="114"/>
      <c r="E32" s="65"/>
      <c r="F32" s="65"/>
      <c r="G32" s="65"/>
      <c r="H32" s="65"/>
      <c r="I32" s="65"/>
      <c r="J32" s="72" t="str">
        <f>IFERROR(VLOOKUP($G32,'様式8-3'!$B$11:$N$57,11,FALSE),"")</f>
        <v/>
      </c>
      <c r="K32" s="106" t="str">
        <f>IFERROR(VLOOKUP($G32,'様式8-3'!$B$11:$N$57,2,FALSE),"")</f>
        <v/>
      </c>
      <c r="L32" s="106" t="str">
        <f>IFERROR(VLOOKUP($G32,'様式8-3'!$B$11:$N$57,3,FALSE),"")</f>
        <v/>
      </c>
      <c r="M32" s="118" t="str">
        <f>IFERROR(VLOOKUP($G32,'様式8-3'!$B$11:$N$57,4,FALSE),"")</f>
        <v/>
      </c>
      <c r="N32" s="118" t="str">
        <f>IFERROR(VLOOKUP($G32,'様式8-3'!$B$11:$N$57,5,FALSE),"")</f>
        <v/>
      </c>
      <c r="O32" s="118" t="str">
        <f>IFERROR(VLOOKUP($G32,'様式8-3'!$B$11:$N$57,6,FALSE),"")</f>
        <v/>
      </c>
      <c r="P32" s="118" t="str">
        <f>IFERROR(VLOOKUP($G32,'様式8-3'!$B$11:$N$57,7,FALSE),"")</f>
        <v/>
      </c>
      <c r="Q32" s="74"/>
      <c r="R32" s="74"/>
      <c r="S32" s="65"/>
      <c r="T32" s="73" t="str">
        <f t="shared" si="1"/>
        <v/>
      </c>
      <c r="U32" s="73" t="str">
        <f t="shared" si="2"/>
        <v/>
      </c>
      <c r="V32" s="121" t="str">
        <f t="shared" si="3"/>
        <v/>
      </c>
      <c r="W32" s="121" t="str">
        <f t="shared" si="4"/>
        <v/>
      </c>
      <c r="X32" s="121" t="str">
        <f t="shared" si="5"/>
        <v/>
      </c>
      <c r="Y32" s="121" t="str">
        <f t="shared" si="6"/>
        <v/>
      </c>
      <c r="Z32" s="74"/>
      <c r="AA32" s="74"/>
      <c r="AB32" s="739" t="str">
        <f>IFERROR(VLOOKUP($G32,'様式8-3'!$B$11:$N$57,12,FALSE),"")</f>
        <v/>
      </c>
      <c r="AC32" s="739" t="str">
        <f>IFERROR(VLOOKUP($G32,'様式8-3'!$B$11:$N$57,13,FALSE),"")</f>
        <v/>
      </c>
      <c r="AD32" s="744"/>
      <c r="AE32" s="65"/>
      <c r="AF32" s="72" t="str">
        <f>IFERROR(VLOOKUP($AE32,'様式8-3'!$B$110:$N$118,2,TRUE),"")</f>
        <v/>
      </c>
      <c r="AG32" s="65"/>
      <c r="AH32" s="743" t="str">
        <f>IFERROR(VLOOKUP($AE32,'様式8-3'!$B$110:$N$118,12,TRUE),"")</f>
        <v/>
      </c>
      <c r="AI32" s="743" t="str">
        <f>IFERROR(VLOOKUP($AE32,'様式8-3'!$B$110:$N$118,13,TRUE),"")</f>
        <v/>
      </c>
    </row>
    <row r="33" spans="1:35" x14ac:dyDescent="0.15">
      <c r="A33" s="2">
        <v>22</v>
      </c>
      <c r="C33" s="594">
        <v>22</v>
      </c>
      <c r="D33" s="114"/>
      <c r="E33" s="65"/>
      <c r="F33" s="65"/>
      <c r="G33" s="65"/>
      <c r="H33" s="65"/>
      <c r="I33" s="65"/>
      <c r="J33" s="72" t="str">
        <f>IFERROR(VLOOKUP($G33,'様式8-3'!$B$11:$N$57,11,FALSE),"")</f>
        <v/>
      </c>
      <c r="K33" s="106" t="str">
        <f>IFERROR(VLOOKUP($G33,'様式8-3'!$B$11:$N$57,2,FALSE),"")</f>
        <v/>
      </c>
      <c r="L33" s="106" t="str">
        <f>IFERROR(VLOOKUP($G33,'様式8-3'!$B$11:$N$57,3,FALSE),"")</f>
        <v/>
      </c>
      <c r="M33" s="118" t="str">
        <f>IFERROR(VLOOKUP($G33,'様式8-3'!$B$11:$N$57,4,FALSE),"")</f>
        <v/>
      </c>
      <c r="N33" s="118" t="str">
        <f>IFERROR(VLOOKUP($G33,'様式8-3'!$B$11:$N$57,5,FALSE),"")</f>
        <v/>
      </c>
      <c r="O33" s="118" t="str">
        <f>IFERROR(VLOOKUP($G33,'様式8-3'!$B$11:$N$57,6,FALSE),"")</f>
        <v/>
      </c>
      <c r="P33" s="118" t="str">
        <f>IFERROR(VLOOKUP($G33,'様式8-3'!$B$11:$N$57,7,FALSE),"")</f>
        <v/>
      </c>
      <c r="Q33" s="74"/>
      <c r="R33" s="74"/>
      <c r="S33" s="65"/>
      <c r="T33" s="73" t="str">
        <f t="shared" si="1"/>
        <v/>
      </c>
      <c r="U33" s="73" t="str">
        <f t="shared" si="2"/>
        <v/>
      </c>
      <c r="V33" s="121" t="str">
        <f t="shared" si="3"/>
        <v/>
      </c>
      <c r="W33" s="121" t="str">
        <f t="shared" si="4"/>
        <v/>
      </c>
      <c r="X33" s="121" t="str">
        <f t="shared" si="5"/>
        <v/>
      </c>
      <c r="Y33" s="121" t="str">
        <f t="shared" si="6"/>
        <v/>
      </c>
      <c r="Z33" s="74"/>
      <c r="AA33" s="74"/>
      <c r="AB33" s="739" t="str">
        <f>IFERROR(VLOOKUP($G33,'様式8-3'!$B$11:$N$57,12,FALSE),"")</f>
        <v/>
      </c>
      <c r="AC33" s="739" t="str">
        <f>IFERROR(VLOOKUP($G33,'様式8-3'!$B$11:$N$57,13,FALSE),"")</f>
        <v/>
      </c>
      <c r="AD33" s="744"/>
      <c r="AE33" s="65"/>
      <c r="AF33" s="72" t="str">
        <f>IFERROR(VLOOKUP($AE33,'様式8-3'!$B$110:$N$118,2,TRUE),"")</f>
        <v/>
      </c>
      <c r="AG33" s="65"/>
      <c r="AH33" s="743" t="str">
        <f>IFERROR(VLOOKUP($AE33,'様式8-3'!$B$110:$N$118,12,TRUE),"")</f>
        <v/>
      </c>
      <c r="AI33" s="743" t="str">
        <f>IFERROR(VLOOKUP($AE33,'様式8-3'!$B$110:$N$118,13,TRUE),"")</f>
        <v/>
      </c>
    </row>
    <row r="34" spans="1:35" x14ac:dyDescent="0.15">
      <c r="A34" s="2">
        <v>23</v>
      </c>
      <c r="C34" s="594">
        <v>23</v>
      </c>
      <c r="D34" s="114"/>
      <c r="E34" s="65"/>
      <c r="F34" s="65"/>
      <c r="G34" s="65"/>
      <c r="H34" s="65"/>
      <c r="I34" s="65"/>
      <c r="J34" s="72" t="str">
        <f>IFERROR(VLOOKUP($G34,'様式8-3'!$B$11:$N$57,11,FALSE),"")</f>
        <v/>
      </c>
      <c r="K34" s="106" t="str">
        <f>IFERROR(VLOOKUP($G34,'様式8-3'!$B$11:$N$57,2,FALSE),"")</f>
        <v/>
      </c>
      <c r="L34" s="106" t="str">
        <f>IFERROR(VLOOKUP($G34,'様式8-3'!$B$11:$N$57,3,FALSE),"")</f>
        <v/>
      </c>
      <c r="M34" s="118" t="str">
        <f>IFERROR(VLOOKUP($G34,'様式8-3'!$B$11:$N$57,4,FALSE),"")</f>
        <v/>
      </c>
      <c r="N34" s="118" t="str">
        <f>IFERROR(VLOOKUP($G34,'様式8-3'!$B$11:$N$57,5,FALSE),"")</f>
        <v/>
      </c>
      <c r="O34" s="118" t="str">
        <f>IFERROR(VLOOKUP($G34,'様式8-3'!$B$11:$N$57,6,FALSE),"")</f>
        <v/>
      </c>
      <c r="P34" s="118" t="str">
        <f>IFERROR(VLOOKUP($G34,'様式8-3'!$B$11:$N$57,7,FALSE),"")</f>
        <v/>
      </c>
      <c r="Q34" s="74"/>
      <c r="R34" s="74"/>
      <c r="S34" s="65"/>
      <c r="T34" s="73" t="str">
        <f t="shared" si="1"/>
        <v/>
      </c>
      <c r="U34" s="73" t="str">
        <f t="shared" si="2"/>
        <v/>
      </c>
      <c r="V34" s="121" t="str">
        <f t="shared" si="3"/>
        <v/>
      </c>
      <c r="W34" s="121" t="str">
        <f t="shared" si="4"/>
        <v/>
      </c>
      <c r="X34" s="121" t="str">
        <f t="shared" si="5"/>
        <v/>
      </c>
      <c r="Y34" s="121" t="str">
        <f t="shared" si="6"/>
        <v/>
      </c>
      <c r="Z34" s="74"/>
      <c r="AA34" s="74"/>
      <c r="AB34" s="739" t="str">
        <f>IFERROR(VLOOKUP($G34,'様式8-3'!$B$11:$N$57,12,FALSE),"")</f>
        <v/>
      </c>
      <c r="AC34" s="739" t="str">
        <f>IFERROR(VLOOKUP($G34,'様式8-3'!$B$11:$N$57,13,FALSE),"")</f>
        <v/>
      </c>
      <c r="AD34" s="744"/>
      <c r="AE34" s="65"/>
      <c r="AF34" s="72" t="str">
        <f>IFERROR(VLOOKUP($AE34,'様式8-3'!$B$110:$N$118,2,TRUE),"")</f>
        <v/>
      </c>
      <c r="AG34" s="65"/>
      <c r="AH34" s="743" t="str">
        <f>IFERROR(VLOOKUP($AE34,'様式8-3'!$B$110:$N$118,12,TRUE),"")</f>
        <v/>
      </c>
      <c r="AI34" s="743" t="str">
        <f>IFERROR(VLOOKUP($AE34,'様式8-3'!$B$110:$N$118,13,TRUE),"")</f>
        <v/>
      </c>
    </row>
    <row r="35" spans="1:35" x14ac:dyDescent="0.15">
      <c r="A35" s="2">
        <v>24</v>
      </c>
      <c r="C35" s="594">
        <v>24</v>
      </c>
      <c r="D35" s="114"/>
      <c r="E35" s="65"/>
      <c r="F35" s="65"/>
      <c r="G35" s="65"/>
      <c r="H35" s="65"/>
      <c r="I35" s="65"/>
      <c r="J35" s="72" t="str">
        <f>IFERROR(VLOOKUP($G35,'様式8-3'!$B$11:$N$57,11,FALSE),"")</f>
        <v/>
      </c>
      <c r="K35" s="106" t="str">
        <f>IFERROR(VLOOKUP($G35,'様式8-3'!$B$11:$N$57,2,FALSE),"")</f>
        <v/>
      </c>
      <c r="L35" s="106" t="str">
        <f>IFERROR(VLOOKUP($G35,'様式8-3'!$B$11:$N$57,3,FALSE),"")</f>
        <v/>
      </c>
      <c r="M35" s="118" t="str">
        <f>IFERROR(VLOOKUP($G35,'様式8-3'!$B$11:$N$57,4,FALSE),"")</f>
        <v/>
      </c>
      <c r="N35" s="118" t="str">
        <f>IFERROR(VLOOKUP($G35,'様式8-3'!$B$11:$N$57,5,FALSE),"")</f>
        <v/>
      </c>
      <c r="O35" s="118" t="str">
        <f>IFERROR(VLOOKUP($G35,'様式8-3'!$B$11:$N$57,6,FALSE),"")</f>
        <v/>
      </c>
      <c r="P35" s="118" t="str">
        <f>IFERROR(VLOOKUP($G35,'様式8-3'!$B$11:$N$57,7,FALSE),"")</f>
        <v/>
      </c>
      <c r="Q35" s="74"/>
      <c r="R35" s="74"/>
      <c r="S35" s="65"/>
      <c r="T35" s="73" t="str">
        <f t="shared" si="1"/>
        <v/>
      </c>
      <c r="U35" s="73" t="str">
        <f t="shared" si="2"/>
        <v/>
      </c>
      <c r="V35" s="121" t="str">
        <f t="shared" si="3"/>
        <v/>
      </c>
      <c r="W35" s="121" t="str">
        <f t="shared" si="4"/>
        <v/>
      </c>
      <c r="X35" s="121" t="str">
        <f t="shared" si="5"/>
        <v/>
      </c>
      <c r="Y35" s="121" t="str">
        <f t="shared" si="6"/>
        <v/>
      </c>
      <c r="Z35" s="74"/>
      <c r="AA35" s="74"/>
      <c r="AB35" s="739" t="str">
        <f>IFERROR(VLOOKUP($G35,'様式8-3'!$B$11:$N$57,12,FALSE),"")</f>
        <v/>
      </c>
      <c r="AC35" s="739" t="str">
        <f>IFERROR(VLOOKUP($G35,'様式8-3'!$B$11:$N$57,13,FALSE),"")</f>
        <v/>
      </c>
      <c r="AD35" s="744"/>
      <c r="AE35" s="65"/>
      <c r="AF35" s="72" t="str">
        <f>IFERROR(VLOOKUP($AE35,'様式8-3'!$B$110:$N$118,2,TRUE),"")</f>
        <v/>
      </c>
      <c r="AG35" s="65"/>
      <c r="AH35" s="743" t="str">
        <f>IFERROR(VLOOKUP($AE35,'様式8-3'!$B$110:$N$118,12,TRUE),"")</f>
        <v/>
      </c>
      <c r="AI35" s="743" t="str">
        <f>IFERROR(VLOOKUP($AE35,'様式8-3'!$B$110:$N$118,13,TRUE),"")</f>
        <v/>
      </c>
    </row>
    <row r="36" spans="1:35" x14ac:dyDescent="0.15">
      <c r="A36" s="2">
        <v>25</v>
      </c>
      <c r="C36" s="594">
        <v>25</v>
      </c>
      <c r="D36" s="114"/>
      <c r="E36" s="65"/>
      <c r="F36" s="65"/>
      <c r="G36" s="65"/>
      <c r="H36" s="65"/>
      <c r="I36" s="65"/>
      <c r="J36" s="72" t="str">
        <f>IFERROR(VLOOKUP($G36,'様式8-3'!$B$11:$N$57,11,FALSE),"")</f>
        <v/>
      </c>
      <c r="K36" s="106" t="str">
        <f>IFERROR(VLOOKUP($G36,'様式8-3'!$B$11:$N$57,2,FALSE),"")</f>
        <v/>
      </c>
      <c r="L36" s="106" t="str">
        <f>IFERROR(VLOOKUP($G36,'様式8-3'!$B$11:$N$57,3,FALSE),"")</f>
        <v/>
      </c>
      <c r="M36" s="118" t="str">
        <f>IFERROR(VLOOKUP($G36,'様式8-3'!$B$11:$N$57,4,FALSE),"")</f>
        <v/>
      </c>
      <c r="N36" s="118" t="str">
        <f>IFERROR(VLOOKUP($G36,'様式8-3'!$B$11:$N$57,5,FALSE),"")</f>
        <v/>
      </c>
      <c r="O36" s="118" t="str">
        <f>IFERROR(VLOOKUP($G36,'様式8-3'!$B$11:$N$57,6,FALSE),"")</f>
        <v/>
      </c>
      <c r="P36" s="118" t="str">
        <f>IFERROR(VLOOKUP($G36,'様式8-3'!$B$11:$N$57,7,FALSE),"")</f>
        <v/>
      </c>
      <c r="Q36" s="74"/>
      <c r="R36" s="74"/>
      <c r="S36" s="65"/>
      <c r="T36" s="73" t="str">
        <f t="shared" si="1"/>
        <v/>
      </c>
      <c r="U36" s="73" t="str">
        <f t="shared" si="2"/>
        <v/>
      </c>
      <c r="V36" s="121" t="str">
        <f t="shared" si="3"/>
        <v/>
      </c>
      <c r="W36" s="121" t="str">
        <f t="shared" si="4"/>
        <v/>
      </c>
      <c r="X36" s="121" t="str">
        <f t="shared" si="5"/>
        <v/>
      </c>
      <c r="Y36" s="121" t="str">
        <f t="shared" si="6"/>
        <v/>
      </c>
      <c r="Z36" s="74"/>
      <c r="AA36" s="74"/>
      <c r="AB36" s="739" t="str">
        <f>IFERROR(VLOOKUP($G36,'様式8-3'!$B$11:$N$57,12,FALSE),"")</f>
        <v/>
      </c>
      <c r="AC36" s="739" t="str">
        <f>IFERROR(VLOOKUP($G36,'様式8-3'!$B$11:$N$57,13,FALSE),"")</f>
        <v/>
      </c>
      <c r="AD36" s="744"/>
      <c r="AE36" s="65"/>
      <c r="AF36" s="72" t="str">
        <f>IFERROR(VLOOKUP($AE36,'様式8-3'!$B$110:$N$118,2,TRUE),"")</f>
        <v/>
      </c>
      <c r="AG36" s="65"/>
      <c r="AH36" s="743" t="str">
        <f>IFERROR(VLOOKUP($AE36,'様式8-3'!$B$110:$N$118,12,TRUE),"")</f>
        <v/>
      </c>
      <c r="AI36" s="743" t="str">
        <f>IFERROR(VLOOKUP($AE36,'様式8-3'!$B$110:$N$118,13,TRUE),"")</f>
        <v/>
      </c>
    </row>
    <row r="37" spans="1:35" x14ac:dyDescent="0.15">
      <c r="A37" s="2">
        <v>26</v>
      </c>
      <c r="C37" s="594">
        <v>26</v>
      </c>
      <c r="D37" s="114"/>
      <c r="E37" s="65"/>
      <c r="F37" s="65"/>
      <c r="G37" s="65"/>
      <c r="H37" s="65"/>
      <c r="I37" s="65"/>
      <c r="J37" s="72" t="str">
        <f>IFERROR(VLOOKUP($G37,'様式8-3'!$B$11:$N$57,11,FALSE),"")</f>
        <v/>
      </c>
      <c r="K37" s="106" t="str">
        <f>IFERROR(VLOOKUP($G37,'様式8-3'!$B$11:$N$57,2,FALSE),"")</f>
        <v/>
      </c>
      <c r="L37" s="106" t="str">
        <f>IFERROR(VLOOKUP($G37,'様式8-3'!$B$11:$N$57,3,FALSE),"")</f>
        <v/>
      </c>
      <c r="M37" s="118" t="str">
        <f>IFERROR(VLOOKUP($G37,'様式8-3'!$B$11:$N$57,4,FALSE),"")</f>
        <v/>
      </c>
      <c r="N37" s="118" t="str">
        <f>IFERROR(VLOOKUP($G37,'様式8-3'!$B$11:$N$57,5,FALSE),"")</f>
        <v/>
      </c>
      <c r="O37" s="118" t="str">
        <f>IFERROR(VLOOKUP($G37,'様式8-3'!$B$11:$N$57,6,FALSE),"")</f>
        <v/>
      </c>
      <c r="P37" s="118" t="str">
        <f>IFERROR(VLOOKUP($G37,'様式8-3'!$B$11:$N$57,7,FALSE),"")</f>
        <v/>
      </c>
      <c r="Q37" s="74"/>
      <c r="R37" s="74"/>
      <c r="S37" s="65"/>
      <c r="T37" s="73" t="str">
        <f t="shared" si="1"/>
        <v/>
      </c>
      <c r="U37" s="73" t="str">
        <f t="shared" si="2"/>
        <v/>
      </c>
      <c r="V37" s="121" t="str">
        <f t="shared" si="3"/>
        <v/>
      </c>
      <c r="W37" s="121" t="str">
        <f t="shared" si="4"/>
        <v/>
      </c>
      <c r="X37" s="121" t="str">
        <f t="shared" si="5"/>
        <v/>
      </c>
      <c r="Y37" s="121" t="str">
        <f t="shared" si="6"/>
        <v/>
      </c>
      <c r="Z37" s="74"/>
      <c r="AA37" s="74"/>
      <c r="AB37" s="739" t="str">
        <f>IFERROR(VLOOKUP($G37,'様式8-3'!$B$11:$N$57,12,FALSE),"")</f>
        <v/>
      </c>
      <c r="AC37" s="739" t="str">
        <f>IFERROR(VLOOKUP($G37,'様式8-3'!$B$11:$N$57,13,FALSE),"")</f>
        <v/>
      </c>
      <c r="AD37" s="744"/>
      <c r="AE37" s="65"/>
      <c r="AF37" s="72" t="str">
        <f>IFERROR(VLOOKUP($AE37,'様式8-3'!$B$110:$N$118,2,TRUE),"")</f>
        <v/>
      </c>
      <c r="AG37" s="65"/>
      <c r="AH37" s="743" t="str">
        <f>IFERROR(VLOOKUP($AE37,'様式8-3'!$B$110:$N$118,12,TRUE),"")</f>
        <v/>
      </c>
      <c r="AI37" s="743" t="str">
        <f>IFERROR(VLOOKUP($AE37,'様式8-3'!$B$110:$N$118,13,TRUE),"")</f>
        <v/>
      </c>
    </row>
    <row r="38" spans="1:35" x14ac:dyDescent="0.15">
      <c r="A38" s="2">
        <v>27</v>
      </c>
      <c r="C38" s="594">
        <v>27</v>
      </c>
      <c r="D38" s="114"/>
      <c r="E38" s="65"/>
      <c r="F38" s="65"/>
      <c r="G38" s="65"/>
      <c r="H38" s="65"/>
      <c r="I38" s="65"/>
      <c r="J38" s="72" t="str">
        <f>IFERROR(VLOOKUP($G38,'様式8-3'!$B$11:$N$57,11,FALSE),"")</f>
        <v/>
      </c>
      <c r="K38" s="106" t="str">
        <f>IFERROR(VLOOKUP($G38,'様式8-3'!$B$11:$N$57,2,FALSE),"")</f>
        <v/>
      </c>
      <c r="L38" s="106" t="str">
        <f>IFERROR(VLOOKUP($G38,'様式8-3'!$B$11:$N$57,3,FALSE),"")</f>
        <v/>
      </c>
      <c r="M38" s="118" t="str">
        <f>IFERROR(VLOOKUP($G38,'様式8-3'!$B$11:$N$57,4,FALSE),"")</f>
        <v/>
      </c>
      <c r="N38" s="118" t="str">
        <f>IFERROR(VLOOKUP($G38,'様式8-3'!$B$11:$N$57,5,FALSE),"")</f>
        <v/>
      </c>
      <c r="O38" s="118" t="str">
        <f>IFERROR(VLOOKUP($G38,'様式8-3'!$B$11:$N$57,6,FALSE),"")</f>
        <v/>
      </c>
      <c r="P38" s="118" t="str">
        <f>IFERROR(VLOOKUP($G38,'様式8-3'!$B$11:$N$57,7,FALSE),"")</f>
        <v/>
      </c>
      <c r="Q38" s="74"/>
      <c r="R38" s="74"/>
      <c r="S38" s="65"/>
      <c r="T38" s="73" t="str">
        <f t="shared" si="1"/>
        <v/>
      </c>
      <c r="U38" s="73" t="str">
        <f t="shared" si="2"/>
        <v/>
      </c>
      <c r="V38" s="121" t="str">
        <f t="shared" si="3"/>
        <v/>
      </c>
      <c r="W38" s="121" t="str">
        <f t="shared" si="4"/>
        <v/>
      </c>
      <c r="X38" s="121" t="str">
        <f t="shared" si="5"/>
        <v/>
      </c>
      <c r="Y38" s="121" t="str">
        <f t="shared" si="6"/>
        <v/>
      </c>
      <c r="Z38" s="74"/>
      <c r="AA38" s="74"/>
      <c r="AB38" s="739" t="str">
        <f>IFERROR(VLOOKUP($G38,'様式8-3'!$B$11:$N$57,12,FALSE),"")</f>
        <v/>
      </c>
      <c r="AC38" s="739" t="str">
        <f>IFERROR(VLOOKUP($G38,'様式8-3'!$B$11:$N$57,13,FALSE),"")</f>
        <v/>
      </c>
      <c r="AD38" s="744"/>
      <c r="AE38" s="65"/>
      <c r="AF38" s="72" t="str">
        <f>IFERROR(VLOOKUP($AE38,'様式8-3'!$B$110:$N$118,2,TRUE),"")</f>
        <v/>
      </c>
      <c r="AG38" s="65"/>
      <c r="AH38" s="743" t="str">
        <f>IFERROR(VLOOKUP($AE38,'様式8-3'!$B$110:$N$118,12,TRUE),"")</f>
        <v/>
      </c>
      <c r="AI38" s="743" t="str">
        <f>IFERROR(VLOOKUP($AE38,'様式8-3'!$B$110:$N$118,13,TRUE),"")</f>
        <v/>
      </c>
    </row>
    <row r="39" spans="1:35" x14ac:dyDescent="0.15">
      <c r="A39" s="2">
        <v>28</v>
      </c>
      <c r="C39" s="594">
        <v>28</v>
      </c>
      <c r="D39" s="114"/>
      <c r="E39" s="65"/>
      <c r="F39" s="65"/>
      <c r="G39" s="65"/>
      <c r="H39" s="65"/>
      <c r="I39" s="65"/>
      <c r="J39" s="72" t="str">
        <f>IFERROR(VLOOKUP($G39,'様式8-3'!$B$11:$N$57,11,FALSE),"")</f>
        <v/>
      </c>
      <c r="K39" s="106" t="str">
        <f>IFERROR(VLOOKUP($G39,'様式8-3'!$B$11:$N$57,2,FALSE),"")</f>
        <v/>
      </c>
      <c r="L39" s="106" t="str">
        <f>IFERROR(VLOOKUP($G39,'様式8-3'!$B$11:$N$57,3,FALSE),"")</f>
        <v/>
      </c>
      <c r="M39" s="118" t="str">
        <f>IFERROR(VLOOKUP($G39,'様式8-3'!$B$11:$N$57,4,FALSE),"")</f>
        <v/>
      </c>
      <c r="N39" s="118" t="str">
        <f>IFERROR(VLOOKUP($G39,'様式8-3'!$B$11:$N$57,5,FALSE),"")</f>
        <v/>
      </c>
      <c r="O39" s="118" t="str">
        <f>IFERROR(VLOOKUP($G39,'様式8-3'!$B$11:$N$57,6,FALSE),"")</f>
        <v/>
      </c>
      <c r="P39" s="118" t="str">
        <f>IFERROR(VLOOKUP($G39,'様式8-3'!$B$11:$N$57,7,FALSE),"")</f>
        <v/>
      </c>
      <c r="Q39" s="74"/>
      <c r="R39" s="74"/>
      <c r="S39" s="65"/>
      <c r="T39" s="73" t="str">
        <f t="shared" si="1"/>
        <v/>
      </c>
      <c r="U39" s="73" t="str">
        <f t="shared" si="2"/>
        <v/>
      </c>
      <c r="V39" s="121" t="str">
        <f t="shared" si="3"/>
        <v/>
      </c>
      <c r="W39" s="121" t="str">
        <f t="shared" si="4"/>
        <v/>
      </c>
      <c r="X39" s="121" t="str">
        <f t="shared" si="5"/>
        <v/>
      </c>
      <c r="Y39" s="121" t="str">
        <f t="shared" si="6"/>
        <v/>
      </c>
      <c r="Z39" s="74"/>
      <c r="AA39" s="74"/>
      <c r="AB39" s="739" t="str">
        <f>IFERROR(VLOOKUP($G39,'様式8-3'!$B$11:$N$57,12,FALSE),"")</f>
        <v/>
      </c>
      <c r="AC39" s="739" t="str">
        <f>IFERROR(VLOOKUP($G39,'様式8-3'!$B$11:$N$57,13,FALSE),"")</f>
        <v/>
      </c>
      <c r="AD39" s="744"/>
      <c r="AE39" s="65"/>
      <c r="AF39" s="72" t="str">
        <f>IFERROR(VLOOKUP($AE39,'様式8-3'!$B$110:$N$118,2,TRUE),"")</f>
        <v/>
      </c>
      <c r="AG39" s="65"/>
      <c r="AH39" s="743" t="str">
        <f>IFERROR(VLOOKUP($AE39,'様式8-3'!$B$110:$N$118,12,TRUE),"")</f>
        <v/>
      </c>
      <c r="AI39" s="743" t="str">
        <f>IFERROR(VLOOKUP($AE39,'様式8-3'!$B$110:$N$118,13,TRUE),"")</f>
        <v/>
      </c>
    </row>
    <row r="40" spans="1:35" x14ac:dyDescent="0.15">
      <c r="A40" s="2">
        <v>29</v>
      </c>
      <c r="C40" s="594">
        <v>29</v>
      </c>
      <c r="D40" s="114"/>
      <c r="E40" s="65"/>
      <c r="F40" s="65"/>
      <c r="G40" s="65"/>
      <c r="H40" s="65"/>
      <c r="I40" s="65"/>
      <c r="J40" s="72" t="str">
        <f>IFERROR(VLOOKUP($G40,'様式8-3'!$B$11:$N$57,11,FALSE),"")</f>
        <v/>
      </c>
      <c r="K40" s="106" t="str">
        <f>IFERROR(VLOOKUP($G40,'様式8-3'!$B$11:$N$57,2,FALSE),"")</f>
        <v/>
      </c>
      <c r="L40" s="106" t="str">
        <f>IFERROR(VLOOKUP($G40,'様式8-3'!$B$11:$N$57,3,FALSE),"")</f>
        <v/>
      </c>
      <c r="M40" s="118" t="str">
        <f>IFERROR(VLOOKUP($G40,'様式8-3'!$B$11:$N$57,4,FALSE),"")</f>
        <v/>
      </c>
      <c r="N40" s="118" t="str">
        <f>IFERROR(VLOOKUP($G40,'様式8-3'!$B$11:$N$57,5,FALSE),"")</f>
        <v/>
      </c>
      <c r="O40" s="118" t="str">
        <f>IFERROR(VLOOKUP($G40,'様式8-3'!$B$11:$N$57,6,FALSE),"")</f>
        <v/>
      </c>
      <c r="P40" s="118" t="str">
        <f>IFERROR(VLOOKUP($G40,'様式8-3'!$B$11:$N$57,7,FALSE),"")</f>
        <v/>
      </c>
      <c r="Q40" s="74"/>
      <c r="R40" s="74"/>
      <c r="S40" s="65"/>
      <c r="T40" s="73" t="str">
        <f t="shared" si="1"/>
        <v/>
      </c>
      <c r="U40" s="73" t="str">
        <f t="shared" si="2"/>
        <v/>
      </c>
      <c r="V40" s="121" t="str">
        <f t="shared" si="3"/>
        <v/>
      </c>
      <c r="W40" s="121" t="str">
        <f t="shared" si="4"/>
        <v/>
      </c>
      <c r="X40" s="121" t="str">
        <f t="shared" si="5"/>
        <v/>
      </c>
      <c r="Y40" s="121" t="str">
        <f t="shared" si="6"/>
        <v/>
      </c>
      <c r="Z40" s="74"/>
      <c r="AA40" s="74"/>
      <c r="AB40" s="739" t="str">
        <f>IFERROR(VLOOKUP($G40,'様式8-3'!$B$11:$N$57,12,FALSE),"")</f>
        <v/>
      </c>
      <c r="AC40" s="739" t="str">
        <f>IFERROR(VLOOKUP($G40,'様式8-3'!$B$11:$N$57,13,FALSE),"")</f>
        <v/>
      </c>
      <c r="AD40" s="744"/>
      <c r="AE40" s="65"/>
      <c r="AF40" s="72" t="str">
        <f>IFERROR(VLOOKUP($AE40,'様式8-3'!$B$110:$N$118,2,TRUE),"")</f>
        <v/>
      </c>
      <c r="AG40" s="65"/>
      <c r="AH40" s="743" t="str">
        <f>IFERROR(VLOOKUP($AE40,'様式8-3'!$B$110:$N$118,12,TRUE),"")</f>
        <v/>
      </c>
      <c r="AI40" s="743" t="str">
        <f>IFERROR(VLOOKUP($AE40,'様式8-3'!$B$110:$N$118,13,TRUE),"")</f>
        <v/>
      </c>
    </row>
    <row r="41" spans="1:35" x14ac:dyDescent="0.15">
      <c r="A41" s="2">
        <v>30</v>
      </c>
      <c r="C41" s="594">
        <v>30</v>
      </c>
      <c r="D41" s="114"/>
      <c r="E41" s="65"/>
      <c r="F41" s="65"/>
      <c r="G41" s="65"/>
      <c r="H41" s="65"/>
      <c r="I41" s="65"/>
      <c r="J41" s="72" t="str">
        <f>IFERROR(VLOOKUP($G41,'様式8-3'!$B$11:$N$57,11,FALSE),"")</f>
        <v/>
      </c>
      <c r="K41" s="106" t="str">
        <f>IFERROR(VLOOKUP($G41,'様式8-3'!$B$11:$N$57,2,FALSE),"")</f>
        <v/>
      </c>
      <c r="L41" s="106" t="str">
        <f>IFERROR(VLOOKUP($G41,'様式8-3'!$B$11:$N$57,3,FALSE),"")</f>
        <v/>
      </c>
      <c r="M41" s="118" t="str">
        <f>IFERROR(VLOOKUP($G41,'様式8-3'!$B$11:$N$57,4,FALSE),"")</f>
        <v/>
      </c>
      <c r="N41" s="118" t="str">
        <f>IFERROR(VLOOKUP($G41,'様式8-3'!$B$11:$N$57,5,FALSE),"")</f>
        <v/>
      </c>
      <c r="O41" s="118" t="str">
        <f>IFERROR(VLOOKUP($G41,'様式8-3'!$B$11:$N$57,6,FALSE),"")</f>
        <v/>
      </c>
      <c r="P41" s="118" t="str">
        <f>IFERROR(VLOOKUP($G41,'様式8-3'!$B$11:$N$57,7,FALSE),"")</f>
        <v/>
      </c>
      <c r="Q41" s="74"/>
      <c r="R41" s="74"/>
      <c r="S41" s="65"/>
      <c r="T41" s="73" t="str">
        <f t="shared" si="1"/>
        <v/>
      </c>
      <c r="U41" s="73" t="str">
        <f t="shared" si="2"/>
        <v/>
      </c>
      <c r="V41" s="121" t="str">
        <f t="shared" si="3"/>
        <v/>
      </c>
      <c r="W41" s="121" t="str">
        <f t="shared" si="4"/>
        <v/>
      </c>
      <c r="X41" s="121" t="str">
        <f t="shared" si="5"/>
        <v/>
      </c>
      <c r="Y41" s="121" t="str">
        <f t="shared" si="6"/>
        <v/>
      </c>
      <c r="Z41" s="74"/>
      <c r="AA41" s="74"/>
      <c r="AB41" s="739" t="str">
        <f>IFERROR(VLOOKUP($G41,'様式8-3'!$B$11:$N$57,12,FALSE),"")</f>
        <v/>
      </c>
      <c r="AC41" s="739" t="str">
        <f>IFERROR(VLOOKUP($G41,'様式8-3'!$B$11:$N$57,13,FALSE),"")</f>
        <v/>
      </c>
      <c r="AD41" s="744"/>
      <c r="AE41" s="65"/>
      <c r="AF41" s="72" t="str">
        <f>IFERROR(VLOOKUP($AE41,'様式8-3'!$B$110:$N$118,2,TRUE),"")</f>
        <v/>
      </c>
      <c r="AG41" s="65"/>
      <c r="AH41" s="743" t="str">
        <f>IFERROR(VLOOKUP($AE41,'様式8-3'!$B$110:$N$118,12,TRUE),"")</f>
        <v/>
      </c>
      <c r="AI41" s="743" t="str">
        <f>IFERROR(VLOOKUP($AE41,'様式8-3'!$B$110:$N$118,13,TRUE),"")</f>
        <v/>
      </c>
    </row>
    <row r="42" spans="1:35" x14ac:dyDescent="0.15">
      <c r="A42" s="2">
        <v>31</v>
      </c>
      <c r="C42" s="594">
        <v>31</v>
      </c>
      <c r="D42" s="114"/>
      <c r="E42" s="65"/>
      <c r="F42" s="65"/>
      <c r="G42" s="65"/>
      <c r="H42" s="65"/>
      <c r="I42" s="65"/>
      <c r="J42" s="72" t="str">
        <f>IFERROR(VLOOKUP($G42,'様式8-3'!$B$11:$N$57,11,FALSE),"")</f>
        <v/>
      </c>
      <c r="K42" s="106" t="str">
        <f>IFERROR(VLOOKUP($G42,'様式8-3'!$B$11:$N$57,2,FALSE),"")</f>
        <v/>
      </c>
      <c r="L42" s="106" t="str">
        <f>IFERROR(VLOOKUP($G42,'様式8-3'!$B$11:$N$57,3,FALSE),"")</f>
        <v/>
      </c>
      <c r="M42" s="118" t="str">
        <f>IFERROR(VLOOKUP($G42,'様式8-3'!$B$11:$N$57,4,FALSE),"")</f>
        <v/>
      </c>
      <c r="N42" s="118" t="str">
        <f>IFERROR(VLOOKUP($G42,'様式8-3'!$B$11:$N$57,5,FALSE),"")</f>
        <v/>
      </c>
      <c r="O42" s="118" t="str">
        <f>IFERROR(VLOOKUP($G42,'様式8-3'!$B$11:$N$57,6,FALSE),"")</f>
        <v/>
      </c>
      <c r="P42" s="118" t="str">
        <f>IFERROR(VLOOKUP($G42,'様式8-3'!$B$11:$N$57,7,FALSE),"")</f>
        <v/>
      </c>
      <c r="Q42" s="74"/>
      <c r="R42" s="74"/>
      <c r="S42" s="65"/>
      <c r="T42" s="73" t="str">
        <f t="shared" si="1"/>
        <v/>
      </c>
      <c r="U42" s="73" t="str">
        <f t="shared" si="2"/>
        <v/>
      </c>
      <c r="V42" s="121" t="str">
        <f t="shared" si="3"/>
        <v/>
      </c>
      <c r="W42" s="121" t="str">
        <f t="shared" si="4"/>
        <v/>
      </c>
      <c r="X42" s="121" t="str">
        <f t="shared" si="5"/>
        <v/>
      </c>
      <c r="Y42" s="121" t="str">
        <f t="shared" si="6"/>
        <v/>
      </c>
      <c r="Z42" s="74"/>
      <c r="AA42" s="74"/>
      <c r="AB42" s="739" t="str">
        <f>IFERROR(VLOOKUP($G42,'様式8-3'!$B$11:$N$57,12,FALSE),"")</f>
        <v/>
      </c>
      <c r="AC42" s="739" t="str">
        <f>IFERROR(VLOOKUP($G42,'様式8-3'!$B$11:$N$57,13,FALSE),"")</f>
        <v/>
      </c>
      <c r="AD42" s="744"/>
      <c r="AE42" s="65"/>
      <c r="AF42" s="72" t="str">
        <f>IFERROR(VLOOKUP($AE42,'様式8-3'!$B$110:$N$118,2,TRUE),"")</f>
        <v/>
      </c>
      <c r="AG42" s="65"/>
      <c r="AH42" s="743" t="str">
        <f>IFERROR(VLOOKUP($AE42,'様式8-3'!$B$110:$N$118,12,TRUE),"")</f>
        <v/>
      </c>
      <c r="AI42" s="743" t="str">
        <f>IFERROR(VLOOKUP($AE42,'様式8-3'!$B$110:$N$118,13,TRUE),"")</f>
        <v/>
      </c>
    </row>
    <row r="43" spans="1:35" x14ac:dyDescent="0.15">
      <c r="A43" s="2">
        <v>32</v>
      </c>
      <c r="C43" s="594">
        <v>32</v>
      </c>
      <c r="D43" s="114"/>
      <c r="E43" s="65"/>
      <c r="F43" s="65"/>
      <c r="G43" s="65"/>
      <c r="H43" s="65"/>
      <c r="I43" s="65"/>
      <c r="J43" s="72" t="str">
        <f>IFERROR(VLOOKUP($G43,'様式8-3'!$B$11:$N$57,11,FALSE),"")</f>
        <v/>
      </c>
      <c r="K43" s="106" t="str">
        <f>IFERROR(VLOOKUP($G43,'様式8-3'!$B$11:$N$57,2,FALSE),"")</f>
        <v/>
      </c>
      <c r="L43" s="106" t="str">
        <f>IFERROR(VLOOKUP($G43,'様式8-3'!$B$11:$N$57,3,FALSE),"")</f>
        <v/>
      </c>
      <c r="M43" s="118" t="str">
        <f>IFERROR(VLOOKUP($G43,'様式8-3'!$B$11:$N$57,4,FALSE),"")</f>
        <v/>
      </c>
      <c r="N43" s="118" t="str">
        <f>IFERROR(VLOOKUP($G43,'様式8-3'!$B$11:$N$57,5,FALSE),"")</f>
        <v/>
      </c>
      <c r="O43" s="118" t="str">
        <f>IFERROR(VLOOKUP($G43,'様式8-3'!$B$11:$N$57,6,FALSE),"")</f>
        <v/>
      </c>
      <c r="P43" s="118" t="str">
        <f>IFERROR(VLOOKUP($G43,'様式8-3'!$B$11:$N$57,7,FALSE),"")</f>
        <v/>
      </c>
      <c r="Q43" s="74"/>
      <c r="R43" s="74"/>
      <c r="S43" s="65"/>
      <c r="T43" s="73" t="str">
        <f t="shared" si="1"/>
        <v/>
      </c>
      <c r="U43" s="73" t="str">
        <f t="shared" si="2"/>
        <v/>
      </c>
      <c r="V43" s="121" t="str">
        <f t="shared" si="3"/>
        <v/>
      </c>
      <c r="W43" s="121" t="str">
        <f t="shared" si="4"/>
        <v/>
      </c>
      <c r="X43" s="121" t="str">
        <f t="shared" si="5"/>
        <v/>
      </c>
      <c r="Y43" s="121" t="str">
        <f t="shared" si="6"/>
        <v/>
      </c>
      <c r="Z43" s="74"/>
      <c r="AA43" s="74"/>
      <c r="AB43" s="739" t="str">
        <f>IFERROR(VLOOKUP($G43,'様式8-3'!$B$11:$N$57,12,FALSE),"")</f>
        <v/>
      </c>
      <c r="AC43" s="739" t="str">
        <f>IFERROR(VLOOKUP($G43,'様式8-3'!$B$11:$N$57,13,FALSE),"")</f>
        <v/>
      </c>
      <c r="AD43" s="744"/>
      <c r="AE43" s="65"/>
      <c r="AF43" s="72" t="str">
        <f>IFERROR(VLOOKUP($AE43,'様式8-3'!$B$110:$N$118,2,TRUE),"")</f>
        <v/>
      </c>
      <c r="AG43" s="65"/>
      <c r="AH43" s="743" t="str">
        <f>IFERROR(VLOOKUP($AE43,'様式8-3'!$B$110:$N$118,12,TRUE),"")</f>
        <v/>
      </c>
      <c r="AI43" s="743" t="str">
        <f>IFERROR(VLOOKUP($AE43,'様式8-3'!$B$110:$N$118,13,TRUE),"")</f>
        <v/>
      </c>
    </row>
    <row r="44" spans="1:35" x14ac:dyDescent="0.15">
      <c r="A44" s="2">
        <v>33</v>
      </c>
      <c r="C44" s="594">
        <v>33</v>
      </c>
      <c r="D44" s="114"/>
      <c r="E44" s="65"/>
      <c r="F44" s="65"/>
      <c r="G44" s="65"/>
      <c r="H44" s="65"/>
      <c r="I44" s="65"/>
      <c r="J44" s="72" t="str">
        <f>IFERROR(VLOOKUP($G44,'様式8-3'!$B$11:$N$57,11,FALSE),"")</f>
        <v/>
      </c>
      <c r="K44" s="106" t="str">
        <f>IFERROR(VLOOKUP($G44,'様式8-3'!$B$11:$N$57,2,FALSE),"")</f>
        <v/>
      </c>
      <c r="L44" s="106" t="str">
        <f>IFERROR(VLOOKUP($G44,'様式8-3'!$B$11:$N$57,3,FALSE),"")</f>
        <v/>
      </c>
      <c r="M44" s="118" t="str">
        <f>IFERROR(VLOOKUP($G44,'様式8-3'!$B$11:$N$57,4,FALSE),"")</f>
        <v/>
      </c>
      <c r="N44" s="118" t="str">
        <f>IFERROR(VLOOKUP($G44,'様式8-3'!$B$11:$N$57,5,FALSE),"")</f>
        <v/>
      </c>
      <c r="O44" s="118" t="str">
        <f>IFERROR(VLOOKUP($G44,'様式8-3'!$B$11:$N$57,6,FALSE),"")</f>
        <v/>
      </c>
      <c r="P44" s="118" t="str">
        <f>IFERROR(VLOOKUP($G44,'様式8-3'!$B$11:$N$57,7,FALSE),"")</f>
        <v/>
      </c>
      <c r="Q44" s="74"/>
      <c r="R44" s="74"/>
      <c r="S44" s="65"/>
      <c r="T44" s="73" t="str">
        <f t="shared" si="1"/>
        <v/>
      </c>
      <c r="U44" s="73" t="str">
        <f t="shared" si="2"/>
        <v/>
      </c>
      <c r="V44" s="121" t="str">
        <f t="shared" si="3"/>
        <v/>
      </c>
      <c r="W44" s="121" t="str">
        <f t="shared" si="4"/>
        <v/>
      </c>
      <c r="X44" s="121" t="str">
        <f t="shared" si="5"/>
        <v/>
      </c>
      <c r="Y44" s="121" t="str">
        <f t="shared" si="6"/>
        <v/>
      </c>
      <c r="Z44" s="74"/>
      <c r="AA44" s="74"/>
      <c r="AB44" s="739" t="str">
        <f>IFERROR(VLOOKUP($G44,'様式8-3'!$B$11:$N$57,12,FALSE),"")</f>
        <v/>
      </c>
      <c r="AC44" s="739" t="str">
        <f>IFERROR(VLOOKUP($G44,'様式8-3'!$B$11:$N$57,13,FALSE),"")</f>
        <v/>
      </c>
      <c r="AD44" s="744"/>
      <c r="AE44" s="65"/>
      <c r="AF44" s="72" t="str">
        <f>IFERROR(VLOOKUP($AE44,'様式8-3'!$B$110:$N$118,2,TRUE),"")</f>
        <v/>
      </c>
      <c r="AG44" s="65"/>
      <c r="AH44" s="743" t="str">
        <f>IFERROR(VLOOKUP($AE44,'様式8-3'!$B$110:$N$118,12,TRUE),"")</f>
        <v/>
      </c>
      <c r="AI44" s="743" t="str">
        <f>IFERROR(VLOOKUP($AE44,'様式8-3'!$B$110:$N$118,13,TRUE),"")</f>
        <v/>
      </c>
    </row>
    <row r="45" spans="1:35" x14ac:dyDescent="0.15">
      <c r="A45" s="2">
        <v>34</v>
      </c>
      <c r="C45" s="594">
        <v>34</v>
      </c>
      <c r="D45" s="114"/>
      <c r="E45" s="65"/>
      <c r="F45" s="65"/>
      <c r="G45" s="65"/>
      <c r="H45" s="65"/>
      <c r="I45" s="65"/>
      <c r="J45" s="72" t="str">
        <f>IFERROR(VLOOKUP($G45,'様式8-3'!$B$11:$N$57,11,FALSE),"")</f>
        <v/>
      </c>
      <c r="K45" s="106" t="str">
        <f>IFERROR(VLOOKUP($G45,'様式8-3'!$B$11:$N$57,2,FALSE),"")</f>
        <v/>
      </c>
      <c r="L45" s="106" t="str">
        <f>IFERROR(VLOOKUP($G45,'様式8-3'!$B$11:$N$57,3,FALSE),"")</f>
        <v/>
      </c>
      <c r="M45" s="118" t="str">
        <f>IFERROR(VLOOKUP($G45,'様式8-3'!$B$11:$N$57,4,FALSE),"")</f>
        <v/>
      </c>
      <c r="N45" s="118" t="str">
        <f>IFERROR(VLOOKUP($G45,'様式8-3'!$B$11:$N$57,5,FALSE),"")</f>
        <v/>
      </c>
      <c r="O45" s="118" t="str">
        <f>IFERROR(VLOOKUP($G45,'様式8-3'!$B$11:$N$57,6,FALSE),"")</f>
        <v/>
      </c>
      <c r="P45" s="118" t="str">
        <f>IFERROR(VLOOKUP($G45,'様式8-3'!$B$11:$N$57,7,FALSE),"")</f>
        <v/>
      </c>
      <c r="Q45" s="74"/>
      <c r="R45" s="74"/>
      <c r="S45" s="65"/>
      <c r="T45" s="73" t="str">
        <f t="shared" si="1"/>
        <v/>
      </c>
      <c r="U45" s="73" t="str">
        <f t="shared" si="2"/>
        <v/>
      </c>
      <c r="V45" s="121" t="str">
        <f t="shared" si="3"/>
        <v/>
      </c>
      <c r="W45" s="121" t="str">
        <f t="shared" si="4"/>
        <v/>
      </c>
      <c r="X45" s="121" t="str">
        <f t="shared" si="5"/>
        <v/>
      </c>
      <c r="Y45" s="121" t="str">
        <f t="shared" si="6"/>
        <v/>
      </c>
      <c r="Z45" s="74"/>
      <c r="AA45" s="74"/>
      <c r="AB45" s="739" t="str">
        <f>IFERROR(VLOOKUP($G45,'様式8-3'!$B$11:$N$57,12,FALSE),"")</f>
        <v/>
      </c>
      <c r="AC45" s="739" t="str">
        <f>IFERROR(VLOOKUP($G45,'様式8-3'!$B$11:$N$57,13,FALSE),"")</f>
        <v/>
      </c>
      <c r="AD45" s="744"/>
      <c r="AE45" s="65"/>
      <c r="AF45" s="72" t="str">
        <f>IFERROR(VLOOKUP($AE45,'様式8-3'!$B$110:$N$118,2,TRUE),"")</f>
        <v/>
      </c>
      <c r="AG45" s="65"/>
      <c r="AH45" s="743" t="str">
        <f>IFERROR(VLOOKUP($AE45,'様式8-3'!$B$110:$N$118,12,TRUE),"")</f>
        <v/>
      </c>
      <c r="AI45" s="743" t="str">
        <f>IFERROR(VLOOKUP($AE45,'様式8-3'!$B$110:$N$118,13,TRUE),"")</f>
        <v/>
      </c>
    </row>
    <row r="46" spans="1:35" x14ac:dyDescent="0.15">
      <c r="A46" s="2">
        <v>35</v>
      </c>
      <c r="C46" s="594">
        <v>35</v>
      </c>
      <c r="D46" s="114"/>
      <c r="E46" s="65"/>
      <c r="F46" s="65"/>
      <c r="G46" s="65"/>
      <c r="H46" s="65"/>
      <c r="I46" s="65"/>
      <c r="J46" s="72" t="str">
        <f>IFERROR(VLOOKUP($G46,'様式8-3'!$B$11:$N$57,11,FALSE),"")</f>
        <v/>
      </c>
      <c r="K46" s="106" t="str">
        <f>IFERROR(VLOOKUP($G46,'様式8-3'!$B$11:$N$57,2,FALSE),"")</f>
        <v/>
      </c>
      <c r="L46" s="106" t="str">
        <f>IFERROR(VLOOKUP($G46,'様式8-3'!$B$11:$N$57,3,FALSE),"")</f>
        <v/>
      </c>
      <c r="M46" s="118" t="str">
        <f>IFERROR(VLOOKUP($G46,'様式8-3'!$B$11:$N$57,4,FALSE),"")</f>
        <v/>
      </c>
      <c r="N46" s="118" t="str">
        <f>IFERROR(VLOOKUP($G46,'様式8-3'!$B$11:$N$57,5,FALSE),"")</f>
        <v/>
      </c>
      <c r="O46" s="118" t="str">
        <f>IFERROR(VLOOKUP($G46,'様式8-3'!$B$11:$N$57,6,FALSE),"")</f>
        <v/>
      </c>
      <c r="P46" s="118" t="str">
        <f>IFERROR(VLOOKUP($G46,'様式8-3'!$B$11:$N$57,7,FALSE),"")</f>
        <v/>
      </c>
      <c r="Q46" s="74"/>
      <c r="R46" s="74"/>
      <c r="S46" s="65"/>
      <c r="T46" s="73" t="str">
        <f t="shared" si="1"/>
        <v/>
      </c>
      <c r="U46" s="73" t="str">
        <f t="shared" si="2"/>
        <v/>
      </c>
      <c r="V46" s="121" t="str">
        <f t="shared" si="3"/>
        <v/>
      </c>
      <c r="W46" s="121" t="str">
        <f t="shared" si="4"/>
        <v/>
      </c>
      <c r="X46" s="121" t="str">
        <f t="shared" si="5"/>
        <v/>
      </c>
      <c r="Y46" s="121" t="str">
        <f t="shared" si="6"/>
        <v/>
      </c>
      <c r="Z46" s="74"/>
      <c r="AA46" s="74"/>
      <c r="AB46" s="739" t="str">
        <f>IFERROR(VLOOKUP($G46,'様式8-3'!$B$11:$N$57,12,FALSE),"")</f>
        <v/>
      </c>
      <c r="AC46" s="739" t="str">
        <f>IFERROR(VLOOKUP($G46,'様式8-3'!$B$11:$N$57,13,FALSE),"")</f>
        <v/>
      </c>
      <c r="AD46" s="744"/>
      <c r="AE46" s="65"/>
      <c r="AF46" s="72" t="str">
        <f>IFERROR(VLOOKUP($AE46,'様式8-3'!$B$110:$N$118,2,TRUE),"")</f>
        <v/>
      </c>
      <c r="AG46" s="65"/>
      <c r="AH46" s="743" t="str">
        <f>IFERROR(VLOOKUP($AE46,'様式8-3'!$B$110:$N$118,12,TRUE),"")</f>
        <v/>
      </c>
      <c r="AI46" s="743" t="str">
        <f>IFERROR(VLOOKUP($AE46,'様式8-3'!$B$110:$N$118,13,TRUE),"")</f>
        <v/>
      </c>
    </row>
    <row r="47" spans="1:35" x14ac:dyDescent="0.15">
      <c r="A47" s="2">
        <v>36</v>
      </c>
      <c r="C47" s="594">
        <v>36</v>
      </c>
      <c r="D47" s="114"/>
      <c r="E47" s="65"/>
      <c r="F47" s="65"/>
      <c r="G47" s="65"/>
      <c r="H47" s="65"/>
      <c r="I47" s="65"/>
      <c r="J47" s="72" t="str">
        <f>IFERROR(VLOOKUP($G47,'様式8-3'!$B$11:$N$57,11,FALSE),"")</f>
        <v/>
      </c>
      <c r="K47" s="106" t="str">
        <f>IFERROR(VLOOKUP($G47,'様式8-3'!$B$11:$N$57,2,FALSE),"")</f>
        <v/>
      </c>
      <c r="L47" s="106" t="str">
        <f>IFERROR(VLOOKUP($G47,'様式8-3'!$B$11:$N$57,3,FALSE),"")</f>
        <v/>
      </c>
      <c r="M47" s="118" t="str">
        <f>IFERROR(VLOOKUP($G47,'様式8-3'!$B$11:$N$57,4,FALSE),"")</f>
        <v/>
      </c>
      <c r="N47" s="118" t="str">
        <f>IFERROR(VLOOKUP($G47,'様式8-3'!$B$11:$N$57,5,FALSE),"")</f>
        <v/>
      </c>
      <c r="O47" s="118" t="str">
        <f>IFERROR(VLOOKUP($G47,'様式8-3'!$B$11:$N$57,6,FALSE),"")</f>
        <v/>
      </c>
      <c r="P47" s="118" t="str">
        <f>IFERROR(VLOOKUP($G47,'様式8-3'!$B$11:$N$57,7,FALSE),"")</f>
        <v/>
      </c>
      <c r="Q47" s="74"/>
      <c r="R47" s="74"/>
      <c r="S47" s="65"/>
      <c r="T47" s="73" t="str">
        <f t="shared" si="1"/>
        <v/>
      </c>
      <c r="U47" s="73" t="str">
        <f t="shared" si="2"/>
        <v/>
      </c>
      <c r="V47" s="121" t="str">
        <f t="shared" si="3"/>
        <v/>
      </c>
      <c r="W47" s="121" t="str">
        <f t="shared" si="4"/>
        <v/>
      </c>
      <c r="X47" s="121" t="str">
        <f t="shared" si="5"/>
        <v/>
      </c>
      <c r="Y47" s="121" t="str">
        <f t="shared" si="6"/>
        <v/>
      </c>
      <c r="Z47" s="74"/>
      <c r="AA47" s="74"/>
      <c r="AB47" s="739" t="str">
        <f>IFERROR(VLOOKUP($G47,'様式8-3'!$B$11:$N$57,12,FALSE),"")</f>
        <v/>
      </c>
      <c r="AC47" s="739" t="str">
        <f>IFERROR(VLOOKUP($G47,'様式8-3'!$B$11:$N$57,13,FALSE),"")</f>
        <v/>
      </c>
      <c r="AD47" s="744"/>
      <c r="AE47" s="65"/>
      <c r="AF47" s="72" t="str">
        <f>IFERROR(VLOOKUP($AE47,'様式8-3'!$B$110:$N$118,2,TRUE),"")</f>
        <v/>
      </c>
      <c r="AG47" s="65"/>
      <c r="AH47" s="743" t="str">
        <f>IFERROR(VLOOKUP($AE47,'様式8-3'!$B$110:$N$118,12,TRUE),"")</f>
        <v/>
      </c>
      <c r="AI47" s="743" t="str">
        <f>IFERROR(VLOOKUP($AE47,'様式8-3'!$B$110:$N$118,13,TRUE),"")</f>
        <v/>
      </c>
    </row>
    <row r="48" spans="1:35" x14ac:dyDescent="0.15">
      <c r="A48" s="2">
        <v>37</v>
      </c>
      <c r="C48" s="594">
        <v>37</v>
      </c>
      <c r="D48" s="114"/>
      <c r="E48" s="65"/>
      <c r="F48" s="65"/>
      <c r="G48" s="65"/>
      <c r="H48" s="65"/>
      <c r="I48" s="65"/>
      <c r="J48" s="72" t="str">
        <f>IFERROR(VLOOKUP($G48,'様式8-3'!$B$11:$N$57,11,FALSE),"")</f>
        <v/>
      </c>
      <c r="K48" s="106" t="str">
        <f>IFERROR(VLOOKUP($G48,'様式8-3'!$B$11:$N$57,2,FALSE),"")</f>
        <v/>
      </c>
      <c r="L48" s="106" t="str">
        <f>IFERROR(VLOOKUP($G48,'様式8-3'!$B$11:$N$57,3,FALSE),"")</f>
        <v/>
      </c>
      <c r="M48" s="118" t="str">
        <f>IFERROR(VLOOKUP($G48,'様式8-3'!$B$11:$N$57,4,FALSE),"")</f>
        <v/>
      </c>
      <c r="N48" s="118" t="str">
        <f>IFERROR(VLOOKUP($G48,'様式8-3'!$B$11:$N$57,5,FALSE),"")</f>
        <v/>
      </c>
      <c r="O48" s="118" t="str">
        <f>IFERROR(VLOOKUP($G48,'様式8-3'!$B$11:$N$57,6,FALSE),"")</f>
        <v/>
      </c>
      <c r="P48" s="118" t="str">
        <f>IFERROR(VLOOKUP($G48,'様式8-3'!$B$11:$N$57,7,FALSE),"")</f>
        <v/>
      </c>
      <c r="Q48" s="74"/>
      <c r="R48" s="74"/>
      <c r="S48" s="65"/>
      <c r="T48" s="73" t="str">
        <f t="shared" si="1"/>
        <v/>
      </c>
      <c r="U48" s="73" t="str">
        <f t="shared" si="2"/>
        <v/>
      </c>
      <c r="V48" s="121" t="str">
        <f t="shared" si="3"/>
        <v/>
      </c>
      <c r="W48" s="121" t="str">
        <f t="shared" si="4"/>
        <v/>
      </c>
      <c r="X48" s="121" t="str">
        <f t="shared" si="5"/>
        <v/>
      </c>
      <c r="Y48" s="121" t="str">
        <f t="shared" si="6"/>
        <v/>
      </c>
      <c r="Z48" s="74"/>
      <c r="AA48" s="74"/>
      <c r="AB48" s="739" t="str">
        <f>IFERROR(VLOOKUP($G48,'様式8-3'!$B$11:$N$57,12,FALSE),"")</f>
        <v/>
      </c>
      <c r="AC48" s="739" t="str">
        <f>IFERROR(VLOOKUP($G48,'様式8-3'!$B$11:$N$57,13,FALSE),"")</f>
        <v/>
      </c>
      <c r="AD48" s="744"/>
      <c r="AE48" s="65"/>
      <c r="AF48" s="72" t="str">
        <f>IFERROR(VLOOKUP($AE48,'様式8-3'!$B$110:$N$118,2,TRUE),"")</f>
        <v/>
      </c>
      <c r="AG48" s="65"/>
      <c r="AH48" s="743" t="str">
        <f>IFERROR(VLOOKUP($AE48,'様式8-3'!$B$110:$N$118,12,TRUE),"")</f>
        <v/>
      </c>
      <c r="AI48" s="743" t="str">
        <f>IFERROR(VLOOKUP($AE48,'様式8-3'!$B$110:$N$118,13,TRUE),"")</f>
        <v/>
      </c>
    </row>
    <row r="49" spans="1:35" x14ac:dyDescent="0.15">
      <c r="A49" s="2">
        <v>38</v>
      </c>
      <c r="C49" s="594">
        <v>38</v>
      </c>
      <c r="D49" s="114"/>
      <c r="E49" s="65"/>
      <c r="F49" s="65"/>
      <c r="G49" s="65"/>
      <c r="H49" s="65"/>
      <c r="I49" s="65"/>
      <c r="J49" s="72" t="str">
        <f>IFERROR(VLOOKUP($G49,'様式8-3'!$B$11:$N$57,11,FALSE),"")</f>
        <v/>
      </c>
      <c r="K49" s="106" t="str">
        <f>IFERROR(VLOOKUP($G49,'様式8-3'!$B$11:$N$57,2,FALSE),"")</f>
        <v/>
      </c>
      <c r="L49" s="106" t="str">
        <f>IFERROR(VLOOKUP($G49,'様式8-3'!$B$11:$N$57,3,FALSE),"")</f>
        <v/>
      </c>
      <c r="M49" s="118" t="str">
        <f>IFERROR(VLOOKUP($G49,'様式8-3'!$B$11:$N$57,4,FALSE),"")</f>
        <v/>
      </c>
      <c r="N49" s="118" t="str">
        <f>IFERROR(VLOOKUP($G49,'様式8-3'!$B$11:$N$57,5,FALSE),"")</f>
        <v/>
      </c>
      <c r="O49" s="118" t="str">
        <f>IFERROR(VLOOKUP($G49,'様式8-3'!$B$11:$N$57,6,FALSE),"")</f>
        <v/>
      </c>
      <c r="P49" s="118" t="str">
        <f>IFERROR(VLOOKUP($G49,'様式8-3'!$B$11:$N$57,7,FALSE),"")</f>
        <v/>
      </c>
      <c r="Q49" s="74"/>
      <c r="R49" s="74"/>
      <c r="S49" s="65"/>
      <c r="T49" s="73" t="str">
        <f t="shared" si="1"/>
        <v/>
      </c>
      <c r="U49" s="73" t="str">
        <f t="shared" si="2"/>
        <v/>
      </c>
      <c r="V49" s="121" t="str">
        <f t="shared" si="3"/>
        <v/>
      </c>
      <c r="W49" s="121" t="str">
        <f t="shared" si="4"/>
        <v/>
      </c>
      <c r="X49" s="121" t="str">
        <f t="shared" si="5"/>
        <v/>
      </c>
      <c r="Y49" s="121" t="str">
        <f t="shared" si="6"/>
        <v/>
      </c>
      <c r="Z49" s="74"/>
      <c r="AA49" s="74"/>
      <c r="AB49" s="739" t="str">
        <f>IFERROR(VLOOKUP($G49,'様式8-3'!$B$11:$N$57,12,FALSE),"")</f>
        <v/>
      </c>
      <c r="AC49" s="739" t="str">
        <f>IFERROR(VLOOKUP($G49,'様式8-3'!$B$11:$N$57,13,FALSE),"")</f>
        <v/>
      </c>
      <c r="AD49" s="744"/>
      <c r="AE49" s="65"/>
      <c r="AF49" s="72" t="str">
        <f>IFERROR(VLOOKUP($AE49,'様式8-3'!$B$110:$N$118,2,TRUE),"")</f>
        <v/>
      </c>
      <c r="AG49" s="65"/>
      <c r="AH49" s="743" t="str">
        <f>IFERROR(VLOOKUP($AE49,'様式8-3'!$B$110:$N$118,12,TRUE),"")</f>
        <v/>
      </c>
      <c r="AI49" s="743" t="str">
        <f>IFERROR(VLOOKUP($AE49,'様式8-3'!$B$110:$N$118,13,TRUE),"")</f>
        <v/>
      </c>
    </row>
    <row r="50" spans="1:35" x14ac:dyDescent="0.15">
      <c r="A50" s="2">
        <v>39</v>
      </c>
      <c r="C50" s="594">
        <v>39</v>
      </c>
      <c r="D50" s="114"/>
      <c r="E50" s="65"/>
      <c r="F50" s="65"/>
      <c r="G50" s="65"/>
      <c r="H50" s="65"/>
      <c r="I50" s="65"/>
      <c r="J50" s="72" t="str">
        <f>IFERROR(VLOOKUP($G50,'様式8-3'!$B$11:$N$57,11,FALSE),"")</f>
        <v/>
      </c>
      <c r="K50" s="106" t="str">
        <f>IFERROR(VLOOKUP($G50,'様式8-3'!$B$11:$N$57,2,FALSE),"")</f>
        <v/>
      </c>
      <c r="L50" s="106" t="str">
        <f>IFERROR(VLOOKUP($G50,'様式8-3'!$B$11:$N$57,3,FALSE),"")</f>
        <v/>
      </c>
      <c r="M50" s="118" t="str">
        <f>IFERROR(VLOOKUP($G50,'様式8-3'!$B$11:$N$57,4,FALSE),"")</f>
        <v/>
      </c>
      <c r="N50" s="118" t="str">
        <f>IFERROR(VLOOKUP($G50,'様式8-3'!$B$11:$N$57,5,FALSE),"")</f>
        <v/>
      </c>
      <c r="O50" s="118" t="str">
        <f>IFERROR(VLOOKUP($G50,'様式8-3'!$B$11:$N$57,6,FALSE),"")</f>
        <v/>
      </c>
      <c r="P50" s="118" t="str">
        <f>IFERROR(VLOOKUP($G50,'様式8-3'!$B$11:$N$57,7,FALSE),"")</f>
        <v/>
      </c>
      <c r="Q50" s="74"/>
      <c r="R50" s="74"/>
      <c r="S50" s="65"/>
      <c r="T50" s="73" t="str">
        <f t="shared" si="1"/>
        <v/>
      </c>
      <c r="U50" s="73" t="str">
        <f t="shared" si="2"/>
        <v/>
      </c>
      <c r="V50" s="121" t="str">
        <f t="shared" si="3"/>
        <v/>
      </c>
      <c r="W50" s="121" t="str">
        <f t="shared" si="4"/>
        <v/>
      </c>
      <c r="X50" s="121" t="str">
        <f t="shared" si="5"/>
        <v/>
      </c>
      <c r="Y50" s="121" t="str">
        <f t="shared" si="6"/>
        <v/>
      </c>
      <c r="Z50" s="74"/>
      <c r="AA50" s="74"/>
      <c r="AB50" s="739" t="str">
        <f>IFERROR(VLOOKUP($G50,'様式8-3'!$B$11:$N$57,12,FALSE),"")</f>
        <v/>
      </c>
      <c r="AC50" s="739" t="str">
        <f>IFERROR(VLOOKUP($G50,'様式8-3'!$B$11:$N$57,13,FALSE),"")</f>
        <v/>
      </c>
      <c r="AD50" s="744"/>
      <c r="AE50" s="65"/>
      <c r="AF50" s="72" t="str">
        <f>IFERROR(VLOOKUP($AE50,'様式8-3'!$B$110:$N$118,2,TRUE),"")</f>
        <v/>
      </c>
      <c r="AG50" s="65"/>
      <c r="AH50" s="743" t="str">
        <f>IFERROR(VLOOKUP($AE50,'様式8-3'!$B$110:$N$118,12,TRUE),"")</f>
        <v/>
      </c>
      <c r="AI50" s="743" t="str">
        <f>IFERROR(VLOOKUP($AE50,'様式8-3'!$B$110:$N$118,13,TRUE),"")</f>
        <v/>
      </c>
    </row>
    <row r="51" spans="1:35" x14ac:dyDescent="0.15">
      <c r="A51" s="2">
        <v>40</v>
      </c>
      <c r="C51" s="594">
        <v>40</v>
      </c>
      <c r="D51" s="114"/>
      <c r="E51" s="65"/>
      <c r="F51" s="65"/>
      <c r="G51" s="65"/>
      <c r="H51" s="65"/>
      <c r="I51" s="65"/>
      <c r="J51" s="72" t="str">
        <f>IFERROR(VLOOKUP($G51,'様式8-3'!$B$11:$N$57,11,FALSE),"")</f>
        <v/>
      </c>
      <c r="K51" s="106" t="str">
        <f>IFERROR(VLOOKUP($G51,'様式8-3'!$B$11:$N$57,2,FALSE),"")</f>
        <v/>
      </c>
      <c r="L51" s="106" t="str">
        <f>IFERROR(VLOOKUP($G51,'様式8-3'!$B$11:$N$57,3,FALSE),"")</f>
        <v/>
      </c>
      <c r="M51" s="118" t="str">
        <f>IFERROR(VLOOKUP($G51,'様式8-3'!$B$11:$N$57,4,FALSE),"")</f>
        <v/>
      </c>
      <c r="N51" s="118" t="str">
        <f>IFERROR(VLOOKUP($G51,'様式8-3'!$B$11:$N$57,5,FALSE),"")</f>
        <v/>
      </c>
      <c r="O51" s="118" t="str">
        <f>IFERROR(VLOOKUP($G51,'様式8-3'!$B$11:$N$57,6,FALSE),"")</f>
        <v/>
      </c>
      <c r="P51" s="118" t="str">
        <f>IFERROR(VLOOKUP($G51,'様式8-3'!$B$11:$N$57,7,FALSE),"")</f>
        <v/>
      </c>
      <c r="Q51" s="74"/>
      <c r="R51" s="74"/>
      <c r="S51" s="65"/>
      <c r="T51" s="73" t="str">
        <f t="shared" si="1"/>
        <v/>
      </c>
      <c r="U51" s="73" t="str">
        <f t="shared" si="2"/>
        <v/>
      </c>
      <c r="V51" s="121" t="str">
        <f t="shared" si="3"/>
        <v/>
      </c>
      <c r="W51" s="121" t="str">
        <f t="shared" si="4"/>
        <v/>
      </c>
      <c r="X51" s="121" t="str">
        <f t="shared" si="5"/>
        <v/>
      </c>
      <c r="Y51" s="121" t="str">
        <f t="shared" si="6"/>
        <v/>
      </c>
      <c r="Z51" s="74"/>
      <c r="AA51" s="74"/>
      <c r="AB51" s="739" t="str">
        <f>IFERROR(VLOOKUP($G51,'様式8-3'!$B$11:$N$57,12,FALSE),"")</f>
        <v/>
      </c>
      <c r="AC51" s="739" t="str">
        <f>IFERROR(VLOOKUP($G51,'様式8-3'!$B$11:$N$57,13,FALSE),"")</f>
        <v/>
      </c>
      <c r="AD51" s="744"/>
      <c r="AE51" s="65"/>
      <c r="AF51" s="72" t="str">
        <f>IFERROR(VLOOKUP($AE51,'様式8-3'!$B$110:$N$118,2,TRUE),"")</f>
        <v/>
      </c>
      <c r="AG51" s="65"/>
      <c r="AH51" s="743" t="str">
        <f>IFERROR(VLOOKUP($AE51,'様式8-3'!$B$110:$N$118,12,TRUE),"")</f>
        <v/>
      </c>
      <c r="AI51" s="743" t="str">
        <f>IFERROR(VLOOKUP($AE51,'様式8-3'!$B$110:$N$118,13,TRUE),"")</f>
        <v/>
      </c>
    </row>
    <row r="52" spans="1:35" x14ac:dyDescent="0.15">
      <c r="A52" s="2">
        <v>41</v>
      </c>
      <c r="C52" s="594">
        <v>41</v>
      </c>
      <c r="D52" s="114"/>
      <c r="E52" s="65"/>
      <c r="F52" s="65"/>
      <c r="G52" s="65"/>
      <c r="H52" s="65"/>
      <c r="I52" s="65"/>
      <c r="J52" s="72" t="str">
        <f>IFERROR(VLOOKUP($G52,'様式8-3'!$B$11:$N$57,11,FALSE),"")</f>
        <v/>
      </c>
      <c r="K52" s="106" t="str">
        <f>IFERROR(VLOOKUP($G52,'様式8-3'!$B$11:$N$57,2,FALSE),"")</f>
        <v/>
      </c>
      <c r="L52" s="106" t="str">
        <f>IFERROR(VLOOKUP($G52,'様式8-3'!$B$11:$N$57,3,FALSE),"")</f>
        <v/>
      </c>
      <c r="M52" s="118" t="str">
        <f>IFERROR(VLOOKUP($G52,'様式8-3'!$B$11:$N$57,4,FALSE),"")</f>
        <v/>
      </c>
      <c r="N52" s="118" t="str">
        <f>IFERROR(VLOOKUP($G52,'様式8-3'!$B$11:$N$57,5,FALSE),"")</f>
        <v/>
      </c>
      <c r="O52" s="118" t="str">
        <f>IFERROR(VLOOKUP($G52,'様式8-3'!$B$11:$N$57,6,FALSE),"")</f>
        <v/>
      </c>
      <c r="P52" s="118" t="str">
        <f>IFERROR(VLOOKUP($G52,'様式8-3'!$B$11:$N$57,7,FALSE),"")</f>
        <v/>
      </c>
      <c r="Q52" s="74"/>
      <c r="R52" s="74"/>
      <c r="S52" s="65"/>
      <c r="T52" s="73" t="str">
        <f t="shared" si="1"/>
        <v/>
      </c>
      <c r="U52" s="73" t="str">
        <f t="shared" si="2"/>
        <v/>
      </c>
      <c r="V52" s="121" t="str">
        <f t="shared" si="3"/>
        <v/>
      </c>
      <c r="W52" s="121" t="str">
        <f t="shared" si="4"/>
        <v/>
      </c>
      <c r="X52" s="121" t="str">
        <f t="shared" si="5"/>
        <v/>
      </c>
      <c r="Y52" s="121" t="str">
        <f t="shared" si="6"/>
        <v/>
      </c>
      <c r="Z52" s="74"/>
      <c r="AA52" s="74"/>
      <c r="AB52" s="739" t="str">
        <f>IFERROR(VLOOKUP($G52,'様式8-3'!$B$11:$N$57,12,FALSE),"")</f>
        <v/>
      </c>
      <c r="AC52" s="739" t="str">
        <f>IFERROR(VLOOKUP($G52,'様式8-3'!$B$11:$N$57,13,FALSE),"")</f>
        <v/>
      </c>
      <c r="AD52" s="744"/>
      <c r="AE52" s="65"/>
      <c r="AF52" s="72" t="str">
        <f>IFERROR(VLOOKUP($AE52,'様式8-3'!$B$110:$N$118,2,TRUE),"")</f>
        <v/>
      </c>
      <c r="AG52" s="65"/>
      <c r="AH52" s="743" t="str">
        <f>IFERROR(VLOOKUP($AE52,'様式8-3'!$B$110:$N$118,12,TRUE),"")</f>
        <v/>
      </c>
      <c r="AI52" s="743" t="str">
        <f>IFERROR(VLOOKUP($AE52,'様式8-3'!$B$110:$N$118,13,TRUE),"")</f>
        <v/>
      </c>
    </row>
    <row r="53" spans="1:35" x14ac:dyDescent="0.15">
      <c r="A53" s="2">
        <v>42</v>
      </c>
      <c r="C53" s="594">
        <v>42</v>
      </c>
      <c r="D53" s="114"/>
      <c r="E53" s="65"/>
      <c r="F53" s="65"/>
      <c r="G53" s="65"/>
      <c r="H53" s="65"/>
      <c r="I53" s="65"/>
      <c r="J53" s="72" t="str">
        <f>IFERROR(VLOOKUP($G53,'様式8-3'!$B$11:$N$57,11,FALSE),"")</f>
        <v/>
      </c>
      <c r="K53" s="106" t="str">
        <f>IFERROR(VLOOKUP($G53,'様式8-3'!$B$11:$N$57,2,FALSE),"")</f>
        <v/>
      </c>
      <c r="L53" s="106" t="str">
        <f>IFERROR(VLOOKUP($G53,'様式8-3'!$B$11:$N$57,3,FALSE),"")</f>
        <v/>
      </c>
      <c r="M53" s="118" t="str">
        <f>IFERROR(VLOOKUP($G53,'様式8-3'!$B$11:$N$57,4,FALSE),"")</f>
        <v/>
      </c>
      <c r="N53" s="118" t="str">
        <f>IFERROR(VLOOKUP($G53,'様式8-3'!$B$11:$N$57,5,FALSE),"")</f>
        <v/>
      </c>
      <c r="O53" s="118" t="str">
        <f>IFERROR(VLOOKUP($G53,'様式8-3'!$B$11:$N$57,6,FALSE),"")</f>
        <v/>
      </c>
      <c r="P53" s="118" t="str">
        <f>IFERROR(VLOOKUP($G53,'様式8-3'!$B$11:$N$57,7,FALSE),"")</f>
        <v/>
      </c>
      <c r="Q53" s="74"/>
      <c r="R53" s="74"/>
      <c r="S53" s="65"/>
      <c r="T53" s="73" t="str">
        <f t="shared" si="1"/>
        <v/>
      </c>
      <c r="U53" s="73" t="str">
        <f t="shared" si="2"/>
        <v/>
      </c>
      <c r="V53" s="121" t="str">
        <f t="shared" si="3"/>
        <v/>
      </c>
      <c r="W53" s="121" t="str">
        <f t="shared" si="4"/>
        <v/>
      </c>
      <c r="X53" s="121" t="str">
        <f t="shared" si="5"/>
        <v/>
      </c>
      <c r="Y53" s="121" t="str">
        <f t="shared" si="6"/>
        <v/>
      </c>
      <c r="Z53" s="74"/>
      <c r="AA53" s="74"/>
      <c r="AB53" s="739" t="str">
        <f>IFERROR(VLOOKUP($G53,'様式8-3'!$B$11:$N$57,12,FALSE),"")</f>
        <v/>
      </c>
      <c r="AC53" s="739" t="str">
        <f>IFERROR(VLOOKUP($G53,'様式8-3'!$B$11:$N$57,13,FALSE),"")</f>
        <v/>
      </c>
      <c r="AD53" s="744"/>
      <c r="AE53" s="65"/>
      <c r="AF53" s="72" t="str">
        <f>IFERROR(VLOOKUP($AE53,'様式8-3'!$B$110:$N$118,2,TRUE),"")</f>
        <v/>
      </c>
      <c r="AG53" s="65"/>
      <c r="AH53" s="743" t="str">
        <f>IFERROR(VLOOKUP($AE53,'様式8-3'!$B$110:$N$118,12,TRUE),"")</f>
        <v/>
      </c>
      <c r="AI53" s="743" t="str">
        <f>IFERROR(VLOOKUP($AE53,'様式8-3'!$B$110:$N$118,13,TRUE),"")</f>
        <v/>
      </c>
    </row>
    <row r="54" spans="1:35" x14ac:dyDescent="0.15">
      <c r="A54" s="2">
        <v>43</v>
      </c>
      <c r="C54" s="594">
        <v>43</v>
      </c>
      <c r="D54" s="114"/>
      <c r="E54" s="65"/>
      <c r="F54" s="65"/>
      <c r="G54" s="65"/>
      <c r="H54" s="65"/>
      <c r="I54" s="65"/>
      <c r="J54" s="72" t="str">
        <f>IFERROR(VLOOKUP($G54,'様式8-3'!$B$11:$N$57,11,FALSE),"")</f>
        <v/>
      </c>
      <c r="K54" s="106" t="str">
        <f>IFERROR(VLOOKUP($G54,'様式8-3'!$B$11:$N$57,2,FALSE),"")</f>
        <v/>
      </c>
      <c r="L54" s="106" t="str">
        <f>IFERROR(VLOOKUP($G54,'様式8-3'!$B$11:$N$57,3,FALSE),"")</f>
        <v/>
      </c>
      <c r="M54" s="118" t="str">
        <f>IFERROR(VLOOKUP($G54,'様式8-3'!$B$11:$N$57,4,FALSE),"")</f>
        <v/>
      </c>
      <c r="N54" s="118" t="str">
        <f>IFERROR(VLOOKUP($G54,'様式8-3'!$B$11:$N$57,5,FALSE),"")</f>
        <v/>
      </c>
      <c r="O54" s="118" t="str">
        <f>IFERROR(VLOOKUP($G54,'様式8-3'!$B$11:$N$57,6,FALSE),"")</f>
        <v/>
      </c>
      <c r="P54" s="118" t="str">
        <f>IFERROR(VLOOKUP($G54,'様式8-3'!$B$11:$N$57,7,FALSE),"")</f>
        <v/>
      </c>
      <c r="Q54" s="74"/>
      <c r="R54" s="74"/>
      <c r="S54" s="65"/>
      <c r="T54" s="73" t="str">
        <f t="shared" si="1"/>
        <v/>
      </c>
      <c r="U54" s="73" t="str">
        <f t="shared" si="2"/>
        <v/>
      </c>
      <c r="V54" s="121" t="str">
        <f t="shared" si="3"/>
        <v/>
      </c>
      <c r="W54" s="121" t="str">
        <f t="shared" si="4"/>
        <v/>
      </c>
      <c r="X54" s="121" t="str">
        <f t="shared" si="5"/>
        <v/>
      </c>
      <c r="Y54" s="121" t="str">
        <f t="shared" si="6"/>
        <v/>
      </c>
      <c r="Z54" s="74"/>
      <c r="AA54" s="74"/>
      <c r="AB54" s="739" t="str">
        <f>IFERROR(VLOOKUP($G54,'様式8-3'!$B$11:$N$57,12,FALSE),"")</f>
        <v/>
      </c>
      <c r="AC54" s="739" t="str">
        <f>IFERROR(VLOOKUP($G54,'様式8-3'!$B$11:$N$57,13,FALSE),"")</f>
        <v/>
      </c>
      <c r="AD54" s="744"/>
      <c r="AE54" s="65"/>
      <c r="AF54" s="72" t="str">
        <f>IFERROR(VLOOKUP($AE54,'様式8-3'!$B$110:$N$118,2,TRUE),"")</f>
        <v/>
      </c>
      <c r="AG54" s="65"/>
      <c r="AH54" s="743" t="str">
        <f>IFERROR(VLOOKUP($AE54,'様式8-3'!$B$110:$N$118,12,TRUE),"")</f>
        <v/>
      </c>
      <c r="AI54" s="743" t="str">
        <f>IFERROR(VLOOKUP($AE54,'様式8-3'!$B$110:$N$118,13,TRUE),"")</f>
        <v/>
      </c>
    </row>
    <row r="55" spans="1:35" x14ac:dyDescent="0.15">
      <c r="A55" s="2">
        <v>44</v>
      </c>
      <c r="C55" s="594">
        <v>44</v>
      </c>
      <c r="D55" s="114"/>
      <c r="E55" s="65"/>
      <c r="F55" s="65"/>
      <c r="G55" s="65"/>
      <c r="H55" s="65"/>
      <c r="I55" s="65"/>
      <c r="J55" s="72" t="str">
        <f>IFERROR(VLOOKUP($G55,'様式8-3'!$B$11:$N$57,11,FALSE),"")</f>
        <v/>
      </c>
      <c r="K55" s="106" t="str">
        <f>IFERROR(VLOOKUP($G55,'様式8-3'!$B$11:$N$57,2,FALSE),"")</f>
        <v/>
      </c>
      <c r="L55" s="106" t="str">
        <f>IFERROR(VLOOKUP($G55,'様式8-3'!$B$11:$N$57,3,FALSE),"")</f>
        <v/>
      </c>
      <c r="M55" s="118" t="str">
        <f>IFERROR(VLOOKUP($G55,'様式8-3'!$B$11:$N$57,4,FALSE),"")</f>
        <v/>
      </c>
      <c r="N55" s="118" t="str">
        <f>IFERROR(VLOOKUP($G55,'様式8-3'!$B$11:$N$57,5,FALSE),"")</f>
        <v/>
      </c>
      <c r="O55" s="118" t="str">
        <f>IFERROR(VLOOKUP($G55,'様式8-3'!$B$11:$N$57,6,FALSE),"")</f>
        <v/>
      </c>
      <c r="P55" s="118" t="str">
        <f>IFERROR(VLOOKUP($G55,'様式8-3'!$B$11:$N$57,7,FALSE),"")</f>
        <v/>
      </c>
      <c r="Q55" s="74"/>
      <c r="R55" s="74"/>
      <c r="S55" s="65"/>
      <c r="T55" s="73" t="str">
        <f t="shared" si="1"/>
        <v/>
      </c>
      <c r="U55" s="73" t="str">
        <f t="shared" si="2"/>
        <v/>
      </c>
      <c r="V55" s="121" t="str">
        <f t="shared" si="3"/>
        <v/>
      </c>
      <c r="W55" s="121" t="str">
        <f t="shared" si="4"/>
        <v/>
      </c>
      <c r="X55" s="121" t="str">
        <f t="shared" si="5"/>
        <v/>
      </c>
      <c r="Y55" s="121" t="str">
        <f t="shared" si="6"/>
        <v/>
      </c>
      <c r="Z55" s="74"/>
      <c r="AA55" s="74"/>
      <c r="AB55" s="739" t="str">
        <f>IFERROR(VLOOKUP($G55,'様式8-3'!$B$11:$N$57,12,FALSE),"")</f>
        <v/>
      </c>
      <c r="AC55" s="739" t="str">
        <f>IFERROR(VLOOKUP($G55,'様式8-3'!$B$11:$N$57,13,FALSE),"")</f>
        <v/>
      </c>
      <c r="AD55" s="744"/>
      <c r="AE55" s="65"/>
      <c r="AF55" s="72" t="str">
        <f>IFERROR(VLOOKUP($AE55,'様式8-3'!$B$110:$N$118,2,TRUE),"")</f>
        <v/>
      </c>
      <c r="AG55" s="65"/>
      <c r="AH55" s="743" t="str">
        <f>IFERROR(VLOOKUP($AE55,'様式8-3'!$B$110:$N$118,12,TRUE),"")</f>
        <v/>
      </c>
      <c r="AI55" s="743" t="str">
        <f>IFERROR(VLOOKUP($AE55,'様式8-3'!$B$110:$N$118,13,TRUE),"")</f>
        <v/>
      </c>
    </row>
    <row r="56" spans="1:35" x14ac:dyDescent="0.15">
      <c r="A56" s="2">
        <v>45</v>
      </c>
      <c r="C56" s="594">
        <v>45</v>
      </c>
      <c r="D56" s="114"/>
      <c r="E56" s="65"/>
      <c r="F56" s="65"/>
      <c r="G56" s="65"/>
      <c r="H56" s="65"/>
      <c r="I56" s="65"/>
      <c r="J56" s="72" t="str">
        <f>IFERROR(VLOOKUP($G56,'様式8-3'!$B$11:$N$57,11,FALSE),"")</f>
        <v/>
      </c>
      <c r="K56" s="106" t="str">
        <f>IFERROR(VLOOKUP($G56,'様式8-3'!$B$11:$N$57,2,FALSE),"")</f>
        <v/>
      </c>
      <c r="L56" s="106" t="str">
        <f>IFERROR(VLOOKUP($G56,'様式8-3'!$B$11:$N$57,3,FALSE),"")</f>
        <v/>
      </c>
      <c r="M56" s="118" t="str">
        <f>IFERROR(VLOOKUP($G56,'様式8-3'!$B$11:$N$57,4,FALSE),"")</f>
        <v/>
      </c>
      <c r="N56" s="118" t="str">
        <f>IFERROR(VLOOKUP($G56,'様式8-3'!$B$11:$N$57,5,FALSE),"")</f>
        <v/>
      </c>
      <c r="O56" s="118" t="str">
        <f>IFERROR(VLOOKUP($G56,'様式8-3'!$B$11:$N$57,6,FALSE),"")</f>
        <v/>
      </c>
      <c r="P56" s="118" t="str">
        <f>IFERROR(VLOOKUP($G56,'様式8-3'!$B$11:$N$57,7,FALSE),"")</f>
        <v/>
      </c>
      <c r="Q56" s="74"/>
      <c r="R56" s="74"/>
      <c r="S56" s="65"/>
      <c r="T56" s="73" t="str">
        <f t="shared" si="1"/>
        <v/>
      </c>
      <c r="U56" s="73" t="str">
        <f t="shared" si="2"/>
        <v/>
      </c>
      <c r="V56" s="121" t="str">
        <f t="shared" si="3"/>
        <v/>
      </c>
      <c r="W56" s="121" t="str">
        <f t="shared" si="4"/>
        <v/>
      </c>
      <c r="X56" s="121" t="str">
        <f t="shared" si="5"/>
        <v/>
      </c>
      <c r="Y56" s="121" t="str">
        <f t="shared" si="6"/>
        <v/>
      </c>
      <c r="Z56" s="74"/>
      <c r="AA56" s="74"/>
      <c r="AB56" s="739" t="str">
        <f>IFERROR(VLOOKUP($G56,'様式8-3'!$B$11:$N$57,12,FALSE),"")</f>
        <v/>
      </c>
      <c r="AC56" s="739" t="str">
        <f>IFERROR(VLOOKUP($G56,'様式8-3'!$B$11:$N$57,13,FALSE),"")</f>
        <v/>
      </c>
      <c r="AD56" s="744"/>
      <c r="AE56" s="65"/>
      <c r="AF56" s="72" t="str">
        <f>IFERROR(VLOOKUP($AE56,'様式8-3'!$B$110:$N$118,2,TRUE),"")</f>
        <v/>
      </c>
      <c r="AG56" s="65"/>
      <c r="AH56" s="743" t="str">
        <f>IFERROR(VLOOKUP($AE56,'様式8-3'!$B$110:$N$118,12,TRUE),"")</f>
        <v/>
      </c>
      <c r="AI56" s="743" t="str">
        <f>IFERROR(VLOOKUP($AE56,'様式8-3'!$B$110:$N$118,13,TRUE),"")</f>
        <v/>
      </c>
    </row>
    <row r="57" spans="1:35" x14ac:dyDescent="0.15">
      <c r="A57" s="2">
        <v>46</v>
      </c>
      <c r="C57" s="594">
        <v>46</v>
      </c>
      <c r="D57" s="114"/>
      <c r="E57" s="65"/>
      <c r="F57" s="65"/>
      <c r="G57" s="65"/>
      <c r="H57" s="65"/>
      <c r="I57" s="65"/>
      <c r="J57" s="72" t="str">
        <f>IFERROR(VLOOKUP($G57,'様式8-3'!$B$11:$N$57,11,FALSE),"")</f>
        <v/>
      </c>
      <c r="K57" s="106" t="str">
        <f>IFERROR(VLOOKUP($G57,'様式8-3'!$B$11:$N$57,2,FALSE),"")</f>
        <v/>
      </c>
      <c r="L57" s="106" t="str">
        <f>IFERROR(VLOOKUP($G57,'様式8-3'!$B$11:$N$57,3,FALSE),"")</f>
        <v/>
      </c>
      <c r="M57" s="118" t="str">
        <f>IFERROR(VLOOKUP($G57,'様式8-3'!$B$11:$N$57,4,FALSE),"")</f>
        <v/>
      </c>
      <c r="N57" s="118" t="str">
        <f>IFERROR(VLOOKUP($G57,'様式8-3'!$B$11:$N$57,5,FALSE),"")</f>
        <v/>
      </c>
      <c r="O57" s="118" t="str">
        <f>IFERROR(VLOOKUP($G57,'様式8-3'!$B$11:$N$57,6,FALSE),"")</f>
        <v/>
      </c>
      <c r="P57" s="118" t="str">
        <f>IFERROR(VLOOKUP($G57,'様式8-3'!$B$11:$N$57,7,FALSE),"")</f>
        <v/>
      </c>
      <c r="Q57" s="74"/>
      <c r="R57" s="74"/>
      <c r="S57" s="65"/>
      <c r="T57" s="73" t="str">
        <f t="shared" si="1"/>
        <v/>
      </c>
      <c r="U57" s="73" t="str">
        <f t="shared" si="2"/>
        <v/>
      </c>
      <c r="V57" s="121" t="str">
        <f t="shared" si="3"/>
        <v/>
      </c>
      <c r="W57" s="121" t="str">
        <f t="shared" si="4"/>
        <v/>
      </c>
      <c r="X57" s="121" t="str">
        <f t="shared" si="5"/>
        <v/>
      </c>
      <c r="Y57" s="121" t="str">
        <f t="shared" si="6"/>
        <v/>
      </c>
      <c r="Z57" s="74"/>
      <c r="AA57" s="74"/>
      <c r="AB57" s="739" t="str">
        <f>IFERROR(VLOOKUP($G57,'様式8-3'!$B$11:$N$57,12,FALSE),"")</f>
        <v/>
      </c>
      <c r="AC57" s="739" t="str">
        <f>IFERROR(VLOOKUP($G57,'様式8-3'!$B$11:$N$57,13,FALSE),"")</f>
        <v/>
      </c>
      <c r="AD57" s="744"/>
      <c r="AE57" s="65"/>
      <c r="AF57" s="72" t="str">
        <f>IFERROR(VLOOKUP($AE57,'様式8-3'!$B$110:$N$118,2,TRUE),"")</f>
        <v/>
      </c>
      <c r="AG57" s="65"/>
      <c r="AH57" s="743" t="str">
        <f>IFERROR(VLOOKUP($AE57,'様式8-3'!$B$110:$N$118,12,TRUE),"")</f>
        <v/>
      </c>
      <c r="AI57" s="743" t="str">
        <f>IFERROR(VLOOKUP($AE57,'様式8-3'!$B$110:$N$118,13,TRUE),"")</f>
        <v/>
      </c>
    </row>
    <row r="58" spans="1:35" x14ac:dyDescent="0.15">
      <c r="A58" s="2">
        <v>47</v>
      </c>
      <c r="C58" s="594">
        <v>47</v>
      </c>
      <c r="D58" s="114"/>
      <c r="E58" s="65"/>
      <c r="F58" s="65"/>
      <c r="G58" s="65"/>
      <c r="H58" s="65"/>
      <c r="I58" s="65"/>
      <c r="J58" s="72" t="str">
        <f>IFERROR(VLOOKUP($G58,'様式8-3'!$B$11:$N$57,11,FALSE),"")</f>
        <v/>
      </c>
      <c r="K58" s="106" t="str">
        <f>IFERROR(VLOOKUP($G58,'様式8-3'!$B$11:$N$57,2,FALSE),"")</f>
        <v/>
      </c>
      <c r="L58" s="106" t="str">
        <f>IFERROR(VLOOKUP($G58,'様式8-3'!$B$11:$N$57,3,FALSE),"")</f>
        <v/>
      </c>
      <c r="M58" s="118" t="str">
        <f>IFERROR(VLOOKUP($G58,'様式8-3'!$B$11:$N$57,4,FALSE),"")</f>
        <v/>
      </c>
      <c r="N58" s="118" t="str">
        <f>IFERROR(VLOOKUP($G58,'様式8-3'!$B$11:$N$57,5,FALSE),"")</f>
        <v/>
      </c>
      <c r="O58" s="118" t="str">
        <f>IFERROR(VLOOKUP($G58,'様式8-3'!$B$11:$N$57,6,FALSE),"")</f>
        <v/>
      </c>
      <c r="P58" s="118" t="str">
        <f>IFERROR(VLOOKUP($G58,'様式8-3'!$B$11:$N$57,7,FALSE),"")</f>
        <v/>
      </c>
      <c r="Q58" s="74"/>
      <c r="R58" s="74"/>
      <c r="S58" s="65"/>
      <c r="T58" s="73" t="str">
        <f t="shared" si="1"/>
        <v/>
      </c>
      <c r="U58" s="73" t="str">
        <f t="shared" si="2"/>
        <v/>
      </c>
      <c r="V58" s="121" t="str">
        <f t="shared" si="3"/>
        <v/>
      </c>
      <c r="W58" s="121" t="str">
        <f t="shared" si="4"/>
        <v/>
      </c>
      <c r="X58" s="121" t="str">
        <f t="shared" si="5"/>
        <v/>
      </c>
      <c r="Y58" s="121" t="str">
        <f t="shared" si="6"/>
        <v/>
      </c>
      <c r="Z58" s="74"/>
      <c r="AA58" s="74"/>
      <c r="AB58" s="739" t="str">
        <f>IFERROR(VLOOKUP($G58,'様式8-3'!$B$11:$N$57,12,FALSE),"")</f>
        <v/>
      </c>
      <c r="AC58" s="739" t="str">
        <f>IFERROR(VLOOKUP($G58,'様式8-3'!$B$11:$N$57,13,FALSE),"")</f>
        <v/>
      </c>
      <c r="AD58" s="744"/>
      <c r="AE58" s="65"/>
      <c r="AF58" s="72" t="str">
        <f>IFERROR(VLOOKUP($AE58,'様式8-3'!$B$110:$N$118,2,TRUE),"")</f>
        <v/>
      </c>
      <c r="AG58" s="65"/>
      <c r="AH58" s="743" t="str">
        <f>IFERROR(VLOOKUP($AE58,'様式8-3'!$B$110:$N$118,12,TRUE),"")</f>
        <v/>
      </c>
      <c r="AI58" s="743" t="str">
        <f>IFERROR(VLOOKUP($AE58,'様式8-3'!$B$110:$N$118,13,TRUE),"")</f>
        <v/>
      </c>
    </row>
    <row r="59" spans="1:35" x14ac:dyDescent="0.15">
      <c r="A59" s="2">
        <v>48</v>
      </c>
      <c r="C59" s="594">
        <v>48</v>
      </c>
      <c r="D59" s="114"/>
      <c r="E59" s="65"/>
      <c r="F59" s="65"/>
      <c r="G59" s="65"/>
      <c r="H59" s="65"/>
      <c r="I59" s="65"/>
      <c r="J59" s="72" t="str">
        <f>IFERROR(VLOOKUP($G59,'様式8-3'!$B$11:$N$57,11,FALSE),"")</f>
        <v/>
      </c>
      <c r="K59" s="106" t="str">
        <f>IFERROR(VLOOKUP($G59,'様式8-3'!$B$11:$N$57,2,FALSE),"")</f>
        <v/>
      </c>
      <c r="L59" s="106" t="str">
        <f>IFERROR(VLOOKUP($G59,'様式8-3'!$B$11:$N$57,3,FALSE),"")</f>
        <v/>
      </c>
      <c r="M59" s="118" t="str">
        <f>IFERROR(VLOOKUP($G59,'様式8-3'!$B$11:$N$57,4,FALSE),"")</f>
        <v/>
      </c>
      <c r="N59" s="118" t="str">
        <f>IFERROR(VLOOKUP($G59,'様式8-3'!$B$11:$N$57,5,FALSE),"")</f>
        <v/>
      </c>
      <c r="O59" s="118" t="str">
        <f>IFERROR(VLOOKUP($G59,'様式8-3'!$B$11:$N$57,6,FALSE),"")</f>
        <v/>
      </c>
      <c r="P59" s="118" t="str">
        <f>IFERROR(VLOOKUP($G59,'様式8-3'!$B$11:$N$57,7,FALSE),"")</f>
        <v/>
      </c>
      <c r="Q59" s="74"/>
      <c r="R59" s="74"/>
      <c r="S59" s="65"/>
      <c r="T59" s="73" t="str">
        <f t="shared" si="1"/>
        <v/>
      </c>
      <c r="U59" s="73" t="str">
        <f t="shared" si="2"/>
        <v/>
      </c>
      <c r="V59" s="121" t="str">
        <f t="shared" si="3"/>
        <v/>
      </c>
      <c r="W59" s="121" t="str">
        <f t="shared" si="4"/>
        <v/>
      </c>
      <c r="X59" s="121" t="str">
        <f t="shared" si="5"/>
        <v/>
      </c>
      <c r="Y59" s="121" t="str">
        <f t="shared" si="6"/>
        <v/>
      </c>
      <c r="Z59" s="74"/>
      <c r="AA59" s="74"/>
      <c r="AB59" s="739" t="str">
        <f>IFERROR(VLOOKUP($G59,'様式8-3'!$B$11:$N$57,12,FALSE),"")</f>
        <v/>
      </c>
      <c r="AC59" s="739" t="str">
        <f>IFERROR(VLOOKUP($G59,'様式8-3'!$B$11:$N$57,13,FALSE),"")</f>
        <v/>
      </c>
      <c r="AD59" s="744"/>
      <c r="AE59" s="65"/>
      <c r="AF59" s="72" t="str">
        <f>IFERROR(VLOOKUP($AE59,'様式8-3'!$B$110:$N$118,2,TRUE),"")</f>
        <v/>
      </c>
      <c r="AG59" s="65"/>
      <c r="AH59" s="743" t="str">
        <f>IFERROR(VLOOKUP($AE59,'様式8-3'!$B$110:$N$118,12,TRUE),"")</f>
        <v/>
      </c>
      <c r="AI59" s="743" t="str">
        <f>IFERROR(VLOOKUP($AE59,'様式8-3'!$B$110:$N$118,13,TRUE),"")</f>
        <v/>
      </c>
    </row>
    <row r="60" spans="1:35" x14ac:dyDescent="0.15">
      <c r="A60" s="2">
        <v>49</v>
      </c>
      <c r="C60" s="594">
        <v>49</v>
      </c>
      <c r="D60" s="114"/>
      <c r="E60" s="65"/>
      <c r="F60" s="65"/>
      <c r="G60" s="65"/>
      <c r="H60" s="65"/>
      <c r="I60" s="65"/>
      <c r="J60" s="72" t="str">
        <f>IFERROR(VLOOKUP($G60,'様式8-3'!$B$11:$N$57,11,FALSE),"")</f>
        <v/>
      </c>
      <c r="K60" s="106" t="str">
        <f>IFERROR(VLOOKUP($G60,'様式8-3'!$B$11:$N$57,2,FALSE),"")</f>
        <v/>
      </c>
      <c r="L60" s="106" t="str">
        <f>IFERROR(VLOOKUP($G60,'様式8-3'!$B$11:$N$57,3,FALSE),"")</f>
        <v/>
      </c>
      <c r="M60" s="118" t="str">
        <f>IFERROR(VLOOKUP($G60,'様式8-3'!$B$11:$N$57,4,FALSE),"")</f>
        <v/>
      </c>
      <c r="N60" s="118" t="str">
        <f>IFERROR(VLOOKUP($G60,'様式8-3'!$B$11:$N$57,5,FALSE),"")</f>
        <v/>
      </c>
      <c r="O60" s="118" t="str">
        <f>IFERROR(VLOOKUP($G60,'様式8-3'!$B$11:$N$57,6,FALSE),"")</f>
        <v/>
      </c>
      <c r="P60" s="118" t="str">
        <f>IFERROR(VLOOKUP($G60,'様式8-3'!$B$11:$N$57,7,FALSE),"")</f>
        <v/>
      </c>
      <c r="Q60" s="74"/>
      <c r="R60" s="74"/>
      <c r="S60" s="65"/>
      <c r="T60" s="73" t="str">
        <f t="shared" si="1"/>
        <v/>
      </c>
      <c r="U60" s="73" t="str">
        <f t="shared" si="2"/>
        <v/>
      </c>
      <c r="V60" s="121" t="str">
        <f t="shared" si="3"/>
        <v/>
      </c>
      <c r="W60" s="121" t="str">
        <f t="shared" si="4"/>
        <v/>
      </c>
      <c r="X60" s="121" t="str">
        <f t="shared" si="5"/>
        <v/>
      </c>
      <c r="Y60" s="121" t="str">
        <f t="shared" si="6"/>
        <v/>
      </c>
      <c r="Z60" s="74"/>
      <c r="AA60" s="74"/>
      <c r="AB60" s="739" t="str">
        <f>IFERROR(VLOOKUP($G60,'様式8-3'!$B$11:$N$57,12,FALSE),"")</f>
        <v/>
      </c>
      <c r="AC60" s="739" t="str">
        <f>IFERROR(VLOOKUP($G60,'様式8-3'!$B$11:$N$57,13,FALSE),"")</f>
        <v/>
      </c>
      <c r="AD60" s="744"/>
      <c r="AE60" s="65"/>
      <c r="AF60" s="72" t="str">
        <f>IFERROR(VLOOKUP($AE60,'様式8-3'!$B$110:$N$118,2,TRUE),"")</f>
        <v/>
      </c>
      <c r="AG60" s="65"/>
      <c r="AH60" s="743" t="str">
        <f>IFERROR(VLOOKUP($AE60,'様式8-3'!$B$110:$N$118,12,TRUE),"")</f>
        <v/>
      </c>
      <c r="AI60" s="743" t="str">
        <f>IFERROR(VLOOKUP($AE60,'様式8-3'!$B$110:$N$118,13,TRUE),"")</f>
        <v/>
      </c>
    </row>
    <row r="61" spans="1:35" x14ac:dyDescent="0.15">
      <c r="A61" s="2">
        <v>50</v>
      </c>
      <c r="C61" s="594">
        <v>50</v>
      </c>
      <c r="D61" s="114"/>
      <c r="E61" s="65"/>
      <c r="F61" s="65"/>
      <c r="G61" s="65"/>
      <c r="H61" s="65"/>
      <c r="I61" s="65"/>
      <c r="J61" s="72" t="str">
        <f>IFERROR(VLOOKUP($G61,'様式8-3'!$B$11:$N$57,11,FALSE),"")</f>
        <v/>
      </c>
      <c r="K61" s="106" t="str">
        <f>IFERROR(VLOOKUP($G61,'様式8-3'!$B$11:$N$57,2,FALSE),"")</f>
        <v/>
      </c>
      <c r="L61" s="106" t="str">
        <f>IFERROR(VLOOKUP($G61,'様式8-3'!$B$11:$N$57,3,FALSE),"")</f>
        <v/>
      </c>
      <c r="M61" s="118" t="str">
        <f>IFERROR(VLOOKUP($G61,'様式8-3'!$B$11:$N$57,4,FALSE),"")</f>
        <v/>
      </c>
      <c r="N61" s="118" t="str">
        <f>IFERROR(VLOOKUP($G61,'様式8-3'!$B$11:$N$57,5,FALSE),"")</f>
        <v/>
      </c>
      <c r="O61" s="118" t="str">
        <f>IFERROR(VLOOKUP($G61,'様式8-3'!$B$11:$N$57,6,FALSE),"")</f>
        <v/>
      </c>
      <c r="P61" s="118" t="str">
        <f>IFERROR(VLOOKUP($G61,'様式8-3'!$B$11:$N$57,7,FALSE),"")</f>
        <v/>
      </c>
      <c r="Q61" s="74"/>
      <c r="R61" s="74"/>
      <c r="S61" s="65"/>
      <c r="T61" s="73" t="str">
        <f t="shared" si="1"/>
        <v/>
      </c>
      <c r="U61" s="73" t="str">
        <f t="shared" si="2"/>
        <v/>
      </c>
      <c r="V61" s="121" t="str">
        <f t="shared" si="3"/>
        <v/>
      </c>
      <c r="W61" s="121" t="str">
        <f t="shared" si="4"/>
        <v/>
      </c>
      <c r="X61" s="121" t="str">
        <f t="shared" si="5"/>
        <v/>
      </c>
      <c r="Y61" s="121" t="str">
        <f t="shared" si="6"/>
        <v/>
      </c>
      <c r="Z61" s="74"/>
      <c r="AA61" s="74"/>
      <c r="AB61" s="739" t="str">
        <f>IFERROR(VLOOKUP($G61,'様式8-3'!$B$11:$N$57,12,FALSE),"")</f>
        <v/>
      </c>
      <c r="AC61" s="739" t="str">
        <f>IFERROR(VLOOKUP($G61,'様式8-3'!$B$11:$N$57,13,FALSE),"")</f>
        <v/>
      </c>
      <c r="AD61" s="744"/>
      <c r="AE61" s="65"/>
      <c r="AF61" s="72" t="str">
        <f>IFERROR(VLOOKUP($AE61,'様式8-3'!$B$110:$N$118,2,TRUE),"")</f>
        <v/>
      </c>
      <c r="AG61" s="65"/>
      <c r="AH61" s="743" t="str">
        <f>IFERROR(VLOOKUP($AE61,'様式8-3'!$B$110:$N$118,12,TRUE),"")</f>
        <v/>
      </c>
      <c r="AI61" s="743" t="str">
        <f>IFERROR(VLOOKUP($AE61,'様式8-3'!$B$110:$N$118,13,TRUE),"")</f>
        <v/>
      </c>
    </row>
    <row r="62" spans="1:35" x14ac:dyDescent="0.15">
      <c r="A62" s="2">
        <v>51</v>
      </c>
      <c r="C62" s="594">
        <v>51</v>
      </c>
      <c r="D62" s="114"/>
      <c r="E62" s="65"/>
      <c r="F62" s="65"/>
      <c r="G62" s="65"/>
      <c r="H62" s="65"/>
      <c r="I62" s="65"/>
      <c r="J62" s="72" t="str">
        <f>IFERROR(VLOOKUP($G62,'様式8-3'!$B$11:$N$57,11,FALSE),"")</f>
        <v/>
      </c>
      <c r="K62" s="106" t="str">
        <f>IFERROR(VLOOKUP($G62,'様式8-3'!$B$11:$N$57,2,FALSE),"")</f>
        <v/>
      </c>
      <c r="L62" s="106" t="str">
        <f>IFERROR(VLOOKUP($G62,'様式8-3'!$B$11:$N$57,3,FALSE),"")</f>
        <v/>
      </c>
      <c r="M62" s="118" t="str">
        <f>IFERROR(VLOOKUP($G62,'様式8-3'!$B$11:$N$57,4,FALSE),"")</f>
        <v/>
      </c>
      <c r="N62" s="118" t="str">
        <f>IFERROR(VLOOKUP($G62,'様式8-3'!$B$11:$N$57,5,FALSE),"")</f>
        <v/>
      </c>
      <c r="O62" s="118" t="str">
        <f>IFERROR(VLOOKUP($G62,'様式8-3'!$B$11:$N$57,6,FALSE),"")</f>
        <v/>
      </c>
      <c r="P62" s="118" t="str">
        <f>IFERROR(VLOOKUP($G62,'様式8-3'!$B$11:$N$57,7,FALSE),"")</f>
        <v/>
      </c>
      <c r="Q62" s="74"/>
      <c r="R62" s="74"/>
      <c r="S62" s="65"/>
      <c r="T62" s="73" t="str">
        <f t="shared" si="1"/>
        <v/>
      </c>
      <c r="U62" s="73" t="str">
        <f t="shared" si="2"/>
        <v/>
      </c>
      <c r="V62" s="121" t="str">
        <f t="shared" si="3"/>
        <v/>
      </c>
      <c r="W62" s="121" t="str">
        <f t="shared" si="4"/>
        <v/>
      </c>
      <c r="X62" s="121" t="str">
        <f t="shared" si="5"/>
        <v/>
      </c>
      <c r="Y62" s="121" t="str">
        <f t="shared" si="6"/>
        <v/>
      </c>
      <c r="Z62" s="74"/>
      <c r="AA62" s="74"/>
      <c r="AB62" s="739" t="str">
        <f>IFERROR(VLOOKUP($G62,'様式8-3'!$B$11:$N$57,12,FALSE),"")</f>
        <v/>
      </c>
      <c r="AC62" s="739" t="str">
        <f>IFERROR(VLOOKUP($G62,'様式8-3'!$B$11:$N$57,13,FALSE),"")</f>
        <v/>
      </c>
      <c r="AD62" s="744"/>
      <c r="AE62" s="65"/>
      <c r="AF62" s="72" t="str">
        <f>IFERROR(VLOOKUP($AE62,'様式8-3'!$B$110:$N$118,2,TRUE),"")</f>
        <v/>
      </c>
      <c r="AG62" s="65"/>
      <c r="AH62" s="743" t="str">
        <f>IFERROR(VLOOKUP($AE62,'様式8-3'!$B$110:$N$118,12,TRUE),"")</f>
        <v/>
      </c>
      <c r="AI62" s="743" t="str">
        <f>IFERROR(VLOOKUP($AE62,'様式8-3'!$B$110:$N$118,13,TRUE),"")</f>
        <v/>
      </c>
    </row>
    <row r="63" spans="1:35" x14ac:dyDescent="0.15">
      <c r="A63" s="2">
        <v>52</v>
      </c>
      <c r="C63" s="594">
        <v>52</v>
      </c>
      <c r="D63" s="114"/>
      <c r="E63" s="65"/>
      <c r="F63" s="65"/>
      <c r="G63" s="65"/>
      <c r="H63" s="65"/>
      <c r="I63" s="65"/>
      <c r="J63" s="72" t="str">
        <f>IFERROR(VLOOKUP($G63,'様式8-3'!$B$11:$N$57,11,FALSE),"")</f>
        <v/>
      </c>
      <c r="K63" s="106" t="str">
        <f>IFERROR(VLOOKUP($G63,'様式8-3'!$B$11:$N$57,2,FALSE),"")</f>
        <v/>
      </c>
      <c r="L63" s="106" t="str">
        <f>IFERROR(VLOOKUP($G63,'様式8-3'!$B$11:$N$57,3,FALSE),"")</f>
        <v/>
      </c>
      <c r="M63" s="118" t="str">
        <f>IFERROR(VLOOKUP($G63,'様式8-3'!$B$11:$N$57,4,FALSE),"")</f>
        <v/>
      </c>
      <c r="N63" s="118" t="str">
        <f>IFERROR(VLOOKUP($G63,'様式8-3'!$B$11:$N$57,5,FALSE),"")</f>
        <v/>
      </c>
      <c r="O63" s="118" t="str">
        <f>IFERROR(VLOOKUP($G63,'様式8-3'!$B$11:$N$57,6,FALSE),"")</f>
        <v/>
      </c>
      <c r="P63" s="118" t="str">
        <f>IFERROR(VLOOKUP($G63,'様式8-3'!$B$11:$N$57,7,FALSE),"")</f>
        <v/>
      </c>
      <c r="Q63" s="74"/>
      <c r="R63" s="74"/>
      <c r="S63" s="65"/>
      <c r="T63" s="73" t="str">
        <f t="shared" si="1"/>
        <v/>
      </c>
      <c r="U63" s="73" t="str">
        <f t="shared" si="2"/>
        <v/>
      </c>
      <c r="V63" s="121" t="str">
        <f t="shared" si="3"/>
        <v/>
      </c>
      <c r="W63" s="121" t="str">
        <f t="shared" si="4"/>
        <v/>
      </c>
      <c r="X63" s="121" t="str">
        <f t="shared" si="5"/>
        <v/>
      </c>
      <c r="Y63" s="121" t="str">
        <f t="shared" si="6"/>
        <v/>
      </c>
      <c r="Z63" s="74"/>
      <c r="AA63" s="74"/>
      <c r="AB63" s="739" t="str">
        <f>IFERROR(VLOOKUP($G63,'様式8-3'!$B$11:$N$57,12,FALSE),"")</f>
        <v/>
      </c>
      <c r="AC63" s="739" t="str">
        <f>IFERROR(VLOOKUP($G63,'様式8-3'!$B$11:$N$57,13,FALSE),"")</f>
        <v/>
      </c>
      <c r="AD63" s="744"/>
      <c r="AE63" s="65"/>
      <c r="AF63" s="72" t="str">
        <f>IFERROR(VLOOKUP($AE63,'様式8-3'!$B$110:$N$118,2,TRUE),"")</f>
        <v/>
      </c>
      <c r="AG63" s="65"/>
      <c r="AH63" s="743" t="str">
        <f>IFERROR(VLOOKUP($AE63,'様式8-3'!$B$110:$N$118,12,TRUE),"")</f>
        <v/>
      </c>
      <c r="AI63" s="743" t="str">
        <f>IFERROR(VLOOKUP($AE63,'様式8-3'!$B$110:$N$118,13,TRUE),"")</f>
        <v/>
      </c>
    </row>
    <row r="64" spans="1:35" x14ac:dyDescent="0.15">
      <c r="A64" s="2">
        <v>53</v>
      </c>
      <c r="C64" s="594">
        <v>53</v>
      </c>
      <c r="D64" s="114"/>
      <c r="E64" s="65"/>
      <c r="F64" s="65"/>
      <c r="G64" s="65"/>
      <c r="H64" s="65"/>
      <c r="I64" s="65"/>
      <c r="J64" s="72" t="str">
        <f>IFERROR(VLOOKUP($G64,'様式8-3'!$B$11:$N$57,11,FALSE),"")</f>
        <v/>
      </c>
      <c r="K64" s="106" t="str">
        <f>IFERROR(VLOOKUP($G64,'様式8-3'!$B$11:$N$57,2,FALSE),"")</f>
        <v/>
      </c>
      <c r="L64" s="106" t="str">
        <f>IFERROR(VLOOKUP($G64,'様式8-3'!$B$11:$N$57,3,FALSE),"")</f>
        <v/>
      </c>
      <c r="M64" s="118" t="str">
        <f>IFERROR(VLOOKUP($G64,'様式8-3'!$B$11:$N$57,4,FALSE),"")</f>
        <v/>
      </c>
      <c r="N64" s="118" t="str">
        <f>IFERROR(VLOOKUP($G64,'様式8-3'!$B$11:$N$57,5,FALSE),"")</f>
        <v/>
      </c>
      <c r="O64" s="118" t="str">
        <f>IFERROR(VLOOKUP($G64,'様式8-3'!$B$11:$N$57,6,FALSE),"")</f>
        <v/>
      </c>
      <c r="P64" s="118" t="str">
        <f>IFERROR(VLOOKUP($G64,'様式8-3'!$B$11:$N$57,7,FALSE),"")</f>
        <v/>
      </c>
      <c r="Q64" s="74"/>
      <c r="R64" s="74"/>
      <c r="S64" s="65"/>
      <c r="T64" s="73" t="str">
        <f t="shared" si="1"/>
        <v/>
      </c>
      <c r="U64" s="73" t="str">
        <f t="shared" si="2"/>
        <v/>
      </c>
      <c r="V64" s="121" t="str">
        <f t="shared" si="3"/>
        <v/>
      </c>
      <c r="W64" s="121" t="str">
        <f t="shared" si="4"/>
        <v/>
      </c>
      <c r="X64" s="121" t="str">
        <f t="shared" si="5"/>
        <v/>
      </c>
      <c r="Y64" s="121" t="str">
        <f t="shared" si="6"/>
        <v/>
      </c>
      <c r="Z64" s="74"/>
      <c r="AA64" s="74"/>
      <c r="AB64" s="739" t="str">
        <f>IFERROR(VLOOKUP($G64,'様式8-3'!$B$11:$N$57,12,FALSE),"")</f>
        <v/>
      </c>
      <c r="AC64" s="739" t="str">
        <f>IFERROR(VLOOKUP($G64,'様式8-3'!$B$11:$N$57,13,FALSE),"")</f>
        <v/>
      </c>
      <c r="AD64" s="744"/>
      <c r="AE64" s="65"/>
      <c r="AF64" s="72" t="str">
        <f>IFERROR(VLOOKUP($AE64,'様式8-3'!$B$110:$N$118,2,TRUE),"")</f>
        <v/>
      </c>
      <c r="AG64" s="65"/>
      <c r="AH64" s="743" t="str">
        <f>IFERROR(VLOOKUP($AE64,'様式8-3'!$B$110:$N$118,12,TRUE),"")</f>
        <v/>
      </c>
      <c r="AI64" s="743" t="str">
        <f>IFERROR(VLOOKUP($AE64,'様式8-3'!$B$110:$N$118,13,TRUE),"")</f>
        <v/>
      </c>
    </row>
    <row r="65" spans="1:35" x14ac:dyDescent="0.15">
      <c r="A65" s="2">
        <v>54</v>
      </c>
      <c r="C65" s="594">
        <v>54</v>
      </c>
      <c r="D65" s="114"/>
      <c r="E65" s="65"/>
      <c r="F65" s="65"/>
      <c r="G65" s="65"/>
      <c r="H65" s="65"/>
      <c r="I65" s="65"/>
      <c r="J65" s="72" t="str">
        <f>IFERROR(VLOOKUP($G65,'様式8-3'!$B$11:$N$57,11,FALSE),"")</f>
        <v/>
      </c>
      <c r="K65" s="106" t="str">
        <f>IFERROR(VLOOKUP($G65,'様式8-3'!$B$11:$N$57,2,FALSE),"")</f>
        <v/>
      </c>
      <c r="L65" s="106" t="str">
        <f>IFERROR(VLOOKUP($G65,'様式8-3'!$B$11:$N$57,3,FALSE),"")</f>
        <v/>
      </c>
      <c r="M65" s="118" t="str">
        <f>IFERROR(VLOOKUP($G65,'様式8-3'!$B$11:$N$57,4,FALSE),"")</f>
        <v/>
      </c>
      <c r="N65" s="118" t="str">
        <f>IFERROR(VLOOKUP($G65,'様式8-3'!$B$11:$N$57,5,FALSE),"")</f>
        <v/>
      </c>
      <c r="O65" s="118" t="str">
        <f>IFERROR(VLOOKUP($G65,'様式8-3'!$B$11:$N$57,6,FALSE),"")</f>
        <v/>
      </c>
      <c r="P65" s="118" t="str">
        <f>IFERROR(VLOOKUP($G65,'様式8-3'!$B$11:$N$57,7,FALSE),"")</f>
        <v/>
      </c>
      <c r="Q65" s="74"/>
      <c r="R65" s="74"/>
      <c r="S65" s="65"/>
      <c r="T65" s="73" t="str">
        <f t="shared" si="1"/>
        <v/>
      </c>
      <c r="U65" s="73" t="str">
        <f t="shared" si="2"/>
        <v/>
      </c>
      <c r="V65" s="121" t="str">
        <f t="shared" si="3"/>
        <v/>
      </c>
      <c r="W65" s="121" t="str">
        <f t="shared" si="4"/>
        <v/>
      </c>
      <c r="X65" s="121" t="str">
        <f t="shared" si="5"/>
        <v/>
      </c>
      <c r="Y65" s="121" t="str">
        <f t="shared" si="6"/>
        <v/>
      </c>
      <c r="Z65" s="74"/>
      <c r="AA65" s="74"/>
      <c r="AB65" s="739" t="str">
        <f>IFERROR(VLOOKUP($G65,'様式8-3'!$B$11:$N$57,12,FALSE),"")</f>
        <v/>
      </c>
      <c r="AC65" s="739" t="str">
        <f>IFERROR(VLOOKUP($G65,'様式8-3'!$B$11:$N$57,13,FALSE),"")</f>
        <v/>
      </c>
      <c r="AD65" s="744"/>
      <c r="AE65" s="65"/>
      <c r="AF65" s="72" t="str">
        <f>IFERROR(VLOOKUP($AE65,'様式8-3'!$B$110:$N$118,2,TRUE),"")</f>
        <v/>
      </c>
      <c r="AG65" s="65"/>
      <c r="AH65" s="743" t="str">
        <f>IFERROR(VLOOKUP($AE65,'様式8-3'!$B$110:$N$118,12,TRUE),"")</f>
        <v/>
      </c>
      <c r="AI65" s="743" t="str">
        <f>IFERROR(VLOOKUP($AE65,'様式8-3'!$B$110:$N$118,13,TRUE),"")</f>
        <v/>
      </c>
    </row>
    <row r="66" spans="1:35" x14ac:dyDescent="0.15">
      <c r="A66" s="2">
        <v>55</v>
      </c>
      <c r="C66" s="594">
        <v>55</v>
      </c>
      <c r="D66" s="114"/>
      <c r="E66" s="65"/>
      <c r="F66" s="65"/>
      <c r="G66" s="65"/>
      <c r="H66" s="65"/>
      <c r="I66" s="65"/>
      <c r="J66" s="72" t="str">
        <f>IFERROR(VLOOKUP($G66,'様式8-3'!$B$11:$N$57,11,FALSE),"")</f>
        <v/>
      </c>
      <c r="K66" s="106" t="str">
        <f>IFERROR(VLOOKUP($G66,'様式8-3'!$B$11:$N$57,2,FALSE),"")</f>
        <v/>
      </c>
      <c r="L66" s="106" t="str">
        <f>IFERROR(VLOOKUP($G66,'様式8-3'!$B$11:$N$57,3,FALSE),"")</f>
        <v/>
      </c>
      <c r="M66" s="118" t="str">
        <f>IFERROR(VLOOKUP($G66,'様式8-3'!$B$11:$N$57,4,FALSE),"")</f>
        <v/>
      </c>
      <c r="N66" s="118" t="str">
        <f>IFERROR(VLOOKUP($G66,'様式8-3'!$B$11:$N$57,5,FALSE),"")</f>
        <v/>
      </c>
      <c r="O66" s="118" t="str">
        <f>IFERROR(VLOOKUP($G66,'様式8-3'!$B$11:$N$57,6,FALSE),"")</f>
        <v/>
      </c>
      <c r="P66" s="118" t="str">
        <f>IFERROR(VLOOKUP($G66,'様式8-3'!$B$11:$N$57,7,FALSE),"")</f>
        <v/>
      </c>
      <c r="Q66" s="74"/>
      <c r="R66" s="74"/>
      <c r="S66" s="65"/>
      <c r="T66" s="73" t="str">
        <f t="shared" si="1"/>
        <v/>
      </c>
      <c r="U66" s="73" t="str">
        <f t="shared" si="2"/>
        <v/>
      </c>
      <c r="V66" s="121" t="str">
        <f t="shared" si="3"/>
        <v/>
      </c>
      <c r="W66" s="121" t="str">
        <f t="shared" si="4"/>
        <v/>
      </c>
      <c r="X66" s="121" t="str">
        <f t="shared" si="5"/>
        <v/>
      </c>
      <c r="Y66" s="121" t="str">
        <f t="shared" si="6"/>
        <v/>
      </c>
      <c r="Z66" s="74"/>
      <c r="AA66" s="74"/>
      <c r="AB66" s="739" t="str">
        <f>IFERROR(VLOOKUP($G66,'様式8-3'!$B$11:$N$57,12,FALSE),"")</f>
        <v/>
      </c>
      <c r="AC66" s="739" t="str">
        <f>IFERROR(VLOOKUP($G66,'様式8-3'!$B$11:$N$57,13,FALSE),"")</f>
        <v/>
      </c>
      <c r="AD66" s="744"/>
      <c r="AE66" s="65"/>
      <c r="AF66" s="72" t="str">
        <f>IFERROR(VLOOKUP($AE66,'様式8-3'!$B$110:$N$118,2,TRUE),"")</f>
        <v/>
      </c>
      <c r="AG66" s="65"/>
      <c r="AH66" s="743" t="str">
        <f>IFERROR(VLOOKUP($AE66,'様式8-3'!$B$110:$N$118,12,TRUE),"")</f>
        <v/>
      </c>
      <c r="AI66" s="743" t="str">
        <f>IFERROR(VLOOKUP($AE66,'様式8-3'!$B$110:$N$118,13,TRUE),"")</f>
        <v/>
      </c>
    </row>
    <row r="67" spans="1:35" x14ac:dyDescent="0.15">
      <c r="A67" s="2">
        <v>56</v>
      </c>
      <c r="C67" s="594">
        <v>56</v>
      </c>
      <c r="D67" s="114"/>
      <c r="E67" s="65"/>
      <c r="F67" s="65"/>
      <c r="G67" s="65"/>
      <c r="H67" s="65"/>
      <c r="I67" s="65"/>
      <c r="J67" s="72" t="str">
        <f>IFERROR(VLOOKUP($G67,'様式8-3'!$B$11:$N$57,11,FALSE),"")</f>
        <v/>
      </c>
      <c r="K67" s="106" t="str">
        <f>IFERROR(VLOOKUP($G67,'様式8-3'!$B$11:$N$57,2,FALSE),"")</f>
        <v/>
      </c>
      <c r="L67" s="106" t="str">
        <f>IFERROR(VLOOKUP($G67,'様式8-3'!$B$11:$N$57,3,FALSE),"")</f>
        <v/>
      </c>
      <c r="M67" s="118" t="str">
        <f>IFERROR(VLOOKUP($G67,'様式8-3'!$B$11:$N$57,4,FALSE),"")</f>
        <v/>
      </c>
      <c r="N67" s="118" t="str">
        <f>IFERROR(VLOOKUP($G67,'様式8-3'!$B$11:$N$57,5,FALSE),"")</f>
        <v/>
      </c>
      <c r="O67" s="118" t="str">
        <f>IFERROR(VLOOKUP($G67,'様式8-3'!$B$11:$N$57,6,FALSE),"")</f>
        <v/>
      </c>
      <c r="P67" s="118" t="str">
        <f>IFERROR(VLOOKUP($G67,'様式8-3'!$B$11:$N$57,7,FALSE),"")</f>
        <v/>
      </c>
      <c r="Q67" s="74"/>
      <c r="R67" s="74"/>
      <c r="S67" s="65"/>
      <c r="T67" s="73" t="str">
        <f t="shared" si="1"/>
        <v/>
      </c>
      <c r="U67" s="73" t="str">
        <f t="shared" si="2"/>
        <v/>
      </c>
      <c r="V67" s="121" t="str">
        <f t="shared" si="3"/>
        <v/>
      </c>
      <c r="W67" s="121" t="str">
        <f t="shared" si="4"/>
        <v/>
      </c>
      <c r="X67" s="121" t="str">
        <f t="shared" si="5"/>
        <v/>
      </c>
      <c r="Y67" s="121" t="str">
        <f t="shared" si="6"/>
        <v/>
      </c>
      <c r="Z67" s="74"/>
      <c r="AA67" s="74"/>
      <c r="AB67" s="739" t="str">
        <f>IFERROR(VLOOKUP($G67,'様式8-3'!$B$11:$N$57,12,FALSE),"")</f>
        <v/>
      </c>
      <c r="AC67" s="739" t="str">
        <f>IFERROR(VLOOKUP($G67,'様式8-3'!$B$11:$N$57,13,FALSE),"")</f>
        <v/>
      </c>
      <c r="AD67" s="744"/>
      <c r="AE67" s="65"/>
      <c r="AF67" s="72" t="str">
        <f>IFERROR(VLOOKUP($AE67,'様式8-3'!$B$110:$N$118,2,TRUE),"")</f>
        <v/>
      </c>
      <c r="AG67" s="65"/>
      <c r="AH67" s="743" t="str">
        <f>IFERROR(VLOOKUP($AE67,'様式8-3'!$B$110:$N$118,12,TRUE),"")</f>
        <v/>
      </c>
      <c r="AI67" s="743" t="str">
        <f>IFERROR(VLOOKUP($AE67,'様式8-3'!$B$110:$N$118,13,TRUE),"")</f>
        <v/>
      </c>
    </row>
    <row r="68" spans="1:35" x14ac:dyDescent="0.15">
      <c r="A68" s="2">
        <v>57</v>
      </c>
      <c r="C68" s="594">
        <v>57</v>
      </c>
      <c r="D68" s="114"/>
      <c r="E68" s="65"/>
      <c r="F68" s="65"/>
      <c r="G68" s="65"/>
      <c r="H68" s="65"/>
      <c r="I68" s="65"/>
      <c r="J68" s="72" t="str">
        <f>IFERROR(VLOOKUP($G68,'様式8-3'!$B$11:$N$57,11,FALSE),"")</f>
        <v/>
      </c>
      <c r="K68" s="106" t="str">
        <f>IFERROR(VLOOKUP($G68,'様式8-3'!$B$11:$N$57,2,FALSE),"")</f>
        <v/>
      </c>
      <c r="L68" s="106" t="str">
        <f>IFERROR(VLOOKUP($G68,'様式8-3'!$B$11:$N$57,3,FALSE),"")</f>
        <v/>
      </c>
      <c r="M68" s="118" t="str">
        <f>IFERROR(VLOOKUP($G68,'様式8-3'!$B$11:$N$57,4,FALSE),"")</f>
        <v/>
      </c>
      <c r="N68" s="118" t="str">
        <f>IFERROR(VLOOKUP($G68,'様式8-3'!$B$11:$N$57,5,FALSE),"")</f>
        <v/>
      </c>
      <c r="O68" s="118" t="str">
        <f>IFERROR(VLOOKUP($G68,'様式8-3'!$B$11:$N$57,6,FALSE),"")</f>
        <v/>
      </c>
      <c r="P68" s="118" t="str">
        <f>IFERROR(VLOOKUP($G68,'様式8-3'!$B$11:$N$57,7,FALSE),"")</f>
        <v/>
      </c>
      <c r="Q68" s="74"/>
      <c r="R68" s="74"/>
      <c r="S68" s="65"/>
      <c r="T68" s="73" t="str">
        <f t="shared" si="1"/>
        <v/>
      </c>
      <c r="U68" s="73" t="str">
        <f t="shared" si="2"/>
        <v/>
      </c>
      <c r="V68" s="121" t="str">
        <f t="shared" si="3"/>
        <v/>
      </c>
      <c r="W68" s="121" t="str">
        <f t="shared" si="4"/>
        <v/>
      </c>
      <c r="X68" s="121" t="str">
        <f t="shared" si="5"/>
        <v/>
      </c>
      <c r="Y68" s="121" t="str">
        <f t="shared" si="6"/>
        <v/>
      </c>
      <c r="Z68" s="74"/>
      <c r="AA68" s="74"/>
      <c r="AB68" s="739" t="str">
        <f>IFERROR(VLOOKUP($G68,'様式8-3'!$B$11:$N$57,12,FALSE),"")</f>
        <v/>
      </c>
      <c r="AC68" s="739" t="str">
        <f>IFERROR(VLOOKUP($G68,'様式8-3'!$B$11:$N$57,13,FALSE),"")</f>
        <v/>
      </c>
      <c r="AD68" s="744"/>
      <c r="AE68" s="65"/>
      <c r="AF68" s="72" t="str">
        <f>IFERROR(VLOOKUP($AE68,'様式8-3'!$B$110:$N$118,2,TRUE),"")</f>
        <v/>
      </c>
      <c r="AG68" s="65"/>
      <c r="AH68" s="743" t="str">
        <f>IFERROR(VLOOKUP($AE68,'様式8-3'!$B$110:$N$118,12,TRUE),"")</f>
        <v/>
      </c>
      <c r="AI68" s="743" t="str">
        <f>IFERROR(VLOOKUP($AE68,'様式8-3'!$B$110:$N$118,13,TRUE),"")</f>
        <v/>
      </c>
    </row>
    <row r="69" spans="1:35" x14ac:dyDescent="0.15">
      <c r="A69" s="2">
        <v>58</v>
      </c>
      <c r="C69" s="594">
        <v>58</v>
      </c>
      <c r="D69" s="114"/>
      <c r="E69" s="65"/>
      <c r="F69" s="65"/>
      <c r="G69" s="65"/>
      <c r="H69" s="65"/>
      <c r="I69" s="65"/>
      <c r="J69" s="72" t="str">
        <f>IFERROR(VLOOKUP($G69,'様式8-3'!$B$11:$N$57,11,FALSE),"")</f>
        <v/>
      </c>
      <c r="K69" s="106" t="str">
        <f>IFERROR(VLOOKUP($G69,'様式8-3'!$B$11:$N$57,2,FALSE),"")</f>
        <v/>
      </c>
      <c r="L69" s="106" t="str">
        <f>IFERROR(VLOOKUP($G69,'様式8-3'!$B$11:$N$57,3,FALSE),"")</f>
        <v/>
      </c>
      <c r="M69" s="118" t="str">
        <f>IFERROR(VLOOKUP($G69,'様式8-3'!$B$11:$N$57,4,FALSE),"")</f>
        <v/>
      </c>
      <c r="N69" s="118" t="str">
        <f>IFERROR(VLOOKUP($G69,'様式8-3'!$B$11:$N$57,5,FALSE),"")</f>
        <v/>
      </c>
      <c r="O69" s="118" t="str">
        <f>IFERROR(VLOOKUP($G69,'様式8-3'!$B$11:$N$57,6,FALSE),"")</f>
        <v/>
      </c>
      <c r="P69" s="118" t="str">
        <f>IFERROR(VLOOKUP($G69,'様式8-3'!$B$11:$N$57,7,FALSE),"")</f>
        <v/>
      </c>
      <c r="Q69" s="74"/>
      <c r="R69" s="74"/>
      <c r="S69" s="65"/>
      <c r="T69" s="73" t="str">
        <f t="shared" si="1"/>
        <v/>
      </c>
      <c r="U69" s="73" t="str">
        <f t="shared" si="2"/>
        <v/>
      </c>
      <c r="V69" s="121" t="str">
        <f t="shared" si="3"/>
        <v/>
      </c>
      <c r="W69" s="121" t="str">
        <f t="shared" si="4"/>
        <v/>
      </c>
      <c r="X69" s="121" t="str">
        <f t="shared" si="5"/>
        <v/>
      </c>
      <c r="Y69" s="121" t="str">
        <f t="shared" si="6"/>
        <v/>
      </c>
      <c r="Z69" s="74"/>
      <c r="AA69" s="74"/>
      <c r="AB69" s="739" t="str">
        <f>IFERROR(VLOOKUP($G69,'様式8-3'!$B$11:$N$57,12,FALSE),"")</f>
        <v/>
      </c>
      <c r="AC69" s="739" t="str">
        <f>IFERROR(VLOOKUP($G69,'様式8-3'!$B$11:$N$57,13,FALSE),"")</f>
        <v/>
      </c>
      <c r="AD69" s="744"/>
      <c r="AE69" s="65"/>
      <c r="AF69" s="72" t="str">
        <f>IFERROR(VLOOKUP($AE69,'様式8-3'!$B$110:$N$118,2,TRUE),"")</f>
        <v/>
      </c>
      <c r="AG69" s="65"/>
      <c r="AH69" s="743" t="str">
        <f>IFERROR(VLOOKUP($AE69,'様式8-3'!$B$110:$N$118,12,TRUE),"")</f>
        <v/>
      </c>
      <c r="AI69" s="743" t="str">
        <f>IFERROR(VLOOKUP($AE69,'様式8-3'!$B$110:$N$118,13,TRUE),"")</f>
        <v/>
      </c>
    </row>
    <row r="70" spans="1:35" x14ac:dyDescent="0.15">
      <c r="A70" s="2">
        <v>59</v>
      </c>
      <c r="C70" s="594">
        <v>59</v>
      </c>
      <c r="D70" s="114"/>
      <c r="E70" s="65"/>
      <c r="F70" s="65"/>
      <c r="G70" s="65"/>
      <c r="H70" s="65"/>
      <c r="I70" s="65"/>
      <c r="J70" s="72" t="str">
        <f>IFERROR(VLOOKUP($G70,'様式8-3'!$B$11:$N$57,11,FALSE),"")</f>
        <v/>
      </c>
      <c r="K70" s="106" t="str">
        <f>IFERROR(VLOOKUP($G70,'様式8-3'!$B$11:$N$57,2,FALSE),"")</f>
        <v/>
      </c>
      <c r="L70" s="106" t="str">
        <f>IFERROR(VLOOKUP($G70,'様式8-3'!$B$11:$N$57,3,FALSE),"")</f>
        <v/>
      </c>
      <c r="M70" s="118" t="str">
        <f>IFERROR(VLOOKUP($G70,'様式8-3'!$B$11:$N$57,4,FALSE),"")</f>
        <v/>
      </c>
      <c r="N70" s="118" t="str">
        <f>IFERROR(VLOOKUP($G70,'様式8-3'!$B$11:$N$57,5,FALSE),"")</f>
        <v/>
      </c>
      <c r="O70" s="118" t="str">
        <f>IFERROR(VLOOKUP($G70,'様式8-3'!$B$11:$N$57,6,FALSE),"")</f>
        <v/>
      </c>
      <c r="P70" s="118" t="str">
        <f>IFERROR(VLOOKUP($G70,'様式8-3'!$B$11:$N$57,7,FALSE),"")</f>
        <v/>
      </c>
      <c r="Q70" s="74"/>
      <c r="R70" s="74"/>
      <c r="S70" s="65"/>
      <c r="T70" s="73" t="str">
        <f t="shared" si="1"/>
        <v/>
      </c>
      <c r="U70" s="73" t="str">
        <f t="shared" si="2"/>
        <v/>
      </c>
      <c r="V70" s="121" t="str">
        <f t="shared" si="3"/>
        <v/>
      </c>
      <c r="W70" s="121" t="str">
        <f t="shared" si="4"/>
        <v/>
      </c>
      <c r="X70" s="121" t="str">
        <f t="shared" si="5"/>
        <v/>
      </c>
      <c r="Y70" s="121" t="str">
        <f t="shared" si="6"/>
        <v/>
      </c>
      <c r="Z70" s="74"/>
      <c r="AA70" s="74"/>
      <c r="AB70" s="739" t="str">
        <f>IFERROR(VLOOKUP($G70,'様式8-3'!$B$11:$N$57,12,FALSE),"")</f>
        <v/>
      </c>
      <c r="AC70" s="739" t="str">
        <f>IFERROR(VLOOKUP($G70,'様式8-3'!$B$11:$N$57,13,FALSE),"")</f>
        <v/>
      </c>
      <c r="AD70" s="744"/>
      <c r="AE70" s="65"/>
      <c r="AF70" s="72" t="str">
        <f>IFERROR(VLOOKUP($AE70,'様式8-3'!$B$110:$N$118,2,TRUE),"")</f>
        <v/>
      </c>
      <c r="AG70" s="65"/>
      <c r="AH70" s="743" t="str">
        <f>IFERROR(VLOOKUP($AE70,'様式8-3'!$B$110:$N$118,12,TRUE),"")</f>
        <v/>
      </c>
      <c r="AI70" s="743" t="str">
        <f>IFERROR(VLOOKUP($AE70,'様式8-3'!$B$110:$N$118,13,TRUE),"")</f>
        <v/>
      </c>
    </row>
    <row r="71" spans="1:35" x14ac:dyDescent="0.15">
      <c r="A71" s="2">
        <v>60</v>
      </c>
      <c r="C71" s="594">
        <v>60</v>
      </c>
      <c r="D71" s="114"/>
      <c r="E71" s="65"/>
      <c r="F71" s="65"/>
      <c r="G71" s="65"/>
      <c r="H71" s="65"/>
      <c r="I71" s="65"/>
      <c r="J71" s="72" t="str">
        <f>IFERROR(VLOOKUP($G71,'様式8-3'!$B$11:$N$57,11,FALSE),"")</f>
        <v/>
      </c>
      <c r="K71" s="106" t="str">
        <f>IFERROR(VLOOKUP($G71,'様式8-3'!$B$11:$N$57,2,FALSE),"")</f>
        <v/>
      </c>
      <c r="L71" s="106" t="str">
        <f>IFERROR(VLOOKUP($G71,'様式8-3'!$B$11:$N$57,3,FALSE),"")</f>
        <v/>
      </c>
      <c r="M71" s="118" t="str">
        <f>IFERROR(VLOOKUP($G71,'様式8-3'!$B$11:$N$57,4,FALSE),"")</f>
        <v/>
      </c>
      <c r="N71" s="118" t="str">
        <f>IFERROR(VLOOKUP($G71,'様式8-3'!$B$11:$N$57,5,FALSE),"")</f>
        <v/>
      </c>
      <c r="O71" s="118" t="str">
        <f>IFERROR(VLOOKUP($G71,'様式8-3'!$B$11:$N$57,6,FALSE),"")</f>
        <v/>
      </c>
      <c r="P71" s="118" t="str">
        <f>IFERROR(VLOOKUP($G71,'様式8-3'!$B$11:$N$57,7,FALSE),"")</f>
        <v/>
      </c>
      <c r="Q71" s="74"/>
      <c r="R71" s="74"/>
      <c r="S71" s="65"/>
      <c r="T71" s="73" t="str">
        <f t="shared" si="1"/>
        <v/>
      </c>
      <c r="U71" s="73" t="str">
        <f t="shared" si="2"/>
        <v/>
      </c>
      <c r="V71" s="121" t="str">
        <f t="shared" si="3"/>
        <v/>
      </c>
      <c r="W71" s="121" t="str">
        <f t="shared" si="4"/>
        <v/>
      </c>
      <c r="X71" s="121" t="str">
        <f t="shared" si="5"/>
        <v/>
      </c>
      <c r="Y71" s="121" t="str">
        <f t="shared" si="6"/>
        <v/>
      </c>
      <c r="Z71" s="74"/>
      <c r="AA71" s="74"/>
      <c r="AB71" s="739" t="str">
        <f>IFERROR(VLOOKUP($G71,'様式8-3'!$B$11:$N$57,12,FALSE),"")</f>
        <v/>
      </c>
      <c r="AC71" s="739" t="str">
        <f>IFERROR(VLOOKUP($G71,'様式8-3'!$B$11:$N$57,13,FALSE),"")</f>
        <v/>
      </c>
      <c r="AD71" s="744"/>
      <c r="AE71" s="65"/>
      <c r="AF71" s="72" t="str">
        <f>IFERROR(VLOOKUP($AE71,'様式8-3'!$B$110:$N$118,2,TRUE),"")</f>
        <v/>
      </c>
      <c r="AG71" s="65"/>
      <c r="AH71" s="743" t="str">
        <f>IFERROR(VLOOKUP($AE71,'様式8-3'!$B$110:$N$118,12,TRUE),"")</f>
        <v/>
      </c>
      <c r="AI71" s="743" t="str">
        <f>IFERROR(VLOOKUP($AE71,'様式8-3'!$B$110:$N$118,13,TRUE),"")</f>
        <v/>
      </c>
    </row>
    <row r="72" spans="1:35" x14ac:dyDescent="0.15">
      <c r="A72" s="2">
        <v>61</v>
      </c>
      <c r="C72" s="594">
        <v>61</v>
      </c>
      <c r="D72" s="114"/>
      <c r="E72" s="65"/>
      <c r="F72" s="65"/>
      <c r="G72" s="65"/>
      <c r="H72" s="65"/>
      <c r="I72" s="65"/>
      <c r="J72" s="72" t="str">
        <f>IFERROR(VLOOKUP($G72,'様式8-3'!$B$11:$N$57,11,FALSE),"")</f>
        <v/>
      </c>
      <c r="K72" s="106" t="str">
        <f>IFERROR(VLOOKUP($G72,'様式8-3'!$B$11:$N$57,2,FALSE),"")</f>
        <v/>
      </c>
      <c r="L72" s="106" t="str">
        <f>IFERROR(VLOOKUP($G72,'様式8-3'!$B$11:$N$57,3,FALSE),"")</f>
        <v/>
      </c>
      <c r="M72" s="118" t="str">
        <f>IFERROR(VLOOKUP($G72,'様式8-3'!$B$11:$N$57,4,FALSE),"")</f>
        <v/>
      </c>
      <c r="N72" s="118" t="str">
        <f>IFERROR(VLOOKUP($G72,'様式8-3'!$B$11:$N$57,5,FALSE),"")</f>
        <v/>
      </c>
      <c r="O72" s="118" t="str">
        <f>IFERROR(VLOOKUP($G72,'様式8-3'!$B$11:$N$57,6,FALSE),"")</f>
        <v/>
      </c>
      <c r="P72" s="118" t="str">
        <f>IFERROR(VLOOKUP($G72,'様式8-3'!$B$11:$N$57,7,FALSE),"")</f>
        <v/>
      </c>
      <c r="Q72" s="74"/>
      <c r="R72" s="74"/>
      <c r="S72" s="65"/>
      <c r="T72" s="73" t="str">
        <f t="shared" si="1"/>
        <v/>
      </c>
      <c r="U72" s="73" t="str">
        <f t="shared" si="2"/>
        <v/>
      </c>
      <c r="V72" s="121" t="str">
        <f t="shared" si="3"/>
        <v/>
      </c>
      <c r="W72" s="121" t="str">
        <f t="shared" si="4"/>
        <v/>
      </c>
      <c r="X72" s="121" t="str">
        <f t="shared" si="5"/>
        <v/>
      </c>
      <c r="Y72" s="121" t="str">
        <f t="shared" si="6"/>
        <v/>
      </c>
      <c r="Z72" s="74"/>
      <c r="AA72" s="74"/>
      <c r="AB72" s="739" t="str">
        <f>IFERROR(VLOOKUP($G72,'様式8-3'!$B$11:$N$57,12,FALSE),"")</f>
        <v/>
      </c>
      <c r="AC72" s="739" t="str">
        <f>IFERROR(VLOOKUP($G72,'様式8-3'!$B$11:$N$57,13,FALSE),"")</f>
        <v/>
      </c>
      <c r="AD72" s="744"/>
      <c r="AE72" s="65"/>
      <c r="AF72" s="72" t="str">
        <f>IFERROR(VLOOKUP($AE72,'様式8-3'!$B$110:$N$118,2,TRUE),"")</f>
        <v/>
      </c>
      <c r="AG72" s="65"/>
      <c r="AH72" s="743" t="str">
        <f>IFERROR(VLOOKUP($AE72,'様式8-3'!$B$110:$N$118,12,TRUE),"")</f>
        <v/>
      </c>
      <c r="AI72" s="743" t="str">
        <f>IFERROR(VLOOKUP($AE72,'様式8-3'!$B$110:$N$118,13,TRUE),"")</f>
        <v/>
      </c>
    </row>
    <row r="73" spans="1:35" x14ac:dyDescent="0.15">
      <c r="A73" s="2">
        <v>62</v>
      </c>
      <c r="C73" s="594">
        <v>62</v>
      </c>
      <c r="D73" s="114"/>
      <c r="E73" s="65"/>
      <c r="F73" s="65"/>
      <c r="G73" s="65"/>
      <c r="H73" s="65"/>
      <c r="I73" s="65"/>
      <c r="J73" s="72" t="str">
        <f>IFERROR(VLOOKUP($G73,'様式8-3'!$B$11:$N$57,11,FALSE),"")</f>
        <v/>
      </c>
      <c r="K73" s="106" t="str">
        <f>IFERROR(VLOOKUP($G73,'様式8-3'!$B$11:$N$57,2,FALSE),"")</f>
        <v/>
      </c>
      <c r="L73" s="106" t="str">
        <f>IFERROR(VLOOKUP($G73,'様式8-3'!$B$11:$N$57,3,FALSE),"")</f>
        <v/>
      </c>
      <c r="M73" s="118" t="str">
        <f>IFERROR(VLOOKUP($G73,'様式8-3'!$B$11:$N$57,4,FALSE),"")</f>
        <v/>
      </c>
      <c r="N73" s="118" t="str">
        <f>IFERROR(VLOOKUP($G73,'様式8-3'!$B$11:$N$57,5,FALSE),"")</f>
        <v/>
      </c>
      <c r="O73" s="118" t="str">
        <f>IFERROR(VLOOKUP($G73,'様式8-3'!$B$11:$N$57,6,FALSE),"")</f>
        <v/>
      </c>
      <c r="P73" s="118" t="str">
        <f>IFERROR(VLOOKUP($G73,'様式8-3'!$B$11:$N$57,7,FALSE),"")</f>
        <v/>
      </c>
      <c r="Q73" s="74"/>
      <c r="R73" s="74"/>
      <c r="S73" s="65"/>
      <c r="T73" s="73" t="str">
        <f t="shared" si="1"/>
        <v/>
      </c>
      <c r="U73" s="73" t="str">
        <f t="shared" si="2"/>
        <v/>
      </c>
      <c r="V73" s="121" t="str">
        <f t="shared" si="3"/>
        <v/>
      </c>
      <c r="W73" s="121" t="str">
        <f t="shared" si="4"/>
        <v/>
      </c>
      <c r="X73" s="121" t="str">
        <f t="shared" si="5"/>
        <v/>
      </c>
      <c r="Y73" s="121" t="str">
        <f t="shared" si="6"/>
        <v/>
      </c>
      <c r="Z73" s="74"/>
      <c r="AA73" s="74"/>
      <c r="AB73" s="739" t="str">
        <f>IFERROR(VLOOKUP($G73,'様式8-3'!$B$11:$N$57,12,FALSE),"")</f>
        <v/>
      </c>
      <c r="AC73" s="739" t="str">
        <f>IFERROR(VLOOKUP($G73,'様式8-3'!$B$11:$N$57,13,FALSE),"")</f>
        <v/>
      </c>
      <c r="AD73" s="744"/>
      <c r="AE73" s="65"/>
      <c r="AF73" s="72" t="str">
        <f>IFERROR(VLOOKUP($AE73,'様式8-3'!$B$110:$N$118,2,TRUE),"")</f>
        <v/>
      </c>
      <c r="AG73" s="65"/>
      <c r="AH73" s="743" t="str">
        <f>IFERROR(VLOOKUP($AE73,'様式8-3'!$B$110:$N$118,12,TRUE),"")</f>
        <v/>
      </c>
      <c r="AI73" s="743" t="str">
        <f>IFERROR(VLOOKUP($AE73,'様式8-3'!$B$110:$N$118,13,TRUE),"")</f>
        <v/>
      </c>
    </row>
    <row r="74" spans="1:35" x14ac:dyDescent="0.15">
      <c r="A74" s="2">
        <v>63</v>
      </c>
      <c r="C74" s="594">
        <v>63</v>
      </c>
      <c r="D74" s="114"/>
      <c r="E74" s="65"/>
      <c r="F74" s="65"/>
      <c r="G74" s="65"/>
      <c r="H74" s="65"/>
      <c r="I74" s="65"/>
      <c r="J74" s="72" t="str">
        <f>IFERROR(VLOOKUP($G74,'様式8-3'!$B$11:$N$57,11,FALSE),"")</f>
        <v/>
      </c>
      <c r="K74" s="106" t="str">
        <f>IFERROR(VLOOKUP($G74,'様式8-3'!$B$11:$N$57,2,FALSE),"")</f>
        <v/>
      </c>
      <c r="L74" s="106" t="str">
        <f>IFERROR(VLOOKUP($G74,'様式8-3'!$B$11:$N$57,3,FALSE),"")</f>
        <v/>
      </c>
      <c r="M74" s="118" t="str">
        <f>IFERROR(VLOOKUP($G74,'様式8-3'!$B$11:$N$57,4,FALSE),"")</f>
        <v/>
      </c>
      <c r="N74" s="118" t="str">
        <f>IFERROR(VLOOKUP($G74,'様式8-3'!$B$11:$N$57,5,FALSE),"")</f>
        <v/>
      </c>
      <c r="O74" s="118" t="str">
        <f>IFERROR(VLOOKUP($G74,'様式8-3'!$B$11:$N$57,6,FALSE),"")</f>
        <v/>
      </c>
      <c r="P74" s="118" t="str">
        <f>IFERROR(VLOOKUP($G74,'様式8-3'!$B$11:$N$57,7,FALSE),"")</f>
        <v/>
      </c>
      <c r="Q74" s="74"/>
      <c r="R74" s="74"/>
      <c r="S74" s="65"/>
      <c r="T74" s="73" t="str">
        <f t="shared" si="1"/>
        <v/>
      </c>
      <c r="U74" s="73" t="str">
        <f t="shared" si="2"/>
        <v/>
      </c>
      <c r="V74" s="121" t="str">
        <f t="shared" si="3"/>
        <v/>
      </c>
      <c r="W74" s="121" t="str">
        <f t="shared" si="4"/>
        <v/>
      </c>
      <c r="X74" s="121" t="str">
        <f t="shared" si="5"/>
        <v/>
      </c>
      <c r="Y74" s="121" t="str">
        <f t="shared" si="6"/>
        <v/>
      </c>
      <c r="Z74" s="74"/>
      <c r="AA74" s="74"/>
      <c r="AB74" s="739" t="str">
        <f>IFERROR(VLOOKUP($G74,'様式8-3'!$B$11:$N$57,12,FALSE),"")</f>
        <v/>
      </c>
      <c r="AC74" s="739" t="str">
        <f>IFERROR(VLOOKUP($G74,'様式8-3'!$B$11:$N$57,13,FALSE),"")</f>
        <v/>
      </c>
      <c r="AD74" s="744"/>
      <c r="AE74" s="65"/>
      <c r="AF74" s="72" t="str">
        <f>IFERROR(VLOOKUP($AE74,'様式8-3'!$B$110:$N$118,2,TRUE),"")</f>
        <v/>
      </c>
      <c r="AG74" s="65"/>
      <c r="AH74" s="743" t="str">
        <f>IFERROR(VLOOKUP($AE74,'様式8-3'!$B$110:$N$118,12,TRUE),"")</f>
        <v/>
      </c>
      <c r="AI74" s="743" t="str">
        <f>IFERROR(VLOOKUP($AE74,'様式8-3'!$B$110:$N$118,13,TRUE),"")</f>
        <v/>
      </c>
    </row>
    <row r="75" spans="1:35" x14ac:dyDescent="0.15">
      <c r="A75" s="2">
        <v>64</v>
      </c>
      <c r="C75" s="594">
        <v>64</v>
      </c>
      <c r="D75" s="114"/>
      <c r="E75" s="65"/>
      <c r="F75" s="65"/>
      <c r="G75" s="65"/>
      <c r="H75" s="65"/>
      <c r="I75" s="65"/>
      <c r="J75" s="72" t="str">
        <f>IFERROR(VLOOKUP($G75,'様式8-3'!$B$11:$N$57,11,FALSE),"")</f>
        <v/>
      </c>
      <c r="K75" s="106" t="str">
        <f>IFERROR(VLOOKUP($G75,'様式8-3'!$B$11:$N$57,2,FALSE),"")</f>
        <v/>
      </c>
      <c r="L75" s="106" t="str">
        <f>IFERROR(VLOOKUP($G75,'様式8-3'!$B$11:$N$57,3,FALSE),"")</f>
        <v/>
      </c>
      <c r="M75" s="118" t="str">
        <f>IFERROR(VLOOKUP($G75,'様式8-3'!$B$11:$N$57,4,FALSE),"")</f>
        <v/>
      </c>
      <c r="N75" s="118" t="str">
        <f>IFERROR(VLOOKUP($G75,'様式8-3'!$B$11:$N$57,5,FALSE),"")</f>
        <v/>
      </c>
      <c r="O75" s="118" t="str">
        <f>IFERROR(VLOOKUP($G75,'様式8-3'!$B$11:$N$57,6,FALSE),"")</f>
        <v/>
      </c>
      <c r="P75" s="118" t="str">
        <f>IFERROR(VLOOKUP($G75,'様式8-3'!$B$11:$N$57,7,FALSE),"")</f>
        <v/>
      </c>
      <c r="Q75" s="74"/>
      <c r="R75" s="74"/>
      <c r="S75" s="65"/>
      <c r="T75" s="73" t="str">
        <f t="shared" si="1"/>
        <v/>
      </c>
      <c r="U75" s="73" t="str">
        <f t="shared" si="2"/>
        <v/>
      </c>
      <c r="V75" s="121" t="str">
        <f t="shared" si="3"/>
        <v/>
      </c>
      <c r="W75" s="121" t="str">
        <f t="shared" si="4"/>
        <v/>
      </c>
      <c r="X75" s="121" t="str">
        <f t="shared" si="5"/>
        <v/>
      </c>
      <c r="Y75" s="121" t="str">
        <f t="shared" si="6"/>
        <v/>
      </c>
      <c r="Z75" s="74"/>
      <c r="AA75" s="74"/>
      <c r="AB75" s="739" t="str">
        <f>IFERROR(VLOOKUP($G75,'様式8-3'!$B$11:$N$57,12,FALSE),"")</f>
        <v/>
      </c>
      <c r="AC75" s="739" t="str">
        <f>IFERROR(VLOOKUP($G75,'様式8-3'!$B$11:$N$57,13,FALSE),"")</f>
        <v/>
      </c>
      <c r="AD75" s="744"/>
      <c r="AE75" s="65"/>
      <c r="AF75" s="72" t="str">
        <f>IFERROR(VLOOKUP($AE75,'様式8-3'!$B$110:$N$118,2,TRUE),"")</f>
        <v/>
      </c>
      <c r="AG75" s="65"/>
      <c r="AH75" s="743" t="str">
        <f>IFERROR(VLOOKUP($AE75,'様式8-3'!$B$110:$N$118,12,TRUE),"")</f>
        <v/>
      </c>
      <c r="AI75" s="743" t="str">
        <f>IFERROR(VLOOKUP($AE75,'様式8-3'!$B$110:$N$118,13,TRUE),"")</f>
        <v/>
      </c>
    </row>
    <row r="76" spans="1:35" x14ac:dyDescent="0.15">
      <c r="A76" s="2">
        <v>65</v>
      </c>
      <c r="C76" s="594">
        <v>65</v>
      </c>
      <c r="D76" s="114"/>
      <c r="E76" s="65"/>
      <c r="F76" s="65"/>
      <c r="G76" s="65"/>
      <c r="H76" s="65"/>
      <c r="I76" s="65"/>
      <c r="J76" s="72" t="str">
        <f>IFERROR(VLOOKUP($G76,'様式8-3'!$B$11:$N$57,11,FALSE),"")</f>
        <v/>
      </c>
      <c r="K76" s="106" t="str">
        <f>IFERROR(VLOOKUP($G76,'様式8-3'!$B$11:$N$57,2,FALSE),"")</f>
        <v/>
      </c>
      <c r="L76" s="106" t="str">
        <f>IFERROR(VLOOKUP($G76,'様式8-3'!$B$11:$N$57,3,FALSE),"")</f>
        <v/>
      </c>
      <c r="M76" s="118" t="str">
        <f>IFERROR(VLOOKUP($G76,'様式8-3'!$B$11:$N$57,4,FALSE),"")</f>
        <v/>
      </c>
      <c r="N76" s="118" t="str">
        <f>IFERROR(VLOOKUP($G76,'様式8-3'!$B$11:$N$57,5,FALSE),"")</f>
        <v/>
      </c>
      <c r="O76" s="118" t="str">
        <f>IFERROR(VLOOKUP($G76,'様式8-3'!$B$11:$N$57,6,FALSE),"")</f>
        <v/>
      </c>
      <c r="P76" s="118" t="str">
        <f>IFERROR(VLOOKUP($G76,'様式8-3'!$B$11:$N$57,7,FALSE),"")</f>
        <v/>
      </c>
      <c r="Q76" s="74"/>
      <c r="R76" s="74"/>
      <c r="S76" s="65"/>
      <c r="T76" s="73" t="str">
        <f t="shared" si="1"/>
        <v/>
      </c>
      <c r="U76" s="73" t="str">
        <f t="shared" si="2"/>
        <v/>
      </c>
      <c r="V76" s="121" t="str">
        <f t="shared" si="3"/>
        <v/>
      </c>
      <c r="W76" s="121" t="str">
        <f t="shared" si="4"/>
        <v/>
      </c>
      <c r="X76" s="121" t="str">
        <f t="shared" si="5"/>
        <v/>
      </c>
      <c r="Y76" s="121" t="str">
        <f t="shared" si="6"/>
        <v/>
      </c>
      <c r="Z76" s="74"/>
      <c r="AA76" s="74"/>
      <c r="AB76" s="739" t="str">
        <f>IFERROR(VLOOKUP($G76,'様式8-3'!$B$11:$N$57,12,FALSE),"")</f>
        <v/>
      </c>
      <c r="AC76" s="739" t="str">
        <f>IFERROR(VLOOKUP($G76,'様式8-3'!$B$11:$N$57,13,FALSE),"")</f>
        <v/>
      </c>
      <c r="AD76" s="744"/>
      <c r="AE76" s="65"/>
      <c r="AF76" s="72" t="str">
        <f>IFERROR(VLOOKUP($AE76,'様式8-3'!$B$110:$N$118,2,TRUE),"")</f>
        <v/>
      </c>
      <c r="AG76" s="65"/>
      <c r="AH76" s="743" t="str">
        <f>IFERROR(VLOOKUP($AE76,'様式8-3'!$B$110:$N$118,12,TRUE),"")</f>
        <v/>
      </c>
      <c r="AI76" s="743" t="str">
        <f>IFERROR(VLOOKUP($AE76,'様式8-3'!$B$110:$N$118,13,TRUE),"")</f>
        <v/>
      </c>
    </row>
    <row r="77" spans="1:35" x14ac:dyDescent="0.15">
      <c r="A77" s="2">
        <v>66</v>
      </c>
      <c r="C77" s="594">
        <v>66</v>
      </c>
      <c r="D77" s="114"/>
      <c r="E77" s="65"/>
      <c r="F77" s="65"/>
      <c r="G77" s="65"/>
      <c r="H77" s="65"/>
      <c r="I77" s="65"/>
      <c r="J77" s="72" t="str">
        <f>IFERROR(VLOOKUP($G77,'様式8-3'!$B$11:$N$57,11,FALSE),"")</f>
        <v/>
      </c>
      <c r="K77" s="106" t="str">
        <f>IFERROR(VLOOKUP($G77,'様式8-3'!$B$11:$N$57,2,FALSE),"")</f>
        <v/>
      </c>
      <c r="L77" s="106" t="str">
        <f>IFERROR(VLOOKUP($G77,'様式8-3'!$B$11:$N$57,3,FALSE),"")</f>
        <v/>
      </c>
      <c r="M77" s="118" t="str">
        <f>IFERROR(VLOOKUP($G77,'様式8-3'!$B$11:$N$57,4,FALSE),"")</f>
        <v/>
      </c>
      <c r="N77" s="118" t="str">
        <f>IFERROR(VLOOKUP($G77,'様式8-3'!$B$11:$N$57,5,FALSE),"")</f>
        <v/>
      </c>
      <c r="O77" s="118" t="str">
        <f>IFERROR(VLOOKUP($G77,'様式8-3'!$B$11:$N$57,6,FALSE),"")</f>
        <v/>
      </c>
      <c r="P77" s="118" t="str">
        <f>IFERROR(VLOOKUP($G77,'様式8-3'!$B$11:$N$57,7,FALSE),"")</f>
        <v/>
      </c>
      <c r="Q77" s="74"/>
      <c r="R77" s="74"/>
      <c r="S77" s="65"/>
      <c r="T77" s="73" t="str">
        <f t="shared" ref="T77:T81" si="7">IFERROR(K77*$S77,"")</f>
        <v/>
      </c>
      <c r="U77" s="73" t="str">
        <f t="shared" ref="U77:U81" si="8">IFERROR(L77*$S77,"")</f>
        <v/>
      </c>
      <c r="V77" s="121" t="str">
        <f t="shared" ref="V77:V81" si="9">IFERROR(M77*$S77,"")</f>
        <v/>
      </c>
      <c r="W77" s="121" t="str">
        <f t="shared" ref="W77:W81" si="10">IFERROR(N77*$S77,"")</f>
        <v/>
      </c>
      <c r="X77" s="121" t="str">
        <f t="shared" ref="X77:X81" si="11">IFERROR(O77*$S77,"")</f>
        <v/>
      </c>
      <c r="Y77" s="121" t="str">
        <f t="shared" ref="Y77:Y81" si="12">IFERROR(P77*$S77,"")</f>
        <v/>
      </c>
      <c r="Z77" s="74"/>
      <c r="AA77" s="74"/>
      <c r="AB77" s="739" t="str">
        <f>IFERROR(VLOOKUP($G77,'様式8-3'!$B$11:$N$57,12,FALSE),"")</f>
        <v/>
      </c>
      <c r="AC77" s="739" t="str">
        <f>IFERROR(VLOOKUP($G77,'様式8-3'!$B$11:$N$57,13,FALSE),"")</f>
        <v/>
      </c>
      <c r="AD77" s="744"/>
      <c r="AE77" s="65"/>
      <c r="AF77" s="72" t="str">
        <f>IFERROR(VLOOKUP($AE77,'様式8-3'!$B$110:$N$118,2,TRUE),"")</f>
        <v/>
      </c>
      <c r="AG77" s="65"/>
      <c r="AH77" s="743" t="str">
        <f>IFERROR(VLOOKUP($AE77,'様式8-3'!$B$110:$N$118,12,TRUE),"")</f>
        <v/>
      </c>
      <c r="AI77" s="743" t="str">
        <f>IFERROR(VLOOKUP($AE77,'様式8-3'!$B$110:$N$118,13,TRUE),"")</f>
        <v/>
      </c>
    </row>
    <row r="78" spans="1:35" x14ac:dyDescent="0.15">
      <c r="A78" s="2">
        <v>67</v>
      </c>
      <c r="C78" s="594">
        <v>67</v>
      </c>
      <c r="D78" s="114"/>
      <c r="E78" s="65"/>
      <c r="F78" s="65"/>
      <c r="G78" s="65"/>
      <c r="H78" s="65"/>
      <c r="I78" s="65"/>
      <c r="J78" s="72" t="str">
        <f>IFERROR(VLOOKUP($G78,'様式8-3'!$B$11:$N$57,11,FALSE),"")</f>
        <v/>
      </c>
      <c r="K78" s="106" t="str">
        <f>IFERROR(VLOOKUP($G78,'様式8-3'!$B$11:$N$57,2,FALSE),"")</f>
        <v/>
      </c>
      <c r="L78" s="106" t="str">
        <f>IFERROR(VLOOKUP($G78,'様式8-3'!$B$11:$N$57,3,FALSE),"")</f>
        <v/>
      </c>
      <c r="M78" s="118" t="str">
        <f>IFERROR(VLOOKUP($G78,'様式8-3'!$B$11:$N$57,4,FALSE),"")</f>
        <v/>
      </c>
      <c r="N78" s="118" t="str">
        <f>IFERROR(VLOOKUP($G78,'様式8-3'!$B$11:$N$57,5,FALSE),"")</f>
        <v/>
      </c>
      <c r="O78" s="118" t="str">
        <f>IFERROR(VLOOKUP($G78,'様式8-3'!$B$11:$N$57,6,FALSE),"")</f>
        <v/>
      </c>
      <c r="P78" s="118" t="str">
        <f>IFERROR(VLOOKUP($G78,'様式8-3'!$B$11:$N$57,7,FALSE),"")</f>
        <v/>
      </c>
      <c r="Q78" s="74"/>
      <c r="R78" s="74"/>
      <c r="S78" s="65"/>
      <c r="T78" s="73" t="str">
        <f t="shared" si="7"/>
        <v/>
      </c>
      <c r="U78" s="73" t="str">
        <f t="shared" si="8"/>
        <v/>
      </c>
      <c r="V78" s="121" t="str">
        <f t="shared" si="9"/>
        <v/>
      </c>
      <c r="W78" s="121" t="str">
        <f t="shared" si="10"/>
        <v/>
      </c>
      <c r="X78" s="121" t="str">
        <f t="shared" si="11"/>
        <v/>
      </c>
      <c r="Y78" s="121" t="str">
        <f t="shared" si="12"/>
        <v/>
      </c>
      <c r="Z78" s="74"/>
      <c r="AA78" s="74"/>
      <c r="AB78" s="739" t="str">
        <f>IFERROR(VLOOKUP($G78,'様式8-3'!$B$11:$N$57,12,FALSE),"")</f>
        <v/>
      </c>
      <c r="AC78" s="739" t="str">
        <f>IFERROR(VLOOKUP($G78,'様式8-3'!$B$11:$N$57,13,FALSE),"")</f>
        <v/>
      </c>
      <c r="AD78" s="744"/>
      <c r="AE78" s="65"/>
      <c r="AF78" s="72" t="str">
        <f>IFERROR(VLOOKUP($AE78,'様式8-3'!$B$110:$N$118,2,TRUE),"")</f>
        <v/>
      </c>
      <c r="AG78" s="65"/>
      <c r="AH78" s="743" t="str">
        <f>IFERROR(VLOOKUP($AE78,'様式8-3'!$B$110:$N$118,12,TRUE),"")</f>
        <v/>
      </c>
      <c r="AI78" s="743" t="str">
        <f>IFERROR(VLOOKUP($AE78,'様式8-3'!$B$110:$N$118,13,TRUE),"")</f>
        <v/>
      </c>
    </row>
    <row r="79" spans="1:35" x14ac:dyDescent="0.15">
      <c r="A79" s="2">
        <v>68</v>
      </c>
      <c r="C79" s="594">
        <v>68</v>
      </c>
      <c r="D79" s="114"/>
      <c r="E79" s="65"/>
      <c r="F79" s="65"/>
      <c r="G79" s="65"/>
      <c r="H79" s="65"/>
      <c r="I79" s="65"/>
      <c r="J79" s="72" t="str">
        <f>IFERROR(VLOOKUP($G79,'様式8-3'!$B$11:$N$57,11,FALSE),"")</f>
        <v/>
      </c>
      <c r="K79" s="106" t="str">
        <f>IFERROR(VLOOKUP($G79,'様式8-3'!$B$11:$N$57,2,FALSE),"")</f>
        <v/>
      </c>
      <c r="L79" s="106" t="str">
        <f>IFERROR(VLOOKUP($G79,'様式8-3'!$B$11:$N$57,3,FALSE),"")</f>
        <v/>
      </c>
      <c r="M79" s="118" t="str">
        <f>IFERROR(VLOOKUP($G79,'様式8-3'!$B$11:$N$57,4,FALSE),"")</f>
        <v/>
      </c>
      <c r="N79" s="118" t="str">
        <f>IFERROR(VLOOKUP($G79,'様式8-3'!$B$11:$N$57,5,FALSE),"")</f>
        <v/>
      </c>
      <c r="O79" s="118" t="str">
        <f>IFERROR(VLOOKUP($G79,'様式8-3'!$B$11:$N$57,6,FALSE),"")</f>
        <v/>
      </c>
      <c r="P79" s="118" t="str">
        <f>IFERROR(VLOOKUP($G79,'様式8-3'!$B$11:$N$57,7,FALSE),"")</f>
        <v/>
      </c>
      <c r="Q79" s="74"/>
      <c r="R79" s="74"/>
      <c r="S79" s="65"/>
      <c r="T79" s="73" t="str">
        <f t="shared" si="7"/>
        <v/>
      </c>
      <c r="U79" s="73" t="str">
        <f t="shared" si="8"/>
        <v/>
      </c>
      <c r="V79" s="121" t="str">
        <f t="shared" si="9"/>
        <v/>
      </c>
      <c r="W79" s="121" t="str">
        <f t="shared" si="10"/>
        <v/>
      </c>
      <c r="X79" s="121" t="str">
        <f t="shared" si="11"/>
        <v/>
      </c>
      <c r="Y79" s="121" t="str">
        <f t="shared" si="12"/>
        <v/>
      </c>
      <c r="Z79" s="74"/>
      <c r="AA79" s="74"/>
      <c r="AB79" s="739" t="str">
        <f>IFERROR(VLOOKUP($G79,'様式8-3'!$B$11:$N$57,12,FALSE),"")</f>
        <v/>
      </c>
      <c r="AC79" s="739" t="str">
        <f>IFERROR(VLOOKUP($G79,'様式8-3'!$B$11:$N$57,13,FALSE),"")</f>
        <v/>
      </c>
      <c r="AD79" s="744"/>
      <c r="AE79" s="65"/>
      <c r="AF79" s="72" t="str">
        <f>IFERROR(VLOOKUP($AE79,'様式8-3'!$B$110:$N$118,2,TRUE),"")</f>
        <v/>
      </c>
      <c r="AG79" s="65"/>
      <c r="AH79" s="743" t="str">
        <f>IFERROR(VLOOKUP($AE79,'様式8-3'!$B$110:$N$118,12,TRUE),"")</f>
        <v/>
      </c>
      <c r="AI79" s="743" t="str">
        <f>IFERROR(VLOOKUP($AE79,'様式8-3'!$B$110:$N$118,13,TRUE),"")</f>
        <v/>
      </c>
    </row>
    <row r="80" spans="1:35" x14ac:dyDescent="0.15">
      <c r="A80" s="2">
        <v>69</v>
      </c>
      <c r="C80" s="594">
        <v>69</v>
      </c>
      <c r="D80" s="114"/>
      <c r="E80" s="65"/>
      <c r="F80" s="65"/>
      <c r="G80" s="65"/>
      <c r="H80" s="65"/>
      <c r="I80" s="65"/>
      <c r="J80" s="72" t="str">
        <f>IFERROR(VLOOKUP($G80,'様式8-3'!$B$11:$N$57,11,FALSE),"")</f>
        <v/>
      </c>
      <c r="K80" s="106" t="str">
        <f>IFERROR(VLOOKUP($G80,'様式8-3'!$B$11:$N$57,2,FALSE),"")</f>
        <v/>
      </c>
      <c r="L80" s="106" t="str">
        <f>IFERROR(VLOOKUP($G80,'様式8-3'!$B$11:$N$57,3,FALSE),"")</f>
        <v/>
      </c>
      <c r="M80" s="118" t="str">
        <f>IFERROR(VLOOKUP($G80,'様式8-3'!$B$11:$N$57,4,FALSE),"")</f>
        <v/>
      </c>
      <c r="N80" s="118" t="str">
        <f>IFERROR(VLOOKUP($G80,'様式8-3'!$B$11:$N$57,5,FALSE),"")</f>
        <v/>
      </c>
      <c r="O80" s="118" t="str">
        <f>IFERROR(VLOOKUP($G80,'様式8-3'!$B$11:$N$57,6,FALSE),"")</f>
        <v/>
      </c>
      <c r="P80" s="118" t="str">
        <f>IFERROR(VLOOKUP($G80,'様式8-3'!$B$11:$N$57,7,FALSE),"")</f>
        <v/>
      </c>
      <c r="Q80" s="74"/>
      <c r="R80" s="74"/>
      <c r="S80" s="65"/>
      <c r="T80" s="73" t="str">
        <f t="shared" si="7"/>
        <v/>
      </c>
      <c r="U80" s="73" t="str">
        <f t="shared" si="8"/>
        <v/>
      </c>
      <c r="V80" s="121" t="str">
        <f t="shared" si="9"/>
        <v/>
      </c>
      <c r="W80" s="121" t="str">
        <f t="shared" si="10"/>
        <v/>
      </c>
      <c r="X80" s="121" t="str">
        <f t="shared" si="11"/>
        <v/>
      </c>
      <c r="Y80" s="121" t="str">
        <f t="shared" si="12"/>
        <v/>
      </c>
      <c r="Z80" s="74"/>
      <c r="AA80" s="74"/>
      <c r="AB80" s="739" t="str">
        <f>IFERROR(VLOOKUP($G80,'様式8-3'!$B$11:$N$57,12,FALSE),"")</f>
        <v/>
      </c>
      <c r="AC80" s="739" t="str">
        <f>IFERROR(VLOOKUP($G80,'様式8-3'!$B$11:$N$57,13,FALSE),"")</f>
        <v/>
      </c>
      <c r="AD80" s="744"/>
      <c r="AE80" s="65"/>
      <c r="AF80" s="72" t="str">
        <f>IFERROR(VLOOKUP($AE80,'様式8-3'!$B$110:$N$118,2,TRUE),"")</f>
        <v/>
      </c>
      <c r="AG80" s="65"/>
      <c r="AH80" s="743" t="str">
        <f>IFERROR(VLOOKUP($AE80,'様式8-3'!$B$110:$N$118,12,TRUE),"")</f>
        <v/>
      </c>
      <c r="AI80" s="743" t="str">
        <f>IFERROR(VLOOKUP($AE80,'様式8-3'!$B$110:$N$118,13,TRUE),"")</f>
        <v/>
      </c>
    </row>
    <row r="81" spans="1:52" x14ac:dyDescent="0.15">
      <c r="A81" s="2">
        <v>70</v>
      </c>
      <c r="C81" s="594">
        <v>70</v>
      </c>
      <c r="D81" s="114"/>
      <c r="E81" s="65"/>
      <c r="F81" s="65"/>
      <c r="G81" s="65"/>
      <c r="H81" s="65"/>
      <c r="I81" s="65"/>
      <c r="J81" s="72" t="str">
        <f>IFERROR(VLOOKUP($G81,'様式8-3'!$B$11:$N$57,11,FALSE),"")</f>
        <v/>
      </c>
      <c r="K81" s="106" t="str">
        <f>IFERROR(VLOOKUP($G81,'様式8-3'!$B$11:$N$57,2,FALSE),"")</f>
        <v/>
      </c>
      <c r="L81" s="106" t="str">
        <f>IFERROR(VLOOKUP($G81,'様式8-3'!$B$11:$N$57,3,FALSE),"")</f>
        <v/>
      </c>
      <c r="M81" s="118" t="str">
        <f>IFERROR(VLOOKUP($G81,'様式8-3'!$B$11:$N$57,4,FALSE),"")</f>
        <v/>
      </c>
      <c r="N81" s="118" t="str">
        <f>IFERROR(VLOOKUP($G81,'様式8-3'!$B$11:$N$57,5,FALSE),"")</f>
        <v/>
      </c>
      <c r="O81" s="118" t="str">
        <f>IFERROR(VLOOKUP($G81,'様式8-3'!$B$11:$N$57,6,FALSE),"")</f>
        <v/>
      </c>
      <c r="P81" s="118" t="str">
        <f>IFERROR(VLOOKUP($G81,'様式8-3'!$B$11:$N$57,7,FALSE),"")</f>
        <v/>
      </c>
      <c r="Q81" s="74"/>
      <c r="R81" s="74"/>
      <c r="S81" s="65"/>
      <c r="T81" s="73" t="str">
        <f t="shared" si="7"/>
        <v/>
      </c>
      <c r="U81" s="73" t="str">
        <f t="shared" si="8"/>
        <v/>
      </c>
      <c r="V81" s="121" t="str">
        <f t="shared" si="9"/>
        <v/>
      </c>
      <c r="W81" s="121" t="str">
        <f t="shared" si="10"/>
        <v/>
      </c>
      <c r="X81" s="121" t="str">
        <f t="shared" si="11"/>
        <v/>
      </c>
      <c r="Y81" s="121" t="str">
        <f t="shared" si="12"/>
        <v/>
      </c>
      <c r="Z81" s="74"/>
      <c r="AA81" s="74"/>
      <c r="AB81" s="739" t="str">
        <f>IFERROR(VLOOKUP($G81,'様式8-3'!$B$11:$N$57,12,FALSE),"")</f>
        <v/>
      </c>
      <c r="AC81" s="739" t="str">
        <f>IFERROR(VLOOKUP($G81,'様式8-3'!$B$11:$N$57,13,FALSE),"")</f>
        <v/>
      </c>
      <c r="AD81" s="744"/>
      <c r="AE81" s="65"/>
      <c r="AF81" s="72" t="str">
        <f>IFERROR(VLOOKUP($AE81,'様式8-3'!$B$110:$N$118,2,TRUE),"")</f>
        <v/>
      </c>
      <c r="AG81" s="65"/>
      <c r="AH81" s="743" t="str">
        <f>IFERROR(VLOOKUP($AE81,'様式8-3'!$B$110:$N$118,12,TRUE),"")</f>
        <v/>
      </c>
      <c r="AI81" s="743" t="str">
        <f>IFERROR(VLOOKUP($AE81,'様式8-3'!$B$110:$N$118,13,TRUE),"")</f>
        <v/>
      </c>
    </row>
    <row r="82" spans="1:52" x14ac:dyDescent="0.15">
      <c r="C82" s="80" t="s">
        <v>284</v>
      </c>
      <c r="D82" s="124"/>
      <c r="E82" s="80"/>
      <c r="F82" s="80"/>
      <c r="G82" s="80"/>
      <c r="H82" s="80"/>
      <c r="I82" s="80"/>
      <c r="J82" s="80"/>
      <c r="K82" s="81"/>
      <c r="L82" s="81"/>
      <c r="M82" s="81"/>
      <c r="N82" s="81"/>
      <c r="O82" s="81"/>
      <c r="P82" s="81"/>
      <c r="Q82" s="119"/>
      <c r="R82" s="119"/>
      <c r="S82" s="80"/>
      <c r="T82" s="80"/>
      <c r="U82" s="80"/>
      <c r="V82" s="80"/>
      <c r="W82" s="80"/>
      <c r="X82" s="80"/>
      <c r="Y82" s="80"/>
      <c r="Z82" s="119"/>
      <c r="AA82" s="119"/>
      <c r="AB82" s="124"/>
      <c r="AC82" s="124"/>
      <c r="AD82" s="80"/>
      <c r="AE82" s="80"/>
      <c r="AF82" s="80"/>
      <c r="AG82" s="80"/>
      <c r="AH82" s="124"/>
      <c r="AI82" s="124"/>
    </row>
    <row r="83" spans="1:52" x14ac:dyDescent="0.15">
      <c r="C83" s="67"/>
      <c r="D83" s="125"/>
      <c r="E83" s="67"/>
      <c r="F83" s="67"/>
      <c r="G83" s="67"/>
      <c r="H83" s="76"/>
      <c r="I83" s="76"/>
      <c r="J83" s="76"/>
      <c r="K83" s="76"/>
      <c r="L83" s="76"/>
      <c r="M83" s="76"/>
      <c r="N83" s="76"/>
      <c r="O83" s="76"/>
      <c r="P83" s="76"/>
      <c r="Q83" s="76"/>
      <c r="R83" s="78" t="s">
        <v>340</v>
      </c>
      <c r="S83" s="594">
        <f>SUM(S11:S82)</f>
        <v>0</v>
      </c>
      <c r="T83" s="98">
        <f>SUM(T11:T82)</f>
        <v>0</v>
      </c>
      <c r="U83" s="98">
        <f>SUM(U11:U82)</f>
        <v>0</v>
      </c>
      <c r="V83" s="98">
        <f t="shared" ref="V83:Y83" si="13">SUM(V11:V82)</f>
        <v>0</v>
      </c>
      <c r="W83" s="98">
        <f t="shared" si="13"/>
        <v>0</v>
      </c>
      <c r="X83" s="98">
        <f t="shared" si="13"/>
        <v>0</v>
      </c>
      <c r="Y83" s="98">
        <f t="shared" si="13"/>
        <v>0</v>
      </c>
      <c r="Z83" s="74"/>
      <c r="AA83" s="74"/>
      <c r="AB83" s="75"/>
      <c r="AC83" s="76"/>
      <c r="AD83" s="77"/>
      <c r="AF83" s="78" t="s">
        <v>340</v>
      </c>
      <c r="AG83" s="594">
        <f>SUM(AG11:AG82)</f>
        <v>0</v>
      </c>
      <c r="AH83" s="77"/>
      <c r="AI83" s="77"/>
    </row>
    <row r="84" spans="1:52" x14ac:dyDescent="0.15">
      <c r="B84" s="2"/>
    </row>
    <row r="85" spans="1:52" x14ac:dyDescent="0.15">
      <c r="O85" s="151" t="s">
        <v>414</v>
      </c>
      <c r="P85" s="152"/>
      <c r="Q85" s="152"/>
      <c r="R85" s="153"/>
      <c r="S85" s="91" t="s">
        <v>415</v>
      </c>
      <c r="T85" s="116" t="s">
        <v>405</v>
      </c>
      <c r="U85" s="154"/>
      <c r="V85" s="116" t="s">
        <v>406</v>
      </c>
      <c r="W85" s="154"/>
      <c r="X85" s="116" t="s">
        <v>407</v>
      </c>
      <c r="Y85" s="154"/>
      <c r="Z85" s="194"/>
      <c r="AA85" s="194"/>
    </row>
    <row r="86" spans="1:52" ht="24" x14ac:dyDescent="0.15">
      <c r="O86" s="155"/>
      <c r="P86" s="156"/>
      <c r="Q86" s="156"/>
      <c r="R86" s="157"/>
      <c r="S86" s="175"/>
      <c r="T86" s="94" t="s">
        <v>403</v>
      </c>
      <c r="U86" s="94" t="s">
        <v>404</v>
      </c>
      <c r="V86" s="94" t="s">
        <v>403</v>
      </c>
      <c r="W86" s="94" t="s">
        <v>404</v>
      </c>
      <c r="X86" s="94" t="s">
        <v>403</v>
      </c>
      <c r="Y86" s="94" t="s">
        <v>404</v>
      </c>
      <c r="Z86" s="195"/>
      <c r="AA86" s="195"/>
    </row>
    <row r="87" spans="1:52" x14ac:dyDescent="0.15">
      <c r="O87" s="193"/>
      <c r="P87" s="593"/>
      <c r="Q87" s="593"/>
      <c r="R87" s="150" t="s">
        <v>334</v>
      </c>
      <c r="S87" s="176">
        <f t="shared" ref="S87:Y88" si="14">SUMIFS(S$11:S$82,$E$11:$E$82,$R87)</f>
        <v>0</v>
      </c>
      <c r="T87" s="120">
        <f t="shared" si="14"/>
        <v>0</v>
      </c>
      <c r="U87" s="120">
        <f t="shared" si="14"/>
        <v>0</v>
      </c>
      <c r="V87" s="120">
        <f t="shared" si="14"/>
        <v>0</v>
      </c>
      <c r="W87" s="120">
        <f t="shared" si="14"/>
        <v>0</v>
      </c>
      <c r="X87" s="120">
        <f t="shared" si="14"/>
        <v>0</v>
      </c>
      <c r="Y87" s="120">
        <f t="shared" si="14"/>
        <v>0</v>
      </c>
      <c r="Z87" s="196"/>
      <c r="AA87" s="196"/>
    </row>
    <row r="88" spans="1:52" x14ac:dyDescent="0.15">
      <c r="O88" s="193"/>
      <c r="P88" s="593"/>
      <c r="Q88" s="593"/>
      <c r="R88" s="150" t="s">
        <v>411</v>
      </c>
      <c r="S88" s="176">
        <f t="shared" si="14"/>
        <v>0</v>
      </c>
      <c r="T88" s="120">
        <f t="shared" si="14"/>
        <v>0</v>
      </c>
      <c r="U88" s="120">
        <f t="shared" si="14"/>
        <v>0</v>
      </c>
      <c r="V88" s="120">
        <f t="shared" si="14"/>
        <v>0</v>
      </c>
      <c r="W88" s="120">
        <f t="shared" si="14"/>
        <v>0</v>
      </c>
      <c r="X88" s="120">
        <f t="shared" si="14"/>
        <v>0</v>
      </c>
      <c r="Y88" s="120">
        <f t="shared" si="14"/>
        <v>0</v>
      </c>
      <c r="Z88" s="196"/>
      <c r="AA88" s="196"/>
    </row>
    <row r="89" spans="1:52" x14ac:dyDescent="0.15">
      <c r="O89" s="193" t="s">
        <v>450</v>
      </c>
      <c r="P89" s="593"/>
      <c r="Q89" s="593"/>
      <c r="R89" s="150"/>
      <c r="S89" s="176">
        <f t="shared" ref="S89:Y89" si="15">SUM(S87:S88)</f>
        <v>0</v>
      </c>
      <c r="T89" s="120">
        <f t="shared" si="15"/>
        <v>0</v>
      </c>
      <c r="U89" s="120">
        <f t="shared" si="15"/>
        <v>0</v>
      </c>
      <c r="V89" s="120">
        <f t="shared" si="15"/>
        <v>0</v>
      </c>
      <c r="W89" s="120">
        <f t="shared" si="15"/>
        <v>0</v>
      </c>
      <c r="X89" s="120">
        <f t="shared" si="15"/>
        <v>0</v>
      </c>
      <c r="Y89" s="120">
        <f t="shared" si="15"/>
        <v>0</v>
      </c>
      <c r="Z89" s="196"/>
      <c r="AA89" s="196"/>
    </row>
    <row r="90" spans="1:52" x14ac:dyDescent="0.15">
      <c r="O90" s="193" t="s">
        <v>456</v>
      </c>
      <c r="P90" s="593"/>
      <c r="Q90" s="593"/>
      <c r="R90" s="197" t="s">
        <v>335</v>
      </c>
      <c r="S90" s="176">
        <f t="shared" ref="S90:Y90" si="16">SUMIFS(S$11:S$82,$E$11:$E$82,$R90)</f>
        <v>0</v>
      </c>
      <c r="T90" s="120">
        <f t="shared" si="16"/>
        <v>0</v>
      </c>
      <c r="U90" s="120">
        <f t="shared" si="16"/>
        <v>0</v>
      </c>
      <c r="V90" s="120">
        <f t="shared" si="16"/>
        <v>0</v>
      </c>
      <c r="W90" s="120">
        <f t="shared" si="16"/>
        <v>0</v>
      </c>
      <c r="X90" s="120">
        <f t="shared" si="16"/>
        <v>0</v>
      </c>
      <c r="Y90" s="120">
        <f t="shared" si="16"/>
        <v>0</v>
      </c>
      <c r="Z90" s="196"/>
      <c r="AA90" s="196"/>
    </row>
    <row r="91" spans="1:52" x14ac:dyDescent="0.15">
      <c r="O91" s="193" t="s">
        <v>451</v>
      </c>
      <c r="P91" s="593"/>
      <c r="Q91" s="593"/>
      <c r="R91" s="150"/>
      <c r="S91" s="176">
        <f t="shared" ref="S91:Y91" si="17">SUM(S87:S90)</f>
        <v>0</v>
      </c>
      <c r="T91" s="120">
        <f t="shared" si="17"/>
        <v>0</v>
      </c>
      <c r="U91" s="120">
        <f t="shared" si="17"/>
        <v>0</v>
      </c>
      <c r="V91" s="120">
        <f t="shared" si="17"/>
        <v>0</v>
      </c>
      <c r="W91" s="120">
        <f t="shared" si="17"/>
        <v>0</v>
      </c>
      <c r="X91" s="120">
        <f t="shared" si="17"/>
        <v>0</v>
      </c>
      <c r="Y91" s="120">
        <f t="shared" si="17"/>
        <v>0</v>
      </c>
      <c r="Z91" s="196"/>
      <c r="AA91" s="196"/>
    </row>
    <row r="92" spans="1:52" x14ac:dyDescent="0.15">
      <c r="T92" s="149"/>
      <c r="U92" s="149"/>
      <c r="V92" s="149"/>
      <c r="W92" s="149"/>
      <c r="X92" s="149"/>
      <c r="Y92" s="149"/>
      <c r="Z92" s="149"/>
      <c r="AA92" s="149"/>
      <c r="AK92" s="3" t="s">
        <v>620</v>
      </c>
    </row>
    <row r="93" spans="1:52" ht="13.5" x14ac:dyDescent="0.15">
      <c r="B93" s="61" t="s">
        <v>592</v>
      </c>
      <c r="AK93" s="66" t="s">
        <v>455</v>
      </c>
      <c r="AS93" s="66" t="s">
        <v>335</v>
      </c>
    </row>
    <row r="94" spans="1:52" x14ac:dyDescent="0.15">
      <c r="C94" s="913" t="s">
        <v>336</v>
      </c>
      <c r="D94" s="915" t="s">
        <v>322</v>
      </c>
      <c r="E94" s="913" t="s">
        <v>341</v>
      </c>
      <c r="F94" s="158" t="s">
        <v>328</v>
      </c>
      <c r="G94" s="159"/>
      <c r="H94" s="159"/>
      <c r="I94" s="159"/>
      <c r="J94" s="159"/>
      <c r="K94" s="158" t="s">
        <v>399</v>
      </c>
      <c r="L94" s="160"/>
      <c r="M94" s="158" t="s">
        <v>396</v>
      </c>
      <c r="N94" s="160"/>
      <c r="O94" s="158" t="s">
        <v>400</v>
      </c>
      <c r="P94" s="160"/>
      <c r="Q94" s="158" t="s">
        <v>401</v>
      </c>
      <c r="R94" s="159"/>
      <c r="S94" s="161"/>
      <c r="T94" s="162" t="s">
        <v>405</v>
      </c>
      <c r="U94" s="160"/>
      <c r="V94" s="158" t="s">
        <v>406</v>
      </c>
      <c r="W94" s="160"/>
      <c r="X94" s="158" t="s">
        <v>407</v>
      </c>
      <c r="Y94" s="160"/>
      <c r="Z94" s="158" t="s">
        <v>408</v>
      </c>
      <c r="AA94" s="160"/>
      <c r="AB94" s="161"/>
      <c r="AC94" s="168"/>
      <c r="AD94" s="161"/>
      <c r="AE94" s="110" t="s">
        <v>409</v>
      </c>
      <c r="AF94" s="111"/>
      <c r="AK94" s="169" t="s">
        <v>405</v>
      </c>
      <c r="AL94" s="160"/>
      <c r="AM94" s="158" t="s">
        <v>406</v>
      </c>
      <c r="AN94" s="160"/>
      <c r="AO94" s="158" t="s">
        <v>407</v>
      </c>
      <c r="AP94" s="160"/>
      <c r="AQ94" s="158" t="s">
        <v>408</v>
      </c>
      <c r="AR94" s="160"/>
      <c r="AS94" s="169" t="s">
        <v>405</v>
      </c>
      <c r="AT94" s="160"/>
      <c r="AU94" s="158" t="s">
        <v>406</v>
      </c>
      <c r="AV94" s="160"/>
      <c r="AW94" s="158" t="s">
        <v>407</v>
      </c>
      <c r="AX94" s="160"/>
      <c r="AY94" s="158" t="s">
        <v>408</v>
      </c>
      <c r="AZ94" s="160"/>
    </row>
    <row r="95" spans="1:52" ht="24" x14ac:dyDescent="0.15">
      <c r="C95" s="914"/>
      <c r="D95" s="916"/>
      <c r="E95" s="914"/>
      <c r="F95" s="163" t="s">
        <v>336</v>
      </c>
      <c r="G95" s="164" t="s">
        <v>323</v>
      </c>
      <c r="H95" s="165" t="s">
        <v>338</v>
      </c>
      <c r="I95" s="165" t="s">
        <v>593</v>
      </c>
      <c r="J95" s="164" t="s">
        <v>337</v>
      </c>
      <c r="K95" s="165" t="s">
        <v>403</v>
      </c>
      <c r="L95" s="165" t="s">
        <v>404</v>
      </c>
      <c r="M95" s="165" t="s">
        <v>403</v>
      </c>
      <c r="N95" s="165" t="s">
        <v>404</v>
      </c>
      <c r="O95" s="165" t="s">
        <v>403</v>
      </c>
      <c r="P95" s="165" t="s">
        <v>404</v>
      </c>
      <c r="Q95" s="165" t="s">
        <v>403</v>
      </c>
      <c r="R95" s="165" t="s">
        <v>404</v>
      </c>
      <c r="S95" s="163" t="s">
        <v>324</v>
      </c>
      <c r="T95" s="165" t="s">
        <v>403</v>
      </c>
      <c r="U95" s="165" t="s">
        <v>404</v>
      </c>
      <c r="V95" s="165" t="s">
        <v>403</v>
      </c>
      <c r="W95" s="165" t="s">
        <v>404</v>
      </c>
      <c r="X95" s="165" t="s">
        <v>403</v>
      </c>
      <c r="Y95" s="165" t="s">
        <v>404</v>
      </c>
      <c r="Z95" s="165" t="s">
        <v>403</v>
      </c>
      <c r="AA95" s="165" t="s">
        <v>404</v>
      </c>
      <c r="AB95" s="163" t="s">
        <v>325</v>
      </c>
      <c r="AC95" s="742" t="s">
        <v>275</v>
      </c>
      <c r="AD95" s="163" t="s">
        <v>270</v>
      </c>
      <c r="AE95" s="112" t="s">
        <v>395</v>
      </c>
      <c r="AF95" s="112" t="s">
        <v>335</v>
      </c>
      <c r="AG95" s="71"/>
      <c r="AH95" s="71"/>
      <c r="AI95" s="71"/>
      <c r="AJ95" s="71"/>
      <c r="AK95" s="165" t="s">
        <v>403</v>
      </c>
      <c r="AL95" s="165" t="s">
        <v>404</v>
      </c>
      <c r="AM95" s="165" t="s">
        <v>403</v>
      </c>
      <c r="AN95" s="165" t="s">
        <v>404</v>
      </c>
      <c r="AO95" s="165" t="s">
        <v>403</v>
      </c>
      <c r="AP95" s="165" t="s">
        <v>404</v>
      </c>
      <c r="AQ95" s="165" t="s">
        <v>403</v>
      </c>
      <c r="AR95" s="165" t="s">
        <v>404</v>
      </c>
      <c r="AS95" s="165" t="s">
        <v>403</v>
      </c>
      <c r="AT95" s="165" t="s">
        <v>404</v>
      </c>
      <c r="AU95" s="165" t="s">
        <v>403</v>
      </c>
      <c r="AV95" s="165" t="s">
        <v>404</v>
      </c>
      <c r="AW95" s="165" t="s">
        <v>403</v>
      </c>
      <c r="AX95" s="165" t="s">
        <v>404</v>
      </c>
      <c r="AY95" s="165" t="s">
        <v>403</v>
      </c>
      <c r="AZ95" s="165" t="s">
        <v>404</v>
      </c>
    </row>
    <row r="96" spans="1:52" s="99" customFormat="1" ht="4.5" customHeight="1" x14ac:dyDescent="0.15">
      <c r="B96" s="100"/>
      <c r="C96" s="64"/>
      <c r="D96" s="123"/>
      <c r="E96" s="101"/>
      <c r="F96" s="102"/>
      <c r="G96" s="65"/>
      <c r="H96" s="189"/>
      <c r="I96" s="189"/>
      <c r="J96" s="103"/>
      <c r="K96" s="104"/>
      <c r="L96" s="104"/>
      <c r="M96" s="104"/>
      <c r="N96" s="104"/>
      <c r="O96" s="104"/>
      <c r="P96" s="104"/>
      <c r="Q96" s="104"/>
      <c r="R96" s="104"/>
      <c r="S96" s="189"/>
      <c r="T96" s="104"/>
      <c r="U96" s="104"/>
      <c r="V96" s="104"/>
      <c r="W96" s="104"/>
      <c r="X96" s="104"/>
      <c r="Y96" s="104"/>
      <c r="Z96" s="104"/>
      <c r="AA96" s="104"/>
      <c r="AB96" s="738"/>
      <c r="AC96" s="738"/>
      <c r="AD96" s="190"/>
      <c r="AE96" s="103"/>
      <c r="AF96" s="104"/>
      <c r="AG96" s="105"/>
      <c r="AH96" s="105"/>
      <c r="AI96" s="105"/>
      <c r="AJ96" s="105"/>
      <c r="AK96" s="103"/>
      <c r="AL96" s="103"/>
      <c r="AM96" s="103"/>
      <c r="AN96" s="103"/>
      <c r="AO96" s="103"/>
      <c r="AP96" s="103"/>
      <c r="AQ96" s="103"/>
      <c r="AR96" s="103"/>
      <c r="AS96" s="103"/>
      <c r="AT96" s="103"/>
      <c r="AU96" s="103"/>
      <c r="AV96" s="103"/>
      <c r="AW96" s="103"/>
      <c r="AX96" s="103"/>
      <c r="AY96" s="103"/>
      <c r="AZ96" s="103"/>
    </row>
    <row r="97" spans="1:52" x14ac:dyDescent="0.15">
      <c r="A97" s="2">
        <v>1</v>
      </c>
      <c r="C97" s="65" t="s">
        <v>331</v>
      </c>
      <c r="D97" s="126"/>
      <c r="E97" s="74"/>
      <c r="F97" s="594" t="str">
        <f>C97</f>
        <v>A</v>
      </c>
      <c r="G97" s="65"/>
      <c r="H97" s="65"/>
      <c r="I97" s="65"/>
      <c r="J97" s="74"/>
      <c r="K97" s="108" t="str">
        <f>IFERROR(VLOOKUP($G97,'様式8-3'!$B$63:$N$118,2,FALSE),"")</f>
        <v/>
      </c>
      <c r="L97" s="108" t="str">
        <f>IFERROR(VLOOKUP($G97,'様式8-3'!$B$63:$N$118,3,FALSE),"")</f>
        <v/>
      </c>
      <c r="M97" s="108" t="str">
        <f>IFERROR(VLOOKUP($G97,'様式8-3'!$B$63:$N$118,4,FALSE),"")</f>
        <v/>
      </c>
      <c r="N97" s="108" t="str">
        <f>IFERROR(VLOOKUP($G97,'様式8-3'!$B$63:$N$118,5,FALSE),"")</f>
        <v/>
      </c>
      <c r="O97" s="108" t="str">
        <f>IFERROR(VLOOKUP($G97,'様式8-3'!$B$63:$N$118,6,FALSE),"")</f>
        <v/>
      </c>
      <c r="P97" s="108" t="str">
        <f>IFERROR(VLOOKUP($G97,'様式8-3'!$B$63:$N$118,7,FALSE),"")</f>
        <v/>
      </c>
      <c r="Q97" s="108" t="str">
        <f>IFERROR(VLOOKUP($G97,'様式8-3'!$B$63:$N$118,8,FALSE),"")</f>
        <v/>
      </c>
      <c r="R97" s="108" t="str">
        <f>IFERROR(VLOOKUP($G97,'様式8-3'!$B$63:$N$118,9,FALSE),"")</f>
        <v/>
      </c>
      <c r="S97" s="65"/>
      <c r="T97" s="73" t="str">
        <f t="shared" ref="T97:T123" si="18">IFERROR(K97*$S97,"")</f>
        <v/>
      </c>
      <c r="U97" s="73" t="str">
        <f t="shared" ref="U97" si="19">IFERROR(L97*$S97,"")</f>
        <v/>
      </c>
      <c r="V97" s="73" t="str">
        <f t="shared" ref="V97:V123" si="20">IFERROR(M97*$S97,"")</f>
        <v/>
      </c>
      <c r="W97" s="73" t="str">
        <f t="shared" ref="W97:W123" si="21">IFERROR(N97*$S97,"")</f>
        <v/>
      </c>
      <c r="X97" s="73" t="str">
        <f t="shared" ref="X97:X123" si="22">IFERROR(O97*$S97,"")</f>
        <v/>
      </c>
      <c r="Y97" s="73" t="str">
        <f t="shared" ref="Y97:Y123" si="23">IFERROR(P97*$S97,"")</f>
        <v/>
      </c>
      <c r="Z97" s="73" t="str">
        <f t="shared" ref="Z97:Z123" si="24">IFERROR(Q97*$S97,"")</f>
        <v/>
      </c>
      <c r="AA97" s="73" t="str">
        <f t="shared" ref="AA97:AA123" si="25">IFERROR(R97*$S97,"")</f>
        <v/>
      </c>
      <c r="AB97" s="740" t="str">
        <f>IFERROR(VLOOKUP($G97,'様式8-3'!$B$63:$N$118,12,FALSE),"")</f>
        <v/>
      </c>
      <c r="AC97" s="740" t="str">
        <f>IFERROR(VLOOKUP($G97,'様式8-3'!$B$63:$N$118,13,FALSE),"")</f>
        <v/>
      </c>
      <c r="AD97" s="744"/>
      <c r="AE97" s="113" t="str">
        <f t="shared" ref="AE97:AE123" si="26">IFERROR((SUMIFS($T$11:$T$82,$F$11:$F$82,$F97,$E$11:$E$82,"普通教室")+SUMIFS($T$11:$T$82,$F$11:$F$82,$F97,$E$11:$E$82,"特別教室"))/SUMIFS($T$11:$T$82,$F$11:$F$82,$F97),"")</f>
        <v/>
      </c>
      <c r="AF97" s="113" t="str">
        <f>IFERROR(SUMIFS($T$11:$T$82,$F$11:$F$82,$F97,$E$11:$E$82,"管理諸室")/SUMIFS($T$11:$T$82,$F$11:$F$82,$F97),"")</f>
        <v/>
      </c>
      <c r="AK97" s="107" t="str">
        <f>IFERROR(T97*$AE97,"")</f>
        <v/>
      </c>
      <c r="AL97" s="107" t="str">
        <f t="shared" ref="AL97:AL123" si="27">IFERROR(U97*$AE97,"")</f>
        <v/>
      </c>
      <c r="AM97" s="107" t="str">
        <f t="shared" ref="AM97:AM123" si="28">IFERROR(V97*$AE97,"")</f>
        <v/>
      </c>
      <c r="AN97" s="107" t="str">
        <f t="shared" ref="AN97:AN123" si="29">IFERROR(W97*$AE97,"")</f>
        <v/>
      </c>
      <c r="AO97" s="107" t="str">
        <f t="shared" ref="AO97:AO123" si="30">IFERROR(X97*$AE97,"")</f>
        <v/>
      </c>
      <c r="AP97" s="107" t="str">
        <f t="shared" ref="AP97:AP123" si="31">IFERROR(Y97*$AE97,"")</f>
        <v/>
      </c>
      <c r="AQ97" s="107" t="str">
        <f t="shared" ref="AQ97:AQ123" si="32">IFERROR(Z97*$AE97,"")</f>
        <v/>
      </c>
      <c r="AR97" s="107" t="str">
        <f t="shared" ref="AR97:AR123" si="33">IFERROR(AA97*$AE97,"")</f>
        <v/>
      </c>
      <c r="AS97" s="107" t="str">
        <f>IFERROR(T97*$AF97,"")</f>
        <v/>
      </c>
      <c r="AT97" s="107" t="str">
        <f t="shared" ref="AT97:AT123" si="34">IFERROR(U97*$AF97,"")</f>
        <v/>
      </c>
      <c r="AU97" s="107" t="str">
        <f t="shared" ref="AU97:AU123" si="35">IFERROR(V97*$AF97,"")</f>
        <v/>
      </c>
      <c r="AV97" s="107" t="str">
        <f t="shared" ref="AV97:AV123" si="36">IFERROR(W97*$AF97,"")</f>
        <v/>
      </c>
      <c r="AW97" s="107" t="str">
        <f t="shared" ref="AW97:AW123" si="37">IFERROR(X97*$AF97,"")</f>
        <v/>
      </c>
      <c r="AX97" s="107" t="str">
        <f t="shared" ref="AX97:AX123" si="38">IFERROR(Y97*$AF97,"")</f>
        <v/>
      </c>
      <c r="AY97" s="107" t="str">
        <f t="shared" ref="AY97:AY123" si="39">IFERROR(Z97*$AF97,"")</f>
        <v/>
      </c>
      <c r="AZ97" s="107" t="str">
        <f t="shared" ref="AZ97:AZ123" si="40">IFERROR(AA97*$AF97,"")</f>
        <v/>
      </c>
    </row>
    <row r="98" spans="1:52" x14ac:dyDescent="0.15">
      <c r="A98" s="2">
        <v>2</v>
      </c>
      <c r="C98" s="65" t="s">
        <v>332</v>
      </c>
      <c r="D98" s="126"/>
      <c r="E98" s="74"/>
      <c r="F98" s="594" t="str">
        <f t="shared" ref="F98:F123" si="41">C98</f>
        <v>B</v>
      </c>
      <c r="G98" s="65"/>
      <c r="H98" s="65"/>
      <c r="I98" s="65"/>
      <c r="J98" s="74"/>
      <c r="K98" s="108" t="str">
        <f>IFERROR(VLOOKUP($G98,'様式8-3'!$B$63:$N$118,2,FALSE),"")</f>
        <v/>
      </c>
      <c r="L98" s="108" t="str">
        <f>IFERROR(VLOOKUP($G98,'様式8-3'!$B$63:$N$118,3,FALSE),"")</f>
        <v/>
      </c>
      <c r="M98" s="108" t="str">
        <f>IFERROR(VLOOKUP($G98,'様式8-3'!$B$63:$N$118,4,FALSE),"")</f>
        <v/>
      </c>
      <c r="N98" s="108" t="str">
        <f>IFERROR(VLOOKUP($G98,'様式8-3'!$B$63:$N$118,5,FALSE),"")</f>
        <v/>
      </c>
      <c r="O98" s="108" t="str">
        <f>IFERROR(VLOOKUP($G98,'様式8-3'!$B$63:$N$118,6,FALSE),"")</f>
        <v/>
      </c>
      <c r="P98" s="108" t="str">
        <f>IFERROR(VLOOKUP($G98,'様式8-3'!$B$63:$N$118,7,FALSE),"")</f>
        <v/>
      </c>
      <c r="Q98" s="108" t="str">
        <f>IFERROR(VLOOKUP($G98,'様式8-3'!$B$63:$N$118,8,FALSE),"")</f>
        <v/>
      </c>
      <c r="R98" s="108" t="str">
        <f>IFERROR(VLOOKUP($G98,'様式8-3'!$B$63:$N$118,9,FALSE),"")</f>
        <v/>
      </c>
      <c r="S98" s="65"/>
      <c r="T98" s="73" t="str">
        <f t="shared" si="18"/>
        <v/>
      </c>
      <c r="U98" s="73" t="str">
        <f t="shared" ref="U98:U123" si="42">IFERROR(L98*$S98,"")</f>
        <v/>
      </c>
      <c r="V98" s="73" t="str">
        <f t="shared" si="20"/>
        <v/>
      </c>
      <c r="W98" s="73" t="str">
        <f t="shared" si="21"/>
        <v/>
      </c>
      <c r="X98" s="73" t="str">
        <f t="shared" si="22"/>
        <v/>
      </c>
      <c r="Y98" s="73" t="str">
        <f t="shared" si="23"/>
        <v/>
      </c>
      <c r="Z98" s="73" t="str">
        <f t="shared" si="24"/>
        <v/>
      </c>
      <c r="AA98" s="73" t="str">
        <f t="shared" si="25"/>
        <v/>
      </c>
      <c r="AB98" s="740" t="str">
        <f>IFERROR(VLOOKUP($G98,'様式8-3'!$B$63:$N$118,12,FALSE),"")</f>
        <v/>
      </c>
      <c r="AC98" s="740" t="str">
        <f>IFERROR(VLOOKUP($G98,'様式8-3'!$B$63:$N$118,13,FALSE),"")</f>
        <v/>
      </c>
      <c r="AD98" s="744"/>
      <c r="AE98" s="113" t="str">
        <f t="shared" si="26"/>
        <v/>
      </c>
      <c r="AF98" s="113" t="str">
        <f t="shared" ref="AF98:AF123" si="43">IFERROR(SUMIFS($T$11:$T$82,$F$11:$F$82,$F98,$E$11:$E$82,"管理諸室")/SUMIFS($T$11:$T$82,$F$11:$F$82,$F98),"")</f>
        <v/>
      </c>
      <c r="AK98" s="107" t="str">
        <f t="shared" ref="AK98:AK123" si="44">IFERROR(T98*$AE98,"")</f>
        <v/>
      </c>
      <c r="AL98" s="107" t="str">
        <f t="shared" si="27"/>
        <v/>
      </c>
      <c r="AM98" s="107" t="str">
        <f t="shared" si="28"/>
        <v/>
      </c>
      <c r="AN98" s="107" t="str">
        <f t="shared" si="29"/>
        <v/>
      </c>
      <c r="AO98" s="107" t="str">
        <f t="shared" si="30"/>
        <v/>
      </c>
      <c r="AP98" s="107" t="str">
        <f t="shared" si="31"/>
        <v/>
      </c>
      <c r="AQ98" s="107" t="str">
        <f t="shared" si="32"/>
        <v/>
      </c>
      <c r="AR98" s="107" t="str">
        <f t="shared" si="33"/>
        <v/>
      </c>
      <c r="AS98" s="107" t="str">
        <f t="shared" ref="AS98:AS123" si="45">IFERROR(T98*$AF98,"")</f>
        <v/>
      </c>
      <c r="AT98" s="107" t="str">
        <f t="shared" si="34"/>
        <v/>
      </c>
      <c r="AU98" s="107" t="str">
        <f t="shared" si="35"/>
        <v/>
      </c>
      <c r="AV98" s="107" t="str">
        <f t="shared" si="36"/>
        <v/>
      </c>
      <c r="AW98" s="107" t="str">
        <f t="shared" si="37"/>
        <v/>
      </c>
      <c r="AX98" s="107" t="str">
        <f t="shared" si="38"/>
        <v/>
      </c>
      <c r="AY98" s="107" t="str">
        <f t="shared" si="39"/>
        <v/>
      </c>
      <c r="AZ98" s="107" t="str">
        <f t="shared" si="40"/>
        <v/>
      </c>
    </row>
    <row r="99" spans="1:52" x14ac:dyDescent="0.15">
      <c r="A99" s="2">
        <v>3</v>
      </c>
      <c r="C99" s="65" t="s">
        <v>339</v>
      </c>
      <c r="D99" s="126"/>
      <c r="E99" s="74"/>
      <c r="F99" s="594" t="str">
        <f t="shared" si="41"/>
        <v>C</v>
      </c>
      <c r="G99" s="65"/>
      <c r="H99" s="65"/>
      <c r="I99" s="65"/>
      <c r="J99" s="74"/>
      <c r="K99" s="108" t="str">
        <f>IFERROR(VLOOKUP($G99,'様式8-3'!$B$63:$N$118,2,FALSE),"")</f>
        <v/>
      </c>
      <c r="L99" s="108" t="str">
        <f>IFERROR(VLOOKUP($G99,'様式8-3'!$B$63:$N$118,3,FALSE),"")</f>
        <v/>
      </c>
      <c r="M99" s="108" t="str">
        <f>IFERROR(VLOOKUP($G99,'様式8-3'!$B$63:$N$118,4,FALSE),"")</f>
        <v/>
      </c>
      <c r="N99" s="108" t="str">
        <f>IFERROR(VLOOKUP($G99,'様式8-3'!$B$63:$N$118,5,FALSE),"")</f>
        <v/>
      </c>
      <c r="O99" s="108" t="str">
        <f>IFERROR(VLOOKUP($G99,'様式8-3'!$B$63:$N$118,6,FALSE),"")</f>
        <v/>
      </c>
      <c r="P99" s="108" t="str">
        <f>IFERROR(VLOOKUP($G99,'様式8-3'!$B$63:$N$118,7,FALSE),"")</f>
        <v/>
      </c>
      <c r="Q99" s="108" t="str">
        <f>IFERROR(VLOOKUP($G99,'様式8-3'!$B$63:$N$118,8,FALSE),"")</f>
        <v/>
      </c>
      <c r="R99" s="108" t="str">
        <f>IFERROR(VLOOKUP($G99,'様式8-3'!$B$63:$N$118,9,FALSE),"")</f>
        <v/>
      </c>
      <c r="S99" s="65"/>
      <c r="T99" s="73" t="str">
        <f t="shared" si="18"/>
        <v/>
      </c>
      <c r="U99" s="73" t="str">
        <f t="shared" si="42"/>
        <v/>
      </c>
      <c r="V99" s="73" t="str">
        <f t="shared" si="20"/>
        <v/>
      </c>
      <c r="W99" s="73" t="str">
        <f t="shared" si="21"/>
        <v/>
      </c>
      <c r="X99" s="73" t="str">
        <f t="shared" si="22"/>
        <v/>
      </c>
      <c r="Y99" s="73" t="str">
        <f t="shared" si="23"/>
        <v/>
      </c>
      <c r="Z99" s="73" t="str">
        <f t="shared" si="24"/>
        <v/>
      </c>
      <c r="AA99" s="73" t="str">
        <f t="shared" si="25"/>
        <v/>
      </c>
      <c r="AB99" s="740" t="str">
        <f>IFERROR(VLOOKUP($G99,'様式8-3'!$B$63:$N$118,12,FALSE),"")</f>
        <v/>
      </c>
      <c r="AC99" s="740" t="str">
        <f>IFERROR(VLOOKUP($G99,'様式8-3'!$B$63:$N$118,13,FALSE),"")</f>
        <v/>
      </c>
      <c r="AD99" s="744"/>
      <c r="AE99" s="113" t="str">
        <f t="shared" si="26"/>
        <v/>
      </c>
      <c r="AF99" s="113" t="str">
        <f t="shared" si="43"/>
        <v/>
      </c>
      <c r="AK99" s="107" t="str">
        <f t="shared" si="44"/>
        <v/>
      </c>
      <c r="AL99" s="107" t="str">
        <f t="shared" si="27"/>
        <v/>
      </c>
      <c r="AM99" s="107" t="str">
        <f t="shared" si="28"/>
        <v/>
      </c>
      <c r="AN99" s="107" t="str">
        <f t="shared" si="29"/>
        <v/>
      </c>
      <c r="AO99" s="107" t="str">
        <f t="shared" si="30"/>
        <v/>
      </c>
      <c r="AP99" s="107" t="str">
        <f t="shared" si="31"/>
        <v/>
      </c>
      <c r="AQ99" s="107" t="str">
        <f t="shared" si="32"/>
        <v/>
      </c>
      <c r="AR99" s="107" t="str">
        <f t="shared" si="33"/>
        <v/>
      </c>
      <c r="AS99" s="107" t="str">
        <f t="shared" si="45"/>
        <v/>
      </c>
      <c r="AT99" s="107" t="str">
        <f t="shared" si="34"/>
        <v/>
      </c>
      <c r="AU99" s="107" t="str">
        <f t="shared" si="35"/>
        <v/>
      </c>
      <c r="AV99" s="107" t="str">
        <f t="shared" si="36"/>
        <v/>
      </c>
      <c r="AW99" s="107" t="str">
        <f t="shared" si="37"/>
        <v/>
      </c>
      <c r="AX99" s="107" t="str">
        <f t="shared" si="38"/>
        <v/>
      </c>
      <c r="AY99" s="107" t="str">
        <f t="shared" si="39"/>
        <v/>
      </c>
      <c r="AZ99" s="107" t="str">
        <f t="shared" si="40"/>
        <v/>
      </c>
    </row>
    <row r="100" spans="1:52" x14ac:dyDescent="0.15">
      <c r="A100" s="2">
        <v>4</v>
      </c>
      <c r="C100" s="65" t="s">
        <v>371</v>
      </c>
      <c r="D100" s="126"/>
      <c r="E100" s="74"/>
      <c r="F100" s="594" t="str">
        <f t="shared" si="41"/>
        <v>D</v>
      </c>
      <c r="G100" s="65"/>
      <c r="H100" s="65"/>
      <c r="I100" s="65"/>
      <c r="J100" s="74"/>
      <c r="K100" s="108" t="str">
        <f>IFERROR(VLOOKUP($G100,'様式8-3'!$B$63:$N$118,2,FALSE),"")</f>
        <v/>
      </c>
      <c r="L100" s="108" t="str">
        <f>IFERROR(VLOOKUP($G100,'様式8-3'!$B$63:$N$118,3,FALSE),"")</f>
        <v/>
      </c>
      <c r="M100" s="108" t="str">
        <f>IFERROR(VLOOKUP($G100,'様式8-3'!$B$63:$N$118,4,FALSE),"")</f>
        <v/>
      </c>
      <c r="N100" s="108" t="str">
        <f>IFERROR(VLOOKUP($G100,'様式8-3'!$B$63:$N$118,5,FALSE),"")</f>
        <v/>
      </c>
      <c r="O100" s="108" t="str">
        <f>IFERROR(VLOOKUP($G100,'様式8-3'!$B$63:$N$118,6,FALSE),"")</f>
        <v/>
      </c>
      <c r="P100" s="108" t="str">
        <f>IFERROR(VLOOKUP($G100,'様式8-3'!$B$63:$N$118,7,FALSE),"")</f>
        <v/>
      </c>
      <c r="Q100" s="108" t="str">
        <f>IFERROR(VLOOKUP($G100,'様式8-3'!$B$63:$N$118,8,FALSE),"")</f>
        <v/>
      </c>
      <c r="R100" s="108" t="str">
        <f>IFERROR(VLOOKUP($G100,'様式8-3'!$B$63:$N$118,9,FALSE),"")</f>
        <v/>
      </c>
      <c r="S100" s="65"/>
      <c r="T100" s="73" t="str">
        <f t="shared" si="18"/>
        <v/>
      </c>
      <c r="U100" s="73" t="str">
        <f t="shared" si="42"/>
        <v/>
      </c>
      <c r="V100" s="73" t="str">
        <f t="shared" si="20"/>
        <v/>
      </c>
      <c r="W100" s="73" t="str">
        <f t="shared" si="21"/>
        <v/>
      </c>
      <c r="X100" s="73" t="str">
        <f t="shared" si="22"/>
        <v/>
      </c>
      <c r="Y100" s="73" t="str">
        <f t="shared" si="23"/>
        <v/>
      </c>
      <c r="Z100" s="73" t="str">
        <f t="shared" si="24"/>
        <v/>
      </c>
      <c r="AA100" s="73" t="str">
        <f t="shared" si="25"/>
        <v/>
      </c>
      <c r="AB100" s="740" t="str">
        <f>IFERROR(VLOOKUP($G100,'様式8-3'!$B$63:$N$118,12,FALSE),"")</f>
        <v/>
      </c>
      <c r="AC100" s="740" t="str">
        <f>IFERROR(VLOOKUP($G100,'様式8-3'!$B$63:$N$118,13,FALSE),"")</f>
        <v/>
      </c>
      <c r="AD100" s="65"/>
      <c r="AE100" s="113" t="str">
        <f t="shared" si="26"/>
        <v/>
      </c>
      <c r="AF100" s="113" t="str">
        <f t="shared" si="43"/>
        <v/>
      </c>
      <c r="AK100" s="107" t="str">
        <f t="shared" si="44"/>
        <v/>
      </c>
      <c r="AL100" s="107" t="str">
        <f t="shared" si="27"/>
        <v/>
      </c>
      <c r="AM100" s="107" t="str">
        <f t="shared" si="28"/>
        <v/>
      </c>
      <c r="AN100" s="107" t="str">
        <f t="shared" si="29"/>
        <v/>
      </c>
      <c r="AO100" s="107" t="str">
        <f t="shared" si="30"/>
        <v/>
      </c>
      <c r="AP100" s="107" t="str">
        <f t="shared" si="31"/>
        <v/>
      </c>
      <c r="AQ100" s="107" t="str">
        <f t="shared" si="32"/>
        <v/>
      </c>
      <c r="AR100" s="107" t="str">
        <f t="shared" si="33"/>
        <v/>
      </c>
      <c r="AS100" s="107" t="str">
        <f t="shared" si="45"/>
        <v/>
      </c>
      <c r="AT100" s="107" t="str">
        <f t="shared" si="34"/>
        <v/>
      </c>
      <c r="AU100" s="107" t="str">
        <f t="shared" si="35"/>
        <v/>
      </c>
      <c r="AV100" s="107" t="str">
        <f t="shared" si="36"/>
        <v/>
      </c>
      <c r="AW100" s="107" t="str">
        <f t="shared" si="37"/>
        <v/>
      </c>
      <c r="AX100" s="107" t="str">
        <f t="shared" si="38"/>
        <v/>
      </c>
      <c r="AY100" s="107" t="str">
        <f t="shared" si="39"/>
        <v/>
      </c>
      <c r="AZ100" s="107" t="str">
        <f t="shared" si="40"/>
        <v/>
      </c>
    </row>
    <row r="101" spans="1:52" x14ac:dyDescent="0.15">
      <c r="A101" s="2">
        <v>5</v>
      </c>
      <c r="C101" s="65" t="s">
        <v>372</v>
      </c>
      <c r="D101" s="126"/>
      <c r="E101" s="74"/>
      <c r="F101" s="594" t="str">
        <f t="shared" si="41"/>
        <v>E</v>
      </c>
      <c r="G101" s="65"/>
      <c r="H101" s="65"/>
      <c r="I101" s="65"/>
      <c r="J101" s="74"/>
      <c r="K101" s="108" t="str">
        <f>IFERROR(VLOOKUP($G101,'様式8-3'!$B$63:$N$118,2,FALSE),"")</f>
        <v/>
      </c>
      <c r="L101" s="108" t="str">
        <f>IFERROR(VLOOKUP($G101,'様式8-3'!$B$63:$N$118,3,FALSE),"")</f>
        <v/>
      </c>
      <c r="M101" s="108" t="str">
        <f>IFERROR(VLOOKUP($G101,'様式8-3'!$B$63:$N$118,4,FALSE),"")</f>
        <v/>
      </c>
      <c r="N101" s="108" t="str">
        <f>IFERROR(VLOOKUP($G101,'様式8-3'!$B$63:$N$118,5,FALSE),"")</f>
        <v/>
      </c>
      <c r="O101" s="108" t="str">
        <f>IFERROR(VLOOKUP($G101,'様式8-3'!$B$63:$N$118,6,FALSE),"")</f>
        <v/>
      </c>
      <c r="P101" s="108" t="str">
        <f>IFERROR(VLOOKUP($G101,'様式8-3'!$B$63:$N$118,7,FALSE),"")</f>
        <v/>
      </c>
      <c r="Q101" s="108" t="str">
        <f>IFERROR(VLOOKUP($G101,'様式8-3'!$B$63:$N$118,8,FALSE),"")</f>
        <v/>
      </c>
      <c r="R101" s="108" t="str">
        <f>IFERROR(VLOOKUP($G101,'様式8-3'!$B$63:$N$118,9,FALSE),"")</f>
        <v/>
      </c>
      <c r="S101" s="65"/>
      <c r="T101" s="73" t="str">
        <f t="shared" si="18"/>
        <v/>
      </c>
      <c r="U101" s="73" t="str">
        <f t="shared" si="42"/>
        <v/>
      </c>
      <c r="V101" s="73" t="str">
        <f t="shared" si="20"/>
        <v/>
      </c>
      <c r="W101" s="73" t="str">
        <f t="shared" si="21"/>
        <v/>
      </c>
      <c r="X101" s="73" t="str">
        <f t="shared" si="22"/>
        <v/>
      </c>
      <c r="Y101" s="73" t="str">
        <f t="shared" si="23"/>
        <v/>
      </c>
      <c r="Z101" s="73" t="str">
        <f t="shared" si="24"/>
        <v/>
      </c>
      <c r="AA101" s="73" t="str">
        <f t="shared" si="25"/>
        <v/>
      </c>
      <c r="AB101" s="740" t="str">
        <f>IFERROR(VLOOKUP($G101,'様式8-3'!$B$63:$N$118,12,FALSE),"")</f>
        <v/>
      </c>
      <c r="AC101" s="740" t="str">
        <f>IFERROR(VLOOKUP($G101,'様式8-3'!$B$63:$N$118,13,FALSE),"")</f>
        <v/>
      </c>
      <c r="AD101" s="65"/>
      <c r="AE101" s="113" t="str">
        <f t="shared" si="26"/>
        <v/>
      </c>
      <c r="AF101" s="113" t="str">
        <f t="shared" si="43"/>
        <v/>
      </c>
      <c r="AK101" s="107" t="str">
        <f t="shared" si="44"/>
        <v/>
      </c>
      <c r="AL101" s="107" t="str">
        <f t="shared" si="27"/>
        <v/>
      </c>
      <c r="AM101" s="107" t="str">
        <f t="shared" si="28"/>
        <v/>
      </c>
      <c r="AN101" s="107" t="str">
        <f t="shared" si="29"/>
        <v/>
      </c>
      <c r="AO101" s="107" t="str">
        <f t="shared" si="30"/>
        <v/>
      </c>
      <c r="AP101" s="107" t="str">
        <f t="shared" si="31"/>
        <v/>
      </c>
      <c r="AQ101" s="107" t="str">
        <f t="shared" si="32"/>
        <v/>
      </c>
      <c r="AR101" s="107" t="str">
        <f t="shared" si="33"/>
        <v/>
      </c>
      <c r="AS101" s="107" t="str">
        <f t="shared" si="45"/>
        <v/>
      </c>
      <c r="AT101" s="107" t="str">
        <f t="shared" si="34"/>
        <v/>
      </c>
      <c r="AU101" s="107" t="str">
        <f t="shared" si="35"/>
        <v/>
      </c>
      <c r="AV101" s="107" t="str">
        <f t="shared" si="36"/>
        <v/>
      </c>
      <c r="AW101" s="107" t="str">
        <f t="shared" si="37"/>
        <v/>
      </c>
      <c r="AX101" s="107" t="str">
        <f t="shared" si="38"/>
        <v/>
      </c>
      <c r="AY101" s="107" t="str">
        <f t="shared" si="39"/>
        <v/>
      </c>
      <c r="AZ101" s="107" t="str">
        <f t="shared" si="40"/>
        <v/>
      </c>
    </row>
    <row r="102" spans="1:52" x14ac:dyDescent="0.15">
      <c r="A102" s="2">
        <v>6</v>
      </c>
      <c r="C102" s="65" t="s">
        <v>373</v>
      </c>
      <c r="D102" s="126"/>
      <c r="E102" s="74"/>
      <c r="F102" s="594" t="str">
        <f t="shared" si="41"/>
        <v>F</v>
      </c>
      <c r="G102" s="65"/>
      <c r="H102" s="65"/>
      <c r="I102" s="65"/>
      <c r="J102" s="74"/>
      <c r="K102" s="108" t="str">
        <f>IFERROR(VLOOKUP($G102,'様式8-3'!$B$63:$N$118,2,FALSE),"")</f>
        <v/>
      </c>
      <c r="L102" s="108" t="str">
        <f>IFERROR(VLOOKUP($G102,'様式8-3'!$B$63:$N$118,3,FALSE),"")</f>
        <v/>
      </c>
      <c r="M102" s="108" t="str">
        <f>IFERROR(VLOOKUP($G102,'様式8-3'!$B$63:$N$118,4,FALSE),"")</f>
        <v/>
      </c>
      <c r="N102" s="108" t="str">
        <f>IFERROR(VLOOKUP($G102,'様式8-3'!$B$63:$N$118,5,FALSE),"")</f>
        <v/>
      </c>
      <c r="O102" s="108" t="str">
        <f>IFERROR(VLOOKUP($G102,'様式8-3'!$B$63:$N$118,6,FALSE),"")</f>
        <v/>
      </c>
      <c r="P102" s="108" t="str">
        <f>IFERROR(VLOOKUP($G102,'様式8-3'!$B$63:$N$118,7,FALSE),"")</f>
        <v/>
      </c>
      <c r="Q102" s="108" t="str">
        <f>IFERROR(VLOOKUP($G102,'様式8-3'!$B$63:$N$118,8,FALSE),"")</f>
        <v/>
      </c>
      <c r="R102" s="108" t="str">
        <f>IFERROR(VLOOKUP($G102,'様式8-3'!$B$63:$N$118,9,FALSE),"")</f>
        <v/>
      </c>
      <c r="S102" s="65"/>
      <c r="T102" s="73" t="str">
        <f t="shared" si="18"/>
        <v/>
      </c>
      <c r="U102" s="73" t="str">
        <f>IFERROR(L102*$S102,"")</f>
        <v/>
      </c>
      <c r="V102" s="73" t="str">
        <f>IFERROR(M102*$S102,"")</f>
        <v/>
      </c>
      <c r="W102" s="73" t="str">
        <f t="shared" si="21"/>
        <v/>
      </c>
      <c r="X102" s="73" t="str">
        <f>IFERROR(O102*$S102,"")</f>
        <v/>
      </c>
      <c r="Y102" s="73" t="str">
        <f t="shared" si="23"/>
        <v/>
      </c>
      <c r="Z102" s="73" t="str">
        <f t="shared" si="24"/>
        <v/>
      </c>
      <c r="AA102" s="73" t="str">
        <f t="shared" si="25"/>
        <v/>
      </c>
      <c r="AB102" s="740" t="str">
        <f>IFERROR(VLOOKUP($G102,'様式8-3'!$B$63:$N$118,12,FALSE),"")</f>
        <v/>
      </c>
      <c r="AC102" s="740" t="str">
        <f>IFERROR(VLOOKUP($G102,'様式8-3'!$B$63:$N$118,13,FALSE),"")</f>
        <v/>
      </c>
      <c r="AD102" s="65"/>
      <c r="AE102" s="113" t="str">
        <f t="shared" si="26"/>
        <v/>
      </c>
      <c r="AF102" s="113" t="str">
        <f t="shared" si="43"/>
        <v/>
      </c>
      <c r="AK102" s="107" t="str">
        <f t="shared" si="44"/>
        <v/>
      </c>
      <c r="AL102" s="107" t="str">
        <f t="shared" si="27"/>
        <v/>
      </c>
      <c r="AM102" s="107" t="str">
        <f t="shared" si="28"/>
        <v/>
      </c>
      <c r="AN102" s="107" t="str">
        <f t="shared" si="29"/>
        <v/>
      </c>
      <c r="AO102" s="107" t="str">
        <f t="shared" si="30"/>
        <v/>
      </c>
      <c r="AP102" s="107" t="str">
        <f t="shared" si="31"/>
        <v/>
      </c>
      <c r="AQ102" s="107" t="str">
        <f t="shared" si="32"/>
        <v/>
      </c>
      <c r="AR102" s="107" t="str">
        <f t="shared" si="33"/>
        <v/>
      </c>
      <c r="AS102" s="107" t="str">
        <f t="shared" si="45"/>
        <v/>
      </c>
      <c r="AT102" s="107" t="str">
        <f t="shared" si="34"/>
        <v/>
      </c>
      <c r="AU102" s="107" t="str">
        <f t="shared" si="35"/>
        <v/>
      </c>
      <c r="AV102" s="107" t="str">
        <f t="shared" si="36"/>
        <v/>
      </c>
      <c r="AW102" s="107" t="str">
        <f t="shared" si="37"/>
        <v/>
      </c>
      <c r="AX102" s="107" t="str">
        <f t="shared" si="38"/>
        <v/>
      </c>
      <c r="AY102" s="107" t="str">
        <f t="shared" si="39"/>
        <v/>
      </c>
      <c r="AZ102" s="107" t="str">
        <f t="shared" si="40"/>
        <v/>
      </c>
    </row>
    <row r="103" spans="1:52" x14ac:dyDescent="0.15">
      <c r="A103" s="2">
        <v>7</v>
      </c>
      <c r="C103" s="65" t="s">
        <v>374</v>
      </c>
      <c r="D103" s="126"/>
      <c r="E103" s="74"/>
      <c r="F103" s="594" t="str">
        <f t="shared" si="41"/>
        <v>G</v>
      </c>
      <c r="G103" s="65"/>
      <c r="H103" s="65"/>
      <c r="I103" s="65"/>
      <c r="J103" s="74"/>
      <c r="K103" s="108" t="str">
        <f>IFERROR(VLOOKUP($G103,'様式8-3'!$B$63:$N$118,2,FALSE),"")</f>
        <v/>
      </c>
      <c r="L103" s="108" t="str">
        <f>IFERROR(VLOOKUP($G103,'様式8-3'!$B$63:$N$118,3,FALSE),"")</f>
        <v/>
      </c>
      <c r="M103" s="108" t="str">
        <f>IFERROR(VLOOKUP($G103,'様式8-3'!$B$63:$N$118,4,FALSE),"")</f>
        <v/>
      </c>
      <c r="N103" s="108" t="str">
        <f>IFERROR(VLOOKUP($G103,'様式8-3'!$B$63:$N$118,5,FALSE),"")</f>
        <v/>
      </c>
      <c r="O103" s="108" t="str">
        <f>IFERROR(VLOOKUP($G103,'様式8-3'!$B$63:$N$118,6,FALSE),"")</f>
        <v/>
      </c>
      <c r="P103" s="108" t="str">
        <f>IFERROR(VLOOKUP($G103,'様式8-3'!$B$63:$N$118,7,FALSE),"")</f>
        <v/>
      </c>
      <c r="Q103" s="108" t="str">
        <f>IFERROR(VLOOKUP($G103,'様式8-3'!$B$63:$N$118,8,FALSE),"")</f>
        <v/>
      </c>
      <c r="R103" s="108" t="str">
        <f>IFERROR(VLOOKUP($G103,'様式8-3'!$B$63:$N$118,9,FALSE),"")</f>
        <v/>
      </c>
      <c r="S103" s="65"/>
      <c r="T103" s="73" t="str">
        <f t="shared" si="18"/>
        <v/>
      </c>
      <c r="U103" s="73" t="str">
        <f t="shared" si="42"/>
        <v/>
      </c>
      <c r="V103" s="73" t="str">
        <f t="shared" si="20"/>
        <v/>
      </c>
      <c r="W103" s="73" t="str">
        <f t="shared" si="21"/>
        <v/>
      </c>
      <c r="X103" s="73" t="str">
        <f t="shared" si="22"/>
        <v/>
      </c>
      <c r="Y103" s="73" t="str">
        <f t="shared" si="23"/>
        <v/>
      </c>
      <c r="Z103" s="73" t="str">
        <f t="shared" si="24"/>
        <v/>
      </c>
      <c r="AA103" s="73" t="str">
        <f t="shared" si="25"/>
        <v/>
      </c>
      <c r="AB103" s="740" t="str">
        <f>IFERROR(VLOOKUP($G103,'様式8-3'!$B$63:$N$118,12,FALSE),"")</f>
        <v/>
      </c>
      <c r="AC103" s="740" t="str">
        <f>IFERROR(VLOOKUP($G103,'様式8-3'!$B$63:$N$118,13,FALSE),"")</f>
        <v/>
      </c>
      <c r="AD103" s="65"/>
      <c r="AE103" s="113" t="str">
        <f t="shared" si="26"/>
        <v/>
      </c>
      <c r="AF103" s="113" t="str">
        <f t="shared" si="43"/>
        <v/>
      </c>
      <c r="AK103" s="107" t="str">
        <f t="shared" si="44"/>
        <v/>
      </c>
      <c r="AL103" s="107" t="str">
        <f t="shared" si="27"/>
        <v/>
      </c>
      <c r="AM103" s="107" t="str">
        <f t="shared" si="28"/>
        <v/>
      </c>
      <c r="AN103" s="107" t="str">
        <f t="shared" si="29"/>
        <v/>
      </c>
      <c r="AO103" s="107" t="str">
        <f t="shared" si="30"/>
        <v/>
      </c>
      <c r="AP103" s="107" t="str">
        <f t="shared" si="31"/>
        <v/>
      </c>
      <c r="AQ103" s="107" t="str">
        <f t="shared" si="32"/>
        <v/>
      </c>
      <c r="AR103" s="107" t="str">
        <f t="shared" si="33"/>
        <v/>
      </c>
      <c r="AS103" s="107" t="str">
        <f t="shared" si="45"/>
        <v/>
      </c>
      <c r="AT103" s="107" t="str">
        <f t="shared" si="34"/>
        <v/>
      </c>
      <c r="AU103" s="107" t="str">
        <f t="shared" si="35"/>
        <v/>
      </c>
      <c r="AV103" s="107" t="str">
        <f t="shared" si="36"/>
        <v/>
      </c>
      <c r="AW103" s="107" t="str">
        <f t="shared" si="37"/>
        <v/>
      </c>
      <c r="AX103" s="107" t="str">
        <f t="shared" si="38"/>
        <v/>
      </c>
      <c r="AY103" s="107" t="str">
        <f t="shared" si="39"/>
        <v/>
      </c>
      <c r="AZ103" s="107" t="str">
        <f t="shared" si="40"/>
        <v/>
      </c>
    </row>
    <row r="104" spans="1:52" x14ac:dyDescent="0.15">
      <c r="A104" s="2">
        <v>8</v>
      </c>
      <c r="C104" s="65" t="s">
        <v>375</v>
      </c>
      <c r="D104" s="126"/>
      <c r="E104" s="74"/>
      <c r="F104" s="594" t="str">
        <f t="shared" si="41"/>
        <v>H</v>
      </c>
      <c r="G104" s="65"/>
      <c r="H104" s="65"/>
      <c r="I104" s="189"/>
      <c r="J104" s="74"/>
      <c r="K104" s="108" t="str">
        <f>IFERROR(VLOOKUP($G104,'様式8-3'!$B$63:$N$118,2,FALSE),"")</f>
        <v/>
      </c>
      <c r="L104" s="108" t="str">
        <f>IFERROR(VLOOKUP($G104,'様式8-3'!$B$63:$N$118,3,FALSE),"")</f>
        <v/>
      </c>
      <c r="M104" s="108" t="str">
        <f>IFERROR(VLOOKUP($G104,'様式8-3'!$B$63:$N$118,4,FALSE),"")</f>
        <v/>
      </c>
      <c r="N104" s="108" t="str">
        <f>IFERROR(VLOOKUP($G104,'様式8-3'!$B$63:$N$118,5,FALSE),"")</f>
        <v/>
      </c>
      <c r="O104" s="108" t="str">
        <f>IFERROR(VLOOKUP($G104,'様式8-3'!$B$63:$N$118,6,FALSE),"")</f>
        <v/>
      </c>
      <c r="P104" s="108" t="str">
        <f>IFERROR(VLOOKUP($G104,'様式8-3'!$B$63:$N$118,7,FALSE),"")</f>
        <v/>
      </c>
      <c r="Q104" s="108" t="str">
        <f>IFERROR(VLOOKUP($G104,'様式8-3'!$B$63:$N$118,8,FALSE),"")</f>
        <v/>
      </c>
      <c r="R104" s="108" t="str">
        <f>IFERROR(VLOOKUP($G104,'様式8-3'!$B$63:$N$118,9,FALSE),"")</f>
        <v/>
      </c>
      <c r="S104" s="65"/>
      <c r="T104" s="73" t="str">
        <f t="shared" si="18"/>
        <v/>
      </c>
      <c r="U104" s="73" t="str">
        <f t="shared" si="42"/>
        <v/>
      </c>
      <c r="V104" s="73" t="str">
        <f t="shared" si="20"/>
        <v/>
      </c>
      <c r="W104" s="73" t="str">
        <f t="shared" si="21"/>
        <v/>
      </c>
      <c r="X104" s="73" t="str">
        <f t="shared" si="22"/>
        <v/>
      </c>
      <c r="Y104" s="73" t="str">
        <f t="shared" si="23"/>
        <v/>
      </c>
      <c r="Z104" s="73" t="str">
        <f t="shared" si="24"/>
        <v/>
      </c>
      <c r="AA104" s="73" t="str">
        <f t="shared" si="25"/>
        <v/>
      </c>
      <c r="AB104" s="740" t="str">
        <f>IFERROR(VLOOKUP($G104,'様式8-3'!$B$63:$N$118,12,FALSE),"")</f>
        <v/>
      </c>
      <c r="AC104" s="740" t="str">
        <f>IFERROR(VLOOKUP($G104,'様式8-3'!$B$63:$N$118,13,FALSE),"")</f>
        <v/>
      </c>
      <c r="AD104" s="65"/>
      <c r="AE104" s="113" t="str">
        <f t="shared" si="26"/>
        <v/>
      </c>
      <c r="AF104" s="113" t="str">
        <f t="shared" si="43"/>
        <v/>
      </c>
      <c r="AK104" s="107" t="str">
        <f t="shared" si="44"/>
        <v/>
      </c>
      <c r="AL104" s="107" t="str">
        <f t="shared" si="27"/>
        <v/>
      </c>
      <c r="AM104" s="107" t="str">
        <f t="shared" si="28"/>
        <v/>
      </c>
      <c r="AN104" s="107" t="str">
        <f t="shared" si="29"/>
        <v/>
      </c>
      <c r="AO104" s="107" t="str">
        <f t="shared" si="30"/>
        <v/>
      </c>
      <c r="AP104" s="107" t="str">
        <f t="shared" si="31"/>
        <v/>
      </c>
      <c r="AQ104" s="107" t="str">
        <f t="shared" si="32"/>
        <v/>
      </c>
      <c r="AR104" s="107" t="str">
        <f t="shared" si="33"/>
        <v/>
      </c>
      <c r="AS104" s="107" t="str">
        <f t="shared" si="45"/>
        <v/>
      </c>
      <c r="AT104" s="107" t="str">
        <f t="shared" si="34"/>
        <v/>
      </c>
      <c r="AU104" s="107" t="str">
        <f t="shared" si="35"/>
        <v/>
      </c>
      <c r="AV104" s="107" t="str">
        <f t="shared" si="36"/>
        <v/>
      </c>
      <c r="AW104" s="107" t="str">
        <f t="shared" si="37"/>
        <v/>
      </c>
      <c r="AX104" s="107" t="str">
        <f t="shared" si="38"/>
        <v/>
      </c>
      <c r="AY104" s="107" t="str">
        <f t="shared" si="39"/>
        <v/>
      </c>
      <c r="AZ104" s="107" t="str">
        <f t="shared" si="40"/>
        <v/>
      </c>
    </row>
    <row r="105" spans="1:52" x14ac:dyDescent="0.15">
      <c r="A105" s="2">
        <v>9</v>
      </c>
      <c r="C105" s="65" t="s">
        <v>376</v>
      </c>
      <c r="D105" s="126"/>
      <c r="E105" s="74"/>
      <c r="F105" s="594" t="str">
        <f t="shared" si="41"/>
        <v>I</v>
      </c>
      <c r="G105" s="65"/>
      <c r="H105" s="65"/>
      <c r="I105" s="189"/>
      <c r="J105" s="74"/>
      <c r="K105" s="108" t="str">
        <f>IFERROR(VLOOKUP($G105,'様式8-3'!$B$63:$N$118,2,FALSE),"")</f>
        <v/>
      </c>
      <c r="L105" s="108" t="str">
        <f>IFERROR(VLOOKUP($G105,'様式8-3'!$B$63:$N$118,3,FALSE),"")</f>
        <v/>
      </c>
      <c r="M105" s="108" t="str">
        <f>IFERROR(VLOOKUP($G105,'様式8-3'!$B$63:$N$118,4,FALSE),"")</f>
        <v/>
      </c>
      <c r="N105" s="108" t="str">
        <f>IFERROR(VLOOKUP($G105,'様式8-3'!$B$63:$N$118,5,FALSE),"")</f>
        <v/>
      </c>
      <c r="O105" s="108" t="str">
        <f>IFERROR(VLOOKUP($G105,'様式8-3'!$B$63:$N$118,6,FALSE),"")</f>
        <v/>
      </c>
      <c r="P105" s="108" t="str">
        <f>IFERROR(VLOOKUP($G105,'様式8-3'!$B$63:$N$118,7,FALSE),"")</f>
        <v/>
      </c>
      <c r="Q105" s="108" t="str">
        <f>IFERROR(VLOOKUP($G105,'様式8-3'!$B$63:$N$118,8,FALSE),"")</f>
        <v/>
      </c>
      <c r="R105" s="108" t="str">
        <f>IFERROR(VLOOKUP($G105,'様式8-3'!$B$63:$N$118,9,FALSE),"")</f>
        <v/>
      </c>
      <c r="S105" s="65"/>
      <c r="T105" s="73" t="str">
        <f t="shared" si="18"/>
        <v/>
      </c>
      <c r="U105" s="73" t="str">
        <f t="shared" si="42"/>
        <v/>
      </c>
      <c r="V105" s="73" t="str">
        <f t="shared" si="20"/>
        <v/>
      </c>
      <c r="W105" s="73" t="str">
        <f t="shared" si="21"/>
        <v/>
      </c>
      <c r="X105" s="73" t="str">
        <f t="shared" si="22"/>
        <v/>
      </c>
      <c r="Y105" s="73" t="str">
        <f t="shared" si="23"/>
        <v/>
      </c>
      <c r="Z105" s="73" t="str">
        <f t="shared" si="24"/>
        <v/>
      </c>
      <c r="AA105" s="73" t="str">
        <f t="shared" si="25"/>
        <v/>
      </c>
      <c r="AB105" s="740" t="str">
        <f>IFERROR(VLOOKUP($G105,'様式8-3'!$B$63:$N$118,12,FALSE),"")</f>
        <v/>
      </c>
      <c r="AC105" s="740" t="str">
        <f>IFERROR(VLOOKUP($G105,'様式8-3'!$B$63:$N$118,13,FALSE),"")</f>
        <v/>
      </c>
      <c r="AD105" s="65"/>
      <c r="AE105" s="113" t="str">
        <f t="shared" si="26"/>
        <v/>
      </c>
      <c r="AF105" s="113" t="str">
        <f t="shared" si="43"/>
        <v/>
      </c>
      <c r="AK105" s="107" t="str">
        <f t="shared" si="44"/>
        <v/>
      </c>
      <c r="AL105" s="107" t="str">
        <f t="shared" si="27"/>
        <v/>
      </c>
      <c r="AM105" s="107" t="str">
        <f t="shared" si="28"/>
        <v/>
      </c>
      <c r="AN105" s="107" t="str">
        <f t="shared" si="29"/>
        <v/>
      </c>
      <c r="AO105" s="107" t="str">
        <f t="shared" si="30"/>
        <v/>
      </c>
      <c r="AP105" s="107" t="str">
        <f t="shared" si="31"/>
        <v/>
      </c>
      <c r="AQ105" s="107" t="str">
        <f t="shared" si="32"/>
        <v/>
      </c>
      <c r="AR105" s="107" t="str">
        <f t="shared" si="33"/>
        <v/>
      </c>
      <c r="AS105" s="107" t="str">
        <f t="shared" si="45"/>
        <v/>
      </c>
      <c r="AT105" s="107" t="str">
        <f t="shared" si="34"/>
        <v/>
      </c>
      <c r="AU105" s="107" t="str">
        <f t="shared" si="35"/>
        <v/>
      </c>
      <c r="AV105" s="107" t="str">
        <f t="shared" si="36"/>
        <v/>
      </c>
      <c r="AW105" s="107" t="str">
        <f t="shared" si="37"/>
        <v/>
      </c>
      <c r="AX105" s="107" t="str">
        <f t="shared" si="38"/>
        <v/>
      </c>
      <c r="AY105" s="107" t="str">
        <f t="shared" si="39"/>
        <v/>
      </c>
      <c r="AZ105" s="107" t="str">
        <f t="shared" si="40"/>
        <v/>
      </c>
    </row>
    <row r="106" spans="1:52" x14ac:dyDescent="0.15">
      <c r="A106" s="2">
        <v>10</v>
      </c>
      <c r="C106" s="65" t="s">
        <v>377</v>
      </c>
      <c r="D106" s="126"/>
      <c r="E106" s="74"/>
      <c r="F106" s="594" t="str">
        <f t="shared" si="41"/>
        <v>J</v>
      </c>
      <c r="G106" s="65"/>
      <c r="H106" s="65"/>
      <c r="I106" s="189"/>
      <c r="J106" s="74"/>
      <c r="K106" s="108" t="str">
        <f>IFERROR(VLOOKUP($G106,'様式8-3'!$B$63:$N$118,2,FALSE),"")</f>
        <v/>
      </c>
      <c r="L106" s="108" t="str">
        <f>IFERROR(VLOOKUP($G106,'様式8-3'!$B$63:$N$118,3,FALSE),"")</f>
        <v/>
      </c>
      <c r="M106" s="108" t="str">
        <f>IFERROR(VLOOKUP($G106,'様式8-3'!$B$63:$N$118,4,FALSE),"")</f>
        <v/>
      </c>
      <c r="N106" s="108" t="str">
        <f>IFERROR(VLOOKUP($G106,'様式8-3'!$B$63:$N$118,5,FALSE),"")</f>
        <v/>
      </c>
      <c r="O106" s="108" t="str">
        <f>IFERROR(VLOOKUP($G106,'様式8-3'!$B$63:$N$118,6,FALSE),"")</f>
        <v/>
      </c>
      <c r="P106" s="108" t="str">
        <f>IFERROR(VLOOKUP($G106,'様式8-3'!$B$63:$N$118,7,FALSE),"")</f>
        <v/>
      </c>
      <c r="Q106" s="108" t="str">
        <f>IFERROR(VLOOKUP($G106,'様式8-3'!$B$63:$N$118,8,FALSE),"")</f>
        <v/>
      </c>
      <c r="R106" s="108" t="str">
        <f>IFERROR(VLOOKUP($G106,'様式8-3'!$B$63:$N$118,9,FALSE),"")</f>
        <v/>
      </c>
      <c r="S106" s="65"/>
      <c r="T106" s="73" t="str">
        <f t="shared" si="18"/>
        <v/>
      </c>
      <c r="U106" s="73" t="str">
        <f t="shared" si="42"/>
        <v/>
      </c>
      <c r="V106" s="73" t="str">
        <f t="shared" si="20"/>
        <v/>
      </c>
      <c r="W106" s="73" t="str">
        <f t="shared" si="21"/>
        <v/>
      </c>
      <c r="X106" s="73" t="str">
        <f t="shared" si="22"/>
        <v/>
      </c>
      <c r="Y106" s="73" t="str">
        <f t="shared" si="23"/>
        <v/>
      </c>
      <c r="Z106" s="73" t="str">
        <f t="shared" si="24"/>
        <v/>
      </c>
      <c r="AA106" s="73" t="str">
        <f t="shared" si="25"/>
        <v/>
      </c>
      <c r="AB106" s="740" t="str">
        <f>IFERROR(VLOOKUP($G106,'様式8-3'!$B$63:$N$118,12,FALSE),"")</f>
        <v/>
      </c>
      <c r="AC106" s="740" t="str">
        <f>IFERROR(VLOOKUP($G106,'様式8-3'!$B$63:$N$118,13,FALSE),"")</f>
        <v/>
      </c>
      <c r="AD106" s="65"/>
      <c r="AE106" s="113" t="str">
        <f t="shared" si="26"/>
        <v/>
      </c>
      <c r="AF106" s="113" t="str">
        <f t="shared" si="43"/>
        <v/>
      </c>
      <c r="AK106" s="107" t="str">
        <f t="shared" si="44"/>
        <v/>
      </c>
      <c r="AL106" s="107" t="str">
        <f t="shared" si="27"/>
        <v/>
      </c>
      <c r="AM106" s="107" t="str">
        <f t="shared" si="28"/>
        <v/>
      </c>
      <c r="AN106" s="107" t="str">
        <f t="shared" si="29"/>
        <v/>
      </c>
      <c r="AO106" s="107" t="str">
        <f t="shared" si="30"/>
        <v/>
      </c>
      <c r="AP106" s="107" t="str">
        <f t="shared" si="31"/>
        <v/>
      </c>
      <c r="AQ106" s="107" t="str">
        <f t="shared" si="32"/>
        <v/>
      </c>
      <c r="AR106" s="107" t="str">
        <f t="shared" si="33"/>
        <v/>
      </c>
      <c r="AS106" s="107" t="str">
        <f t="shared" si="45"/>
        <v/>
      </c>
      <c r="AT106" s="107" t="str">
        <f t="shared" si="34"/>
        <v/>
      </c>
      <c r="AU106" s="107" t="str">
        <f t="shared" si="35"/>
        <v/>
      </c>
      <c r="AV106" s="107" t="str">
        <f t="shared" si="36"/>
        <v/>
      </c>
      <c r="AW106" s="107" t="str">
        <f t="shared" si="37"/>
        <v/>
      </c>
      <c r="AX106" s="107" t="str">
        <f t="shared" si="38"/>
        <v/>
      </c>
      <c r="AY106" s="107" t="str">
        <f t="shared" si="39"/>
        <v/>
      </c>
      <c r="AZ106" s="107" t="str">
        <f t="shared" si="40"/>
        <v/>
      </c>
    </row>
    <row r="107" spans="1:52" x14ac:dyDescent="0.15">
      <c r="A107" s="2">
        <v>11</v>
      </c>
      <c r="C107" s="65" t="s">
        <v>378</v>
      </c>
      <c r="D107" s="126"/>
      <c r="E107" s="74"/>
      <c r="F107" s="594" t="str">
        <f t="shared" si="41"/>
        <v>K</v>
      </c>
      <c r="G107" s="65"/>
      <c r="H107" s="65"/>
      <c r="I107" s="189"/>
      <c r="J107" s="74"/>
      <c r="K107" s="108" t="str">
        <f>IFERROR(VLOOKUP($G107,'様式8-3'!$B$63:$N$118,2,FALSE),"")</f>
        <v/>
      </c>
      <c r="L107" s="108" t="str">
        <f>IFERROR(VLOOKUP($G107,'様式8-3'!$B$63:$N$118,3,FALSE),"")</f>
        <v/>
      </c>
      <c r="M107" s="108" t="str">
        <f>IFERROR(VLOOKUP($G107,'様式8-3'!$B$63:$N$118,4,FALSE),"")</f>
        <v/>
      </c>
      <c r="N107" s="108" t="str">
        <f>IFERROR(VLOOKUP($G107,'様式8-3'!$B$63:$N$118,5,FALSE),"")</f>
        <v/>
      </c>
      <c r="O107" s="108" t="str">
        <f>IFERROR(VLOOKUP($G107,'様式8-3'!$B$63:$N$118,6,FALSE),"")</f>
        <v/>
      </c>
      <c r="P107" s="108" t="str">
        <f>IFERROR(VLOOKUP($G107,'様式8-3'!$B$63:$N$118,7,FALSE),"")</f>
        <v/>
      </c>
      <c r="Q107" s="108" t="str">
        <f>IFERROR(VLOOKUP($G107,'様式8-3'!$B$63:$N$118,8,FALSE),"")</f>
        <v/>
      </c>
      <c r="R107" s="108" t="str">
        <f>IFERROR(VLOOKUP($G107,'様式8-3'!$B$63:$N$118,9,FALSE),"")</f>
        <v/>
      </c>
      <c r="S107" s="65"/>
      <c r="T107" s="73" t="str">
        <f t="shared" si="18"/>
        <v/>
      </c>
      <c r="U107" s="73" t="str">
        <f t="shared" si="42"/>
        <v/>
      </c>
      <c r="V107" s="73" t="str">
        <f t="shared" si="20"/>
        <v/>
      </c>
      <c r="W107" s="73" t="str">
        <f t="shared" si="21"/>
        <v/>
      </c>
      <c r="X107" s="73" t="str">
        <f t="shared" si="22"/>
        <v/>
      </c>
      <c r="Y107" s="73" t="str">
        <f t="shared" si="23"/>
        <v/>
      </c>
      <c r="Z107" s="73" t="str">
        <f t="shared" si="24"/>
        <v/>
      </c>
      <c r="AA107" s="73" t="str">
        <f t="shared" si="25"/>
        <v/>
      </c>
      <c r="AB107" s="740" t="str">
        <f>IFERROR(VLOOKUP($G107,'様式8-3'!$B$63:$N$118,12,FALSE),"")</f>
        <v/>
      </c>
      <c r="AC107" s="740" t="str">
        <f>IFERROR(VLOOKUP($G107,'様式8-3'!$B$63:$N$118,13,FALSE),"")</f>
        <v/>
      </c>
      <c r="AD107" s="65"/>
      <c r="AE107" s="113" t="str">
        <f t="shared" si="26"/>
        <v/>
      </c>
      <c r="AF107" s="113" t="str">
        <f t="shared" si="43"/>
        <v/>
      </c>
      <c r="AK107" s="107" t="str">
        <f t="shared" si="44"/>
        <v/>
      </c>
      <c r="AL107" s="107" t="str">
        <f t="shared" si="27"/>
        <v/>
      </c>
      <c r="AM107" s="107" t="str">
        <f t="shared" si="28"/>
        <v/>
      </c>
      <c r="AN107" s="107" t="str">
        <f t="shared" si="29"/>
        <v/>
      </c>
      <c r="AO107" s="107" t="str">
        <f t="shared" si="30"/>
        <v/>
      </c>
      <c r="AP107" s="107" t="str">
        <f t="shared" si="31"/>
        <v/>
      </c>
      <c r="AQ107" s="107" t="str">
        <f t="shared" si="32"/>
        <v/>
      </c>
      <c r="AR107" s="107" t="str">
        <f t="shared" si="33"/>
        <v/>
      </c>
      <c r="AS107" s="107" t="str">
        <f t="shared" si="45"/>
        <v/>
      </c>
      <c r="AT107" s="107" t="str">
        <f t="shared" si="34"/>
        <v/>
      </c>
      <c r="AU107" s="107" t="str">
        <f t="shared" si="35"/>
        <v/>
      </c>
      <c r="AV107" s="107" t="str">
        <f t="shared" si="36"/>
        <v/>
      </c>
      <c r="AW107" s="107" t="str">
        <f t="shared" si="37"/>
        <v/>
      </c>
      <c r="AX107" s="107" t="str">
        <f t="shared" si="38"/>
        <v/>
      </c>
      <c r="AY107" s="107" t="str">
        <f t="shared" si="39"/>
        <v/>
      </c>
      <c r="AZ107" s="107" t="str">
        <f t="shared" si="40"/>
        <v/>
      </c>
    </row>
    <row r="108" spans="1:52" x14ac:dyDescent="0.15">
      <c r="A108" s="2">
        <v>12</v>
      </c>
      <c r="C108" s="65" t="s">
        <v>379</v>
      </c>
      <c r="D108" s="126"/>
      <c r="E108" s="74"/>
      <c r="F108" s="594" t="str">
        <f t="shared" si="41"/>
        <v>L</v>
      </c>
      <c r="G108" s="65"/>
      <c r="H108" s="65"/>
      <c r="I108" s="189"/>
      <c r="J108" s="74"/>
      <c r="K108" s="108" t="str">
        <f>IFERROR(VLOOKUP($G108,'様式8-3'!$B$63:$N$118,2,FALSE),"")</f>
        <v/>
      </c>
      <c r="L108" s="108" t="str">
        <f>IFERROR(VLOOKUP($G108,'様式8-3'!$B$63:$N$118,3,FALSE),"")</f>
        <v/>
      </c>
      <c r="M108" s="108" t="str">
        <f>IFERROR(VLOOKUP($G108,'様式8-3'!$B$63:$N$118,4,FALSE),"")</f>
        <v/>
      </c>
      <c r="N108" s="108" t="str">
        <f>IFERROR(VLOOKUP($G108,'様式8-3'!$B$63:$N$118,5,FALSE),"")</f>
        <v/>
      </c>
      <c r="O108" s="108" t="str">
        <f>IFERROR(VLOOKUP($G108,'様式8-3'!$B$63:$N$118,6,FALSE),"")</f>
        <v/>
      </c>
      <c r="P108" s="108" t="str">
        <f>IFERROR(VLOOKUP($G108,'様式8-3'!$B$63:$N$118,7,FALSE),"")</f>
        <v/>
      </c>
      <c r="Q108" s="108" t="str">
        <f>IFERROR(VLOOKUP($G108,'様式8-3'!$B$63:$N$118,8,FALSE),"")</f>
        <v/>
      </c>
      <c r="R108" s="108" t="str">
        <f>IFERROR(VLOOKUP($G108,'様式8-3'!$B$63:$N$118,9,FALSE),"")</f>
        <v/>
      </c>
      <c r="S108" s="65"/>
      <c r="T108" s="73" t="str">
        <f t="shared" si="18"/>
        <v/>
      </c>
      <c r="U108" s="73" t="str">
        <f t="shared" si="42"/>
        <v/>
      </c>
      <c r="V108" s="73" t="str">
        <f t="shared" si="20"/>
        <v/>
      </c>
      <c r="W108" s="73" t="str">
        <f t="shared" si="21"/>
        <v/>
      </c>
      <c r="X108" s="73" t="str">
        <f t="shared" si="22"/>
        <v/>
      </c>
      <c r="Y108" s="73" t="str">
        <f t="shared" si="23"/>
        <v/>
      </c>
      <c r="Z108" s="73" t="str">
        <f t="shared" si="24"/>
        <v/>
      </c>
      <c r="AA108" s="73" t="str">
        <f t="shared" si="25"/>
        <v/>
      </c>
      <c r="AB108" s="740" t="str">
        <f>IFERROR(VLOOKUP($G108,'様式8-3'!$B$63:$N$118,12,FALSE),"")</f>
        <v/>
      </c>
      <c r="AC108" s="740" t="str">
        <f>IFERROR(VLOOKUP($G108,'様式8-3'!$B$63:$N$118,13,FALSE),"")</f>
        <v/>
      </c>
      <c r="AD108" s="65"/>
      <c r="AE108" s="113" t="str">
        <f t="shared" si="26"/>
        <v/>
      </c>
      <c r="AF108" s="113" t="str">
        <f t="shared" si="43"/>
        <v/>
      </c>
      <c r="AK108" s="107" t="str">
        <f t="shared" si="44"/>
        <v/>
      </c>
      <c r="AL108" s="107" t="str">
        <f t="shared" si="27"/>
        <v/>
      </c>
      <c r="AM108" s="107" t="str">
        <f t="shared" si="28"/>
        <v/>
      </c>
      <c r="AN108" s="107" t="str">
        <f t="shared" si="29"/>
        <v/>
      </c>
      <c r="AO108" s="107" t="str">
        <f t="shared" si="30"/>
        <v/>
      </c>
      <c r="AP108" s="107" t="str">
        <f t="shared" si="31"/>
        <v/>
      </c>
      <c r="AQ108" s="107" t="str">
        <f t="shared" si="32"/>
        <v/>
      </c>
      <c r="AR108" s="107" t="str">
        <f t="shared" si="33"/>
        <v/>
      </c>
      <c r="AS108" s="107" t="str">
        <f t="shared" si="45"/>
        <v/>
      </c>
      <c r="AT108" s="107" t="str">
        <f t="shared" si="34"/>
        <v/>
      </c>
      <c r="AU108" s="107" t="str">
        <f t="shared" si="35"/>
        <v/>
      </c>
      <c r="AV108" s="107" t="str">
        <f t="shared" si="36"/>
        <v/>
      </c>
      <c r="AW108" s="107" t="str">
        <f t="shared" si="37"/>
        <v/>
      </c>
      <c r="AX108" s="107" t="str">
        <f t="shared" si="38"/>
        <v/>
      </c>
      <c r="AY108" s="107" t="str">
        <f t="shared" si="39"/>
        <v/>
      </c>
      <c r="AZ108" s="107" t="str">
        <f t="shared" si="40"/>
        <v/>
      </c>
    </row>
    <row r="109" spans="1:52" x14ac:dyDescent="0.15">
      <c r="A109" s="2">
        <v>13</v>
      </c>
      <c r="C109" s="65" t="s">
        <v>380</v>
      </c>
      <c r="D109" s="126"/>
      <c r="E109" s="74"/>
      <c r="F109" s="594" t="str">
        <f t="shared" si="41"/>
        <v>M</v>
      </c>
      <c r="G109" s="65"/>
      <c r="H109" s="65"/>
      <c r="I109" s="189"/>
      <c r="J109" s="74"/>
      <c r="K109" s="108" t="str">
        <f>IFERROR(VLOOKUP($G109,'様式8-3'!$B$63:$N$118,2,FALSE),"")</f>
        <v/>
      </c>
      <c r="L109" s="108" t="str">
        <f>IFERROR(VLOOKUP($G109,'様式8-3'!$B$63:$N$118,3,FALSE),"")</f>
        <v/>
      </c>
      <c r="M109" s="108" t="str">
        <f>IFERROR(VLOOKUP($G109,'様式8-3'!$B$63:$N$118,4,FALSE),"")</f>
        <v/>
      </c>
      <c r="N109" s="108" t="str">
        <f>IFERROR(VLOOKUP($G109,'様式8-3'!$B$63:$N$118,5,FALSE),"")</f>
        <v/>
      </c>
      <c r="O109" s="108" t="str">
        <f>IFERROR(VLOOKUP($G109,'様式8-3'!$B$63:$N$118,6,FALSE),"")</f>
        <v/>
      </c>
      <c r="P109" s="108" t="str">
        <f>IFERROR(VLOOKUP($G109,'様式8-3'!$B$63:$N$118,7,FALSE),"")</f>
        <v/>
      </c>
      <c r="Q109" s="108" t="str">
        <f>IFERROR(VLOOKUP($G109,'様式8-3'!$B$63:$N$118,8,FALSE),"")</f>
        <v/>
      </c>
      <c r="R109" s="108" t="str">
        <f>IFERROR(VLOOKUP($G109,'様式8-3'!$B$63:$N$118,9,FALSE),"")</f>
        <v/>
      </c>
      <c r="S109" s="65"/>
      <c r="T109" s="73" t="str">
        <f t="shared" si="18"/>
        <v/>
      </c>
      <c r="U109" s="73" t="str">
        <f t="shared" si="42"/>
        <v/>
      </c>
      <c r="V109" s="73" t="str">
        <f t="shared" si="20"/>
        <v/>
      </c>
      <c r="W109" s="73" t="str">
        <f t="shared" si="21"/>
        <v/>
      </c>
      <c r="X109" s="73" t="str">
        <f t="shared" si="22"/>
        <v/>
      </c>
      <c r="Y109" s="73" t="str">
        <f t="shared" si="23"/>
        <v/>
      </c>
      <c r="Z109" s="73" t="str">
        <f t="shared" si="24"/>
        <v/>
      </c>
      <c r="AA109" s="73" t="str">
        <f t="shared" si="25"/>
        <v/>
      </c>
      <c r="AB109" s="740" t="str">
        <f>IFERROR(VLOOKUP($G109,'様式8-3'!$B$63:$N$118,12,FALSE),"")</f>
        <v/>
      </c>
      <c r="AC109" s="740" t="str">
        <f>IFERROR(VLOOKUP($G109,'様式8-3'!$B$63:$N$118,13,FALSE),"")</f>
        <v/>
      </c>
      <c r="AD109" s="65"/>
      <c r="AE109" s="113" t="str">
        <f t="shared" si="26"/>
        <v/>
      </c>
      <c r="AF109" s="113" t="str">
        <f t="shared" si="43"/>
        <v/>
      </c>
      <c r="AK109" s="107" t="str">
        <f t="shared" si="44"/>
        <v/>
      </c>
      <c r="AL109" s="107" t="str">
        <f t="shared" si="27"/>
        <v/>
      </c>
      <c r="AM109" s="107" t="str">
        <f t="shared" si="28"/>
        <v/>
      </c>
      <c r="AN109" s="107" t="str">
        <f t="shared" si="29"/>
        <v/>
      </c>
      <c r="AO109" s="107" t="str">
        <f t="shared" si="30"/>
        <v/>
      </c>
      <c r="AP109" s="107" t="str">
        <f t="shared" si="31"/>
        <v/>
      </c>
      <c r="AQ109" s="107" t="str">
        <f t="shared" si="32"/>
        <v/>
      </c>
      <c r="AR109" s="107" t="str">
        <f t="shared" si="33"/>
        <v/>
      </c>
      <c r="AS109" s="107" t="str">
        <f t="shared" si="45"/>
        <v/>
      </c>
      <c r="AT109" s="107" t="str">
        <f t="shared" si="34"/>
        <v/>
      </c>
      <c r="AU109" s="107" t="str">
        <f t="shared" si="35"/>
        <v/>
      </c>
      <c r="AV109" s="107" t="str">
        <f t="shared" si="36"/>
        <v/>
      </c>
      <c r="AW109" s="107" t="str">
        <f t="shared" si="37"/>
        <v/>
      </c>
      <c r="AX109" s="107" t="str">
        <f t="shared" si="38"/>
        <v/>
      </c>
      <c r="AY109" s="107" t="str">
        <f t="shared" si="39"/>
        <v/>
      </c>
      <c r="AZ109" s="107" t="str">
        <f t="shared" si="40"/>
        <v/>
      </c>
    </row>
    <row r="110" spans="1:52" x14ac:dyDescent="0.15">
      <c r="A110" s="2">
        <v>14</v>
      </c>
      <c r="C110" s="65" t="s">
        <v>381</v>
      </c>
      <c r="D110" s="126"/>
      <c r="E110" s="74"/>
      <c r="F110" s="594" t="str">
        <f t="shared" si="41"/>
        <v>N</v>
      </c>
      <c r="G110" s="65"/>
      <c r="H110" s="65"/>
      <c r="I110" s="189"/>
      <c r="J110" s="74"/>
      <c r="K110" s="108" t="str">
        <f>IFERROR(VLOOKUP($G110,'様式8-3'!$B$63:$N$118,2,FALSE),"")</f>
        <v/>
      </c>
      <c r="L110" s="108" t="str">
        <f>IFERROR(VLOOKUP($G110,'様式8-3'!$B$63:$N$118,3,FALSE),"")</f>
        <v/>
      </c>
      <c r="M110" s="108" t="str">
        <f>IFERROR(VLOOKUP($G110,'様式8-3'!$B$63:$N$118,4,FALSE),"")</f>
        <v/>
      </c>
      <c r="N110" s="108" t="str">
        <f>IFERROR(VLOOKUP($G110,'様式8-3'!$B$63:$N$118,5,FALSE),"")</f>
        <v/>
      </c>
      <c r="O110" s="108" t="str">
        <f>IFERROR(VLOOKUP($G110,'様式8-3'!$B$63:$N$118,6,FALSE),"")</f>
        <v/>
      </c>
      <c r="P110" s="108" t="str">
        <f>IFERROR(VLOOKUP($G110,'様式8-3'!$B$63:$N$118,7,FALSE),"")</f>
        <v/>
      </c>
      <c r="Q110" s="108" t="str">
        <f>IFERROR(VLOOKUP($G110,'様式8-3'!$B$63:$N$118,8,FALSE),"")</f>
        <v/>
      </c>
      <c r="R110" s="108" t="str">
        <f>IFERROR(VLOOKUP($G110,'様式8-3'!$B$63:$N$118,9,FALSE),"")</f>
        <v/>
      </c>
      <c r="S110" s="65"/>
      <c r="T110" s="73" t="str">
        <f t="shared" si="18"/>
        <v/>
      </c>
      <c r="U110" s="73" t="str">
        <f t="shared" si="42"/>
        <v/>
      </c>
      <c r="V110" s="73" t="str">
        <f t="shared" si="20"/>
        <v/>
      </c>
      <c r="W110" s="73" t="str">
        <f t="shared" si="21"/>
        <v/>
      </c>
      <c r="X110" s="73" t="str">
        <f t="shared" si="22"/>
        <v/>
      </c>
      <c r="Y110" s="73" t="str">
        <f t="shared" si="23"/>
        <v/>
      </c>
      <c r="Z110" s="73" t="str">
        <f t="shared" si="24"/>
        <v/>
      </c>
      <c r="AA110" s="73" t="str">
        <f t="shared" si="25"/>
        <v/>
      </c>
      <c r="AB110" s="740" t="str">
        <f>IFERROR(VLOOKUP($G110,'様式8-3'!$B$63:$N$118,12,FALSE),"")</f>
        <v/>
      </c>
      <c r="AC110" s="740" t="str">
        <f>IFERROR(VLOOKUP($G110,'様式8-3'!$B$63:$N$118,13,FALSE),"")</f>
        <v/>
      </c>
      <c r="AD110" s="65"/>
      <c r="AE110" s="113" t="str">
        <f t="shared" si="26"/>
        <v/>
      </c>
      <c r="AF110" s="113" t="str">
        <f t="shared" si="43"/>
        <v/>
      </c>
      <c r="AK110" s="107" t="str">
        <f t="shared" si="44"/>
        <v/>
      </c>
      <c r="AL110" s="107" t="str">
        <f t="shared" si="27"/>
        <v/>
      </c>
      <c r="AM110" s="107" t="str">
        <f t="shared" si="28"/>
        <v/>
      </c>
      <c r="AN110" s="107" t="str">
        <f t="shared" si="29"/>
        <v/>
      </c>
      <c r="AO110" s="107" t="str">
        <f t="shared" si="30"/>
        <v/>
      </c>
      <c r="AP110" s="107" t="str">
        <f t="shared" si="31"/>
        <v/>
      </c>
      <c r="AQ110" s="107" t="str">
        <f t="shared" si="32"/>
        <v/>
      </c>
      <c r="AR110" s="107" t="str">
        <f t="shared" si="33"/>
        <v/>
      </c>
      <c r="AS110" s="107" t="str">
        <f t="shared" si="45"/>
        <v/>
      </c>
      <c r="AT110" s="107" t="str">
        <f t="shared" si="34"/>
        <v/>
      </c>
      <c r="AU110" s="107" t="str">
        <f t="shared" si="35"/>
        <v/>
      </c>
      <c r="AV110" s="107" t="str">
        <f t="shared" si="36"/>
        <v/>
      </c>
      <c r="AW110" s="107" t="str">
        <f t="shared" si="37"/>
        <v/>
      </c>
      <c r="AX110" s="107" t="str">
        <f t="shared" si="38"/>
        <v/>
      </c>
      <c r="AY110" s="107" t="str">
        <f t="shared" si="39"/>
        <v/>
      </c>
      <c r="AZ110" s="107" t="str">
        <f t="shared" si="40"/>
        <v/>
      </c>
    </row>
    <row r="111" spans="1:52" x14ac:dyDescent="0.15">
      <c r="A111" s="2">
        <v>15</v>
      </c>
      <c r="C111" s="65" t="s">
        <v>382</v>
      </c>
      <c r="D111" s="126"/>
      <c r="E111" s="74"/>
      <c r="F111" s="594" t="str">
        <f t="shared" si="41"/>
        <v>O</v>
      </c>
      <c r="G111" s="65"/>
      <c r="H111" s="65"/>
      <c r="I111" s="189"/>
      <c r="J111" s="74"/>
      <c r="K111" s="108" t="str">
        <f>IFERROR(VLOOKUP($G111,'様式8-3'!$B$63:$N$118,2,FALSE),"")</f>
        <v/>
      </c>
      <c r="L111" s="108" t="str">
        <f>IFERROR(VLOOKUP($G111,'様式8-3'!$B$63:$N$118,3,FALSE),"")</f>
        <v/>
      </c>
      <c r="M111" s="108" t="str">
        <f>IFERROR(VLOOKUP($G111,'様式8-3'!$B$63:$N$118,4,FALSE),"")</f>
        <v/>
      </c>
      <c r="N111" s="108" t="str">
        <f>IFERROR(VLOOKUP($G111,'様式8-3'!$B$63:$N$118,5,FALSE),"")</f>
        <v/>
      </c>
      <c r="O111" s="108" t="str">
        <f>IFERROR(VLOOKUP($G111,'様式8-3'!$B$63:$N$118,6,FALSE),"")</f>
        <v/>
      </c>
      <c r="P111" s="108" t="str">
        <f>IFERROR(VLOOKUP($G111,'様式8-3'!$B$63:$N$118,7,FALSE),"")</f>
        <v/>
      </c>
      <c r="Q111" s="108" t="str">
        <f>IFERROR(VLOOKUP($G111,'様式8-3'!$B$63:$N$118,8,FALSE),"")</f>
        <v/>
      </c>
      <c r="R111" s="108" t="str">
        <f>IFERROR(VLOOKUP($G111,'様式8-3'!$B$63:$N$118,9,FALSE),"")</f>
        <v/>
      </c>
      <c r="S111" s="65"/>
      <c r="T111" s="73" t="str">
        <f t="shared" si="18"/>
        <v/>
      </c>
      <c r="U111" s="73" t="str">
        <f t="shared" si="42"/>
        <v/>
      </c>
      <c r="V111" s="73" t="str">
        <f t="shared" si="20"/>
        <v/>
      </c>
      <c r="W111" s="73" t="str">
        <f t="shared" si="21"/>
        <v/>
      </c>
      <c r="X111" s="73" t="str">
        <f t="shared" si="22"/>
        <v/>
      </c>
      <c r="Y111" s="73" t="str">
        <f t="shared" si="23"/>
        <v/>
      </c>
      <c r="Z111" s="73" t="str">
        <f t="shared" si="24"/>
        <v/>
      </c>
      <c r="AA111" s="73" t="str">
        <f t="shared" si="25"/>
        <v/>
      </c>
      <c r="AB111" s="740" t="str">
        <f>IFERROR(VLOOKUP($G111,'様式8-3'!$B$63:$N$118,12,FALSE),"")</f>
        <v/>
      </c>
      <c r="AC111" s="740" t="str">
        <f>IFERROR(VLOOKUP($G111,'様式8-3'!$B$63:$N$118,13,FALSE),"")</f>
        <v/>
      </c>
      <c r="AD111" s="65"/>
      <c r="AE111" s="113" t="str">
        <f t="shared" si="26"/>
        <v/>
      </c>
      <c r="AF111" s="113" t="str">
        <f t="shared" si="43"/>
        <v/>
      </c>
      <c r="AK111" s="107" t="str">
        <f t="shared" si="44"/>
        <v/>
      </c>
      <c r="AL111" s="107" t="str">
        <f t="shared" si="27"/>
        <v/>
      </c>
      <c r="AM111" s="107" t="str">
        <f t="shared" si="28"/>
        <v/>
      </c>
      <c r="AN111" s="107" t="str">
        <f t="shared" si="29"/>
        <v/>
      </c>
      <c r="AO111" s="107" t="str">
        <f t="shared" si="30"/>
        <v/>
      </c>
      <c r="AP111" s="107" t="str">
        <f t="shared" si="31"/>
        <v/>
      </c>
      <c r="AQ111" s="107" t="str">
        <f t="shared" si="32"/>
        <v/>
      </c>
      <c r="AR111" s="107" t="str">
        <f t="shared" si="33"/>
        <v/>
      </c>
      <c r="AS111" s="107" t="str">
        <f t="shared" si="45"/>
        <v/>
      </c>
      <c r="AT111" s="107" t="str">
        <f t="shared" si="34"/>
        <v/>
      </c>
      <c r="AU111" s="107" t="str">
        <f t="shared" si="35"/>
        <v/>
      </c>
      <c r="AV111" s="107" t="str">
        <f t="shared" si="36"/>
        <v/>
      </c>
      <c r="AW111" s="107" t="str">
        <f t="shared" si="37"/>
        <v/>
      </c>
      <c r="AX111" s="107" t="str">
        <f t="shared" si="38"/>
        <v/>
      </c>
      <c r="AY111" s="107" t="str">
        <f t="shared" si="39"/>
        <v/>
      </c>
      <c r="AZ111" s="107" t="str">
        <f t="shared" si="40"/>
        <v/>
      </c>
    </row>
    <row r="112" spans="1:52" x14ac:dyDescent="0.15">
      <c r="A112" s="2">
        <v>16</v>
      </c>
      <c r="C112" s="65" t="s">
        <v>383</v>
      </c>
      <c r="D112" s="126"/>
      <c r="E112" s="74"/>
      <c r="F112" s="594" t="str">
        <f t="shared" si="41"/>
        <v>P</v>
      </c>
      <c r="G112" s="65"/>
      <c r="H112" s="65"/>
      <c r="I112" s="189"/>
      <c r="J112" s="74"/>
      <c r="K112" s="108" t="str">
        <f>IFERROR(VLOOKUP($G112,'様式8-3'!$B$63:$N$118,2,FALSE),"")</f>
        <v/>
      </c>
      <c r="L112" s="108" t="str">
        <f>IFERROR(VLOOKUP($G112,'様式8-3'!$B$63:$N$118,3,FALSE),"")</f>
        <v/>
      </c>
      <c r="M112" s="108" t="str">
        <f>IFERROR(VLOOKUP($G112,'様式8-3'!$B$63:$N$118,4,FALSE),"")</f>
        <v/>
      </c>
      <c r="N112" s="108" t="str">
        <f>IFERROR(VLOOKUP($G112,'様式8-3'!$B$63:$N$118,5,FALSE),"")</f>
        <v/>
      </c>
      <c r="O112" s="108" t="str">
        <f>IFERROR(VLOOKUP($G112,'様式8-3'!$B$63:$N$118,6,FALSE),"")</f>
        <v/>
      </c>
      <c r="P112" s="108" t="str">
        <f>IFERROR(VLOOKUP($G112,'様式8-3'!$B$63:$N$118,7,FALSE),"")</f>
        <v/>
      </c>
      <c r="Q112" s="108" t="str">
        <f>IFERROR(VLOOKUP($G112,'様式8-3'!$B$63:$N$118,8,FALSE),"")</f>
        <v/>
      </c>
      <c r="R112" s="108" t="str">
        <f>IFERROR(VLOOKUP($G112,'様式8-3'!$B$63:$N$118,9,FALSE),"")</f>
        <v/>
      </c>
      <c r="S112" s="65"/>
      <c r="T112" s="73" t="str">
        <f t="shared" si="18"/>
        <v/>
      </c>
      <c r="U112" s="73" t="str">
        <f t="shared" si="42"/>
        <v/>
      </c>
      <c r="V112" s="73" t="str">
        <f t="shared" si="20"/>
        <v/>
      </c>
      <c r="W112" s="73" t="str">
        <f t="shared" si="21"/>
        <v/>
      </c>
      <c r="X112" s="73" t="str">
        <f t="shared" si="22"/>
        <v/>
      </c>
      <c r="Y112" s="73" t="str">
        <f t="shared" si="23"/>
        <v/>
      </c>
      <c r="Z112" s="73" t="str">
        <f t="shared" si="24"/>
        <v/>
      </c>
      <c r="AA112" s="73" t="str">
        <f t="shared" si="25"/>
        <v/>
      </c>
      <c r="AB112" s="740" t="str">
        <f>IFERROR(VLOOKUP($G112,'様式8-3'!$B$63:$N$118,12,FALSE),"")</f>
        <v/>
      </c>
      <c r="AC112" s="740" t="str">
        <f>IFERROR(VLOOKUP($G112,'様式8-3'!$B$63:$N$118,13,FALSE),"")</f>
        <v/>
      </c>
      <c r="AD112" s="65"/>
      <c r="AE112" s="113" t="str">
        <f t="shared" si="26"/>
        <v/>
      </c>
      <c r="AF112" s="113" t="str">
        <f t="shared" si="43"/>
        <v/>
      </c>
      <c r="AK112" s="107" t="str">
        <f t="shared" si="44"/>
        <v/>
      </c>
      <c r="AL112" s="107" t="str">
        <f t="shared" si="27"/>
        <v/>
      </c>
      <c r="AM112" s="107" t="str">
        <f t="shared" si="28"/>
        <v/>
      </c>
      <c r="AN112" s="107" t="str">
        <f t="shared" si="29"/>
        <v/>
      </c>
      <c r="AO112" s="107" t="str">
        <f t="shared" si="30"/>
        <v/>
      </c>
      <c r="AP112" s="107" t="str">
        <f t="shared" si="31"/>
        <v/>
      </c>
      <c r="AQ112" s="107" t="str">
        <f t="shared" si="32"/>
        <v/>
      </c>
      <c r="AR112" s="107" t="str">
        <f t="shared" si="33"/>
        <v/>
      </c>
      <c r="AS112" s="107" t="str">
        <f t="shared" si="45"/>
        <v/>
      </c>
      <c r="AT112" s="107" t="str">
        <f t="shared" si="34"/>
        <v/>
      </c>
      <c r="AU112" s="107" t="str">
        <f t="shared" si="35"/>
        <v/>
      </c>
      <c r="AV112" s="107" t="str">
        <f t="shared" si="36"/>
        <v/>
      </c>
      <c r="AW112" s="107" t="str">
        <f t="shared" si="37"/>
        <v/>
      </c>
      <c r="AX112" s="107" t="str">
        <f t="shared" si="38"/>
        <v/>
      </c>
      <c r="AY112" s="107" t="str">
        <f t="shared" si="39"/>
        <v/>
      </c>
      <c r="AZ112" s="107" t="str">
        <f t="shared" si="40"/>
        <v/>
      </c>
    </row>
    <row r="113" spans="1:52" x14ac:dyDescent="0.15">
      <c r="A113" s="2">
        <v>17</v>
      </c>
      <c r="C113" s="65" t="s">
        <v>384</v>
      </c>
      <c r="D113" s="126"/>
      <c r="E113" s="74"/>
      <c r="F113" s="594" t="str">
        <f t="shared" si="41"/>
        <v>Q</v>
      </c>
      <c r="G113" s="65"/>
      <c r="H113" s="65"/>
      <c r="I113" s="189"/>
      <c r="J113" s="74"/>
      <c r="K113" s="108" t="str">
        <f>IFERROR(VLOOKUP($G113,'様式8-3'!$B$63:$N$118,2,FALSE),"")</f>
        <v/>
      </c>
      <c r="L113" s="108" t="str">
        <f>IFERROR(VLOOKUP($G113,'様式8-3'!$B$63:$N$118,3,FALSE),"")</f>
        <v/>
      </c>
      <c r="M113" s="108" t="str">
        <f>IFERROR(VLOOKUP($G113,'様式8-3'!$B$63:$N$118,4,FALSE),"")</f>
        <v/>
      </c>
      <c r="N113" s="108" t="str">
        <f>IFERROR(VLOOKUP($G113,'様式8-3'!$B$63:$N$118,5,FALSE),"")</f>
        <v/>
      </c>
      <c r="O113" s="108" t="str">
        <f>IFERROR(VLOOKUP($G113,'様式8-3'!$B$63:$N$118,6,FALSE),"")</f>
        <v/>
      </c>
      <c r="P113" s="108" t="str">
        <f>IFERROR(VLOOKUP($G113,'様式8-3'!$B$63:$N$118,7,FALSE),"")</f>
        <v/>
      </c>
      <c r="Q113" s="108" t="str">
        <f>IFERROR(VLOOKUP($G113,'様式8-3'!$B$63:$N$118,8,FALSE),"")</f>
        <v/>
      </c>
      <c r="R113" s="108" t="str">
        <f>IFERROR(VLOOKUP($G113,'様式8-3'!$B$63:$N$118,9,FALSE),"")</f>
        <v/>
      </c>
      <c r="S113" s="65"/>
      <c r="T113" s="73" t="str">
        <f t="shared" si="18"/>
        <v/>
      </c>
      <c r="U113" s="73" t="str">
        <f t="shared" si="42"/>
        <v/>
      </c>
      <c r="V113" s="73" t="str">
        <f t="shared" si="20"/>
        <v/>
      </c>
      <c r="W113" s="73" t="str">
        <f t="shared" si="21"/>
        <v/>
      </c>
      <c r="X113" s="73" t="str">
        <f t="shared" si="22"/>
        <v/>
      </c>
      <c r="Y113" s="73" t="str">
        <f t="shared" si="23"/>
        <v/>
      </c>
      <c r="Z113" s="73" t="str">
        <f t="shared" si="24"/>
        <v/>
      </c>
      <c r="AA113" s="73" t="str">
        <f t="shared" si="25"/>
        <v/>
      </c>
      <c r="AB113" s="740" t="str">
        <f>IFERROR(VLOOKUP($G113,'様式8-3'!$B$63:$N$118,12,FALSE),"")</f>
        <v/>
      </c>
      <c r="AC113" s="740" t="str">
        <f>IFERROR(VLOOKUP($G113,'様式8-3'!$B$63:$N$118,13,FALSE),"")</f>
        <v/>
      </c>
      <c r="AD113" s="65"/>
      <c r="AE113" s="113" t="str">
        <f t="shared" si="26"/>
        <v/>
      </c>
      <c r="AF113" s="113" t="str">
        <f t="shared" si="43"/>
        <v/>
      </c>
      <c r="AK113" s="107" t="str">
        <f t="shared" si="44"/>
        <v/>
      </c>
      <c r="AL113" s="107" t="str">
        <f t="shared" si="27"/>
        <v/>
      </c>
      <c r="AM113" s="107" t="str">
        <f t="shared" si="28"/>
        <v/>
      </c>
      <c r="AN113" s="107" t="str">
        <f t="shared" si="29"/>
        <v/>
      </c>
      <c r="AO113" s="107" t="str">
        <f t="shared" si="30"/>
        <v/>
      </c>
      <c r="AP113" s="107" t="str">
        <f t="shared" si="31"/>
        <v/>
      </c>
      <c r="AQ113" s="107" t="str">
        <f t="shared" si="32"/>
        <v/>
      </c>
      <c r="AR113" s="107" t="str">
        <f t="shared" si="33"/>
        <v/>
      </c>
      <c r="AS113" s="107" t="str">
        <f t="shared" si="45"/>
        <v/>
      </c>
      <c r="AT113" s="107" t="str">
        <f t="shared" si="34"/>
        <v/>
      </c>
      <c r="AU113" s="107" t="str">
        <f t="shared" si="35"/>
        <v/>
      </c>
      <c r="AV113" s="107" t="str">
        <f t="shared" si="36"/>
        <v/>
      </c>
      <c r="AW113" s="107" t="str">
        <f t="shared" si="37"/>
        <v/>
      </c>
      <c r="AX113" s="107" t="str">
        <f t="shared" si="38"/>
        <v/>
      </c>
      <c r="AY113" s="107" t="str">
        <f t="shared" si="39"/>
        <v/>
      </c>
      <c r="AZ113" s="107" t="str">
        <f t="shared" si="40"/>
        <v/>
      </c>
    </row>
    <row r="114" spans="1:52" x14ac:dyDescent="0.15">
      <c r="A114" s="2">
        <v>18</v>
      </c>
      <c r="C114" s="65" t="s">
        <v>385</v>
      </c>
      <c r="D114" s="126"/>
      <c r="E114" s="74"/>
      <c r="F114" s="594" t="str">
        <f t="shared" si="41"/>
        <v>R</v>
      </c>
      <c r="G114" s="65"/>
      <c r="H114" s="65"/>
      <c r="I114" s="189"/>
      <c r="J114" s="74"/>
      <c r="K114" s="108" t="str">
        <f>IFERROR(VLOOKUP($G114,'様式8-3'!$B$63:$N$118,2,FALSE),"")</f>
        <v/>
      </c>
      <c r="L114" s="108" t="str">
        <f>IFERROR(VLOOKUP($G114,'様式8-3'!$B$63:$N$118,3,FALSE),"")</f>
        <v/>
      </c>
      <c r="M114" s="108" t="str">
        <f>IFERROR(VLOOKUP($G114,'様式8-3'!$B$63:$N$118,4,FALSE),"")</f>
        <v/>
      </c>
      <c r="N114" s="108" t="str">
        <f>IFERROR(VLOOKUP($G114,'様式8-3'!$B$63:$N$118,5,FALSE),"")</f>
        <v/>
      </c>
      <c r="O114" s="108" t="str">
        <f>IFERROR(VLOOKUP($G114,'様式8-3'!$B$63:$N$118,6,FALSE),"")</f>
        <v/>
      </c>
      <c r="P114" s="108" t="str">
        <f>IFERROR(VLOOKUP($G114,'様式8-3'!$B$63:$N$118,7,FALSE),"")</f>
        <v/>
      </c>
      <c r="Q114" s="108" t="str">
        <f>IFERROR(VLOOKUP($G114,'様式8-3'!$B$63:$N$118,8,FALSE),"")</f>
        <v/>
      </c>
      <c r="R114" s="108" t="str">
        <f>IFERROR(VLOOKUP($G114,'様式8-3'!$B$63:$N$118,9,FALSE),"")</f>
        <v/>
      </c>
      <c r="S114" s="65"/>
      <c r="T114" s="73" t="str">
        <f t="shared" si="18"/>
        <v/>
      </c>
      <c r="U114" s="73" t="str">
        <f t="shared" si="42"/>
        <v/>
      </c>
      <c r="V114" s="73" t="str">
        <f t="shared" si="20"/>
        <v/>
      </c>
      <c r="W114" s="73" t="str">
        <f t="shared" si="21"/>
        <v/>
      </c>
      <c r="X114" s="73" t="str">
        <f t="shared" si="22"/>
        <v/>
      </c>
      <c r="Y114" s="73" t="str">
        <f t="shared" si="23"/>
        <v/>
      </c>
      <c r="Z114" s="73" t="str">
        <f t="shared" si="24"/>
        <v/>
      </c>
      <c r="AA114" s="73" t="str">
        <f t="shared" si="25"/>
        <v/>
      </c>
      <c r="AB114" s="740" t="str">
        <f>IFERROR(VLOOKUP($G114,'様式8-3'!$B$63:$N$118,12,FALSE),"")</f>
        <v/>
      </c>
      <c r="AC114" s="740" t="str">
        <f>IFERROR(VLOOKUP($G114,'様式8-3'!$B$63:$N$118,13,FALSE),"")</f>
        <v/>
      </c>
      <c r="AD114" s="65"/>
      <c r="AE114" s="113" t="str">
        <f t="shared" si="26"/>
        <v/>
      </c>
      <c r="AF114" s="113" t="str">
        <f t="shared" si="43"/>
        <v/>
      </c>
      <c r="AK114" s="107" t="str">
        <f t="shared" si="44"/>
        <v/>
      </c>
      <c r="AL114" s="107" t="str">
        <f t="shared" si="27"/>
        <v/>
      </c>
      <c r="AM114" s="107" t="str">
        <f t="shared" si="28"/>
        <v/>
      </c>
      <c r="AN114" s="107" t="str">
        <f t="shared" si="29"/>
        <v/>
      </c>
      <c r="AO114" s="107" t="str">
        <f t="shared" si="30"/>
        <v/>
      </c>
      <c r="AP114" s="107" t="str">
        <f t="shared" si="31"/>
        <v/>
      </c>
      <c r="AQ114" s="107" t="str">
        <f t="shared" si="32"/>
        <v/>
      </c>
      <c r="AR114" s="107" t="str">
        <f t="shared" si="33"/>
        <v/>
      </c>
      <c r="AS114" s="107" t="str">
        <f t="shared" si="45"/>
        <v/>
      </c>
      <c r="AT114" s="107" t="str">
        <f t="shared" si="34"/>
        <v/>
      </c>
      <c r="AU114" s="107" t="str">
        <f t="shared" si="35"/>
        <v/>
      </c>
      <c r="AV114" s="107" t="str">
        <f t="shared" si="36"/>
        <v/>
      </c>
      <c r="AW114" s="107" t="str">
        <f t="shared" si="37"/>
        <v/>
      </c>
      <c r="AX114" s="107" t="str">
        <f t="shared" si="38"/>
        <v/>
      </c>
      <c r="AY114" s="107" t="str">
        <f t="shared" si="39"/>
        <v/>
      </c>
      <c r="AZ114" s="107" t="str">
        <f t="shared" si="40"/>
        <v/>
      </c>
    </row>
    <row r="115" spans="1:52" x14ac:dyDescent="0.15">
      <c r="A115" s="2">
        <v>19</v>
      </c>
      <c r="C115" s="65" t="s">
        <v>386</v>
      </c>
      <c r="D115" s="126"/>
      <c r="E115" s="74"/>
      <c r="F115" s="594" t="str">
        <f t="shared" si="41"/>
        <v>S</v>
      </c>
      <c r="G115" s="65"/>
      <c r="H115" s="65"/>
      <c r="I115" s="189"/>
      <c r="J115" s="74"/>
      <c r="K115" s="108" t="str">
        <f>IFERROR(VLOOKUP($G115,'様式8-3'!$B$63:$N$118,2,FALSE),"")</f>
        <v/>
      </c>
      <c r="L115" s="108" t="str">
        <f>IFERROR(VLOOKUP($G115,'様式8-3'!$B$63:$N$118,3,FALSE),"")</f>
        <v/>
      </c>
      <c r="M115" s="108" t="str">
        <f>IFERROR(VLOOKUP($G115,'様式8-3'!$B$63:$N$118,4,FALSE),"")</f>
        <v/>
      </c>
      <c r="N115" s="108" t="str">
        <f>IFERROR(VLOOKUP($G115,'様式8-3'!$B$63:$N$118,5,FALSE),"")</f>
        <v/>
      </c>
      <c r="O115" s="108" t="str">
        <f>IFERROR(VLOOKUP($G115,'様式8-3'!$B$63:$N$118,6,FALSE),"")</f>
        <v/>
      </c>
      <c r="P115" s="108" t="str">
        <f>IFERROR(VLOOKUP($G115,'様式8-3'!$B$63:$N$118,7,FALSE),"")</f>
        <v/>
      </c>
      <c r="Q115" s="108" t="str">
        <f>IFERROR(VLOOKUP($G115,'様式8-3'!$B$63:$N$118,8,FALSE),"")</f>
        <v/>
      </c>
      <c r="R115" s="108" t="str">
        <f>IFERROR(VLOOKUP($G115,'様式8-3'!$B$63:$N$118,9,FALSE),"")</f>
        <v/>
      </c>
      <c r="S115" s="65"/>
      <c r="T115" s="73" t="str">
        <f t="shared" si="18"/>
        <v/>
      </c>
      <c r="U115" s="73" t="str">
        <f t="shared" si="42"/>
        <v/>
      </c>
      <c r="V115" s="73" t="str">
        <f t="shared" si="20"/>
        <v/>
      </c>
      <c r="W115" s="73" t="str">
        <f t="shared" si="21"/>
        <v/>
      </c>
      <c r="X115" s="73" t="str">
        <f t="shared" si="22"/>
        <v/>
      </c>
      <c r="Y115" s="73" t="str">
        <f t="shared" si="23"/>
        <v/>
      </c>
      <c r="Z115" s="73" t="str">
        <f t="shared" si="24"/>
        <v/>
      </c>
      <c r="AA115" s="73" t="str">
        <f t="shared" si="25"/>
        <v/>
      </c>
      <c r="AB115" s="740" t="str">
        <f>IFERROR(VLOOKUP($G115,'様式8-3'!$B$63:$N$118,12,FALSE),"")</f>
        <v/>
      </c>
      <c r="AC115" s="740" t="str">
        <f>IFERROR(VLOOKUP($G115,'様式8-3'!$B$63:$N$118,13,FALSE),"")</f>
        <v/>
      </c>
      <c r="AD115" s="65"/>
      <c r="AE115" s="113" t="str">
        <f t="shared" si="26"/>
        <v/>
      </c>
      <c r="AF115" s="113" t="str">
        <f t="shared" si="43"/>
        <v/>
      </c>
      <c r="AK115" s="107" t="str">
        <f t="shared" si="44"/>
        <v/>
      </c>
      <c r="AL115" s="107" t="str">
        <f t="shared" si="27"/>
        <v/>
      </c>
      <c r="AM115" s="107" t="str">
        <f t="shared" si="28"/>
        <v/>
      </c>
      <c r="AN115" s="107" t="str">
        <f t="shared" si="29"/>
        <v/>
      </c>
      <c r="AO115" s="107" t="str">
        <f t="shared" si="30"/>
        <v/>
      </c>
      <c r="AP115" s="107" t="str">
        <f t="shared" si="31"/>
        <v/>
      </c>
      <c r="AQ115" s="107" t="str">
        <f t="shared" si="32"/>
        <v/>
      </c>
      <c r="AR115" s="107" t="str">
        <f t="shared" si="33"/>
        <v/>
      </c>
      <c r="AS115" s="107" t="str">
        <f t="shared" si="45"/>
        <v/>
      </c>
      <c r="AT115" s="107" t="str">
        <f t="shared" si="34"/>
        <v/>
      </c>
      <c r="AU115" s="107" t="str">
        <f t="shared" si="35"/>
        <v/>
      </c>
      <c r="AV115" s="107" t="str">
        <f t="shared" si="36"/>
        <v/>
      </c>
      <c r="AW115" s="107" t="str">
        <f t="shared" si="37"/>
        <v/>
      </c>
      <c r="AX115" s="107" t="str">
        <f t="shared" si="38"/>
        <v/>
      </c>
      <c r="AY115" s="107" t="str">
        <f t="shared" si="39"/>
        <v/>
      </c>
      <c r="AZ115" s="107" t="str">
        <f t="shared" si="40"/>
        <v/>
      </c>
    </row>
    <row r="116" spans="1:52" x14ac:dyDescent="0.15">
      <c r="A116" s="2">
        <v>20</v>
      </c>
      <c r="C116" s="65" t="s">
        <v>387</v>
      </c>
      <c r="D116" s="126"/>
      <c r="E116" s="74"/>
      <c r="F116" s="594" t="str">
        <f t="shared" si="41"/>
        <v>T</v>
      </c>
      <c r="G116" s="65"/>
      <c r="H116" s="65"/>
      <c r="I116" s="189"/>
      <c r="J116" s="74"/>
      <c r="K116" s="108" t="str">
        <f>IFERROR(VLOOKUP($G116,'様式8-3'!$B$63:$N$118,2,FALSE),"")</f>
        <v/>
      </c>
      <c r="L116" s="108" t="str">
        <f>IFERROR(VLOOKUP($G116,'様式8-3'!$B$63:$N$118,3,FALSE),"")</f>
        <v/>
      </c>
      <c r="M116" s="108" t="str">
        <f>IFERROR(VLOOKUP($G116,'様式8-3'!$B$63:$N$118,4,FALSE),"")</f>
        <v/>
      </c>
      <c r="N116" s="108" t="str">
        <f>IFERROR(VLOOKUP($G116,'様式8-3'!$B$63:$N$118,5,FALSE),"")</f>
        <v/>
      </c>
      <c r="O116" s="108" t="str">
        <f>IFERROR(VLOOKUP($G116,'様式8-3'!$B$63:$N$118,6,FALSE),"")</f>
        <v/>
      </c>
      <c r="P116" s="108" t="str">
        <f>IFERROR(VLOOKUP($G116,'様式8-3'!$B$63:$N$118,7,FALSE),"")</f>
        <v/>
      </c>
      <c r="Q116" s="108" t="str">
        <f>IFERROR(VLOOKUP($G116,'様式8-3'!$B$63:$N$118,8,FALSE),"")</f>
        <v/>
      </c>
      <c r="R116" s="108" t="str">
        <f>IFERROR(VLOOKUP($G116,'様式8-3'!$B$63:$N$118,9,FALSE),"")</f>
        <v/>
      </c>
      <c r="S116" s="65"/>
      <c r="T116" s="73" t="str">
        <f t="shared" si="18"/>
        <v/>
      </c>
      <c r="U116" s="73" t="str">
        <f t="shared" si="42"/>
        <v/>
      </c>
      <c r="V116" s="73" t="str">
        <f t="shared" si="20"/>
        <v/>
      </c>
      <c r="W116" s="73" t="str">
        <f t="shared" si="21"/>
        <v/>
      </c>
      <c r="X116" s="73" t="str">
        <f t="shared" si="22"/>
        <v/>
      </c>
      <c r="Y116" s="73" t="str">
        <f t="shared" si="23"/>
        <v/>
      </c>
      <c r="Z116" s="73" t="str">
        <f t="shared" si="24"/>
        <v/>
      </c>
      <c r="AA116" s="73" t="str">
        <f t="shared" si="25"/>
        <v/>
      </c>
      <c r="AB116" s="740" t="str">
        <f>IFERROR(VLOOKUP($G116,'様式8-3'!$B$63:$N$118,12,FALSE),"")</f>
        <v/>
      </c>
      <c r="AC116" s="740" t="str">
        <f>IFERROR(VLOOKUP($G116,'様式8-3'!$B$63:$N$118,13,FALSE),"")</f>
        <v/>
      </c>
      <c r="AD116" s="65"/>
      <c r="AE116" s="113" t="str">
        <f t="shared" si="26"/>
        <v/>
      </c>
      <c r="AF116" s="113" t="str">
        <f t="shared" si="43"/>
        <v/>
      </c>
      <c r="AK116" s="107" t="str">
        <f t="shared" si="44"/>
        <v/>
      </c>
      <c r="AL116" s="107" t="str">
        <f t="shared" si="27"/>
        <v/>
      </c>
      <c r="AM116" s="107" t="str">
        <f t="shared" si="28"/>
        <v/>
      </c>
      <c r="AN116" s="107" t="str">
        <f t="shared" si="29"/>
        <v/>
      </c>
      <c r="AO116" s="107" t="str">
        <f t="shared" si="30"/>
        <v/>
      </c>
      <c r="AP116" s="107" t="str">
        <f t="shared" si="31"/>
        <v/>
      </c>
      <c r="AQ116" s="107" t="str">
        <f t="shared" si="32"/>
        <v/>
      </c>
      <c r="AR116" s="107" t="str">
        <f t="shared" si="33"/>
        <v/>
      </c>
      <c r="AS116" s="107" t="str">
        <f t="shared" si="45"/>
        <v/>
      </c>
      <c r="AT116" s="107" t="str">
        <f t="shared" si="34"/>
        <v/>
      </c>
      <c r="AU116" s="107" t="str">
        <f t="shared" si="35"/>
        <v/>
      </c>
      <c r="AV116" s="107" t="str">
        <f t="shared" si="36"/>
        <v/>
      </c>
      <c r="AW116" s="107" t="str">
        <f t="shared" si="37"/>
        <v/>
      </c>
      <c r="AX116" s="107" t="str">
        <f t="shared" si="38"/>
        <v/>
      </c>
      <c r="AY116" s="107" t="str">
        <f t="shared" si="39"/>
        <v/>
      </c>
      <c r="AZ116" s="107" t="str">
        <f t="shared" si="40"/>
        <v/>
      </c>
    </row>
    <row r="117" spans="1:52" x14ac:dyDescent="0.15">
      <c r="A117" s="2">
        <v>21</v>
      </c>
      <c r="C117" s="65" t="s">
        <v>388</v>
      </c>
      <c r="D117" s="126"/>
      <c r="E117" s="74"/>
      <c r="F117" s="594" t="str">
        <f t="shared" si="41"/>
        <v>U</v>
      </c>
      <c r="G117" s="65"/>
      <c r="H117" s="65"/>
      <c r="I117" s="189"/>
      <c r="J117" s="74"/>
      <c r="K117" s="108" t="str">
        <f>IFERROR(VLOOKUP($G117,'様式8-3'!$B$63:$N$118,2,FALSE),"")</f>
        <v/>
      </c>
      <c r="L117" s="108" t="str">
        <f>IFERROR(VLOOKUP($G117,'様式8-3'!$B$63:$N$118,3,FALSE),"")</f>
        <v/>
      </c>
      <c r="M117" s="108" t="str">
        <f>IFERROR(VLOOKUP($G117,'様式8-3'!$B$63:$N$118,4,FALSE),"")</f>
        <v/>
      </c>
      <c r="N117" s="108" t="str">
        <f>IFERROR(VLOOKUP($G117,'様式8-3'!$B$63:$N$118,5,FALSE),"")</f>
        <v/>
      </c>
      <c r="O117" s="108" t="str">
        <f>IFERROR(VLOOKUP($G117,'様式8-3'!$B$63:$N$118,6,FALSE),"")</f>
        <v/>
      </c>
      <c r="P117" s="108" t="str">
        <f>IFERROR(VLOOKUP($G117,'様式8-3'!$B$63:$N$118,7,FALSE),"")</f>
        <v/>
      </c>
      <c r="Q117" s="108" t="str">
        <f>IFERROR(VLOOKUP($G117,'様式8-3'!$B$63:$N$118,8,FALSE),"")</f>
        <v/>
      </c>
      <c r="R117" s="108" t="str">
        <f>IFERROR(VLOOKUP($G117,'様式8-3'!$B$63:$N$118,9,FALSE),"")</f>
        <v/>
      </c>
      <c r="S117" s="65"/>
      <c r="T117" s="73" t="str">
        <f t="shared" si="18"/>
        <v/>
      </c>
      <c r="U117" s="73" t="str">
        <f t="shared" si="42"/>
        <v/>
      </c>
      <c r="V117" s="73" t="str">
        <f t="shared" si="20"/>
        <v/>
      </c>
      <c r="W117" s="73" t="str">
        <f t="shared" si="21"/>
        <v/>
      </c>
      <c r="X117" s="73" t="str">
        <f t="shared" si="22"/>
        <v/>
      </c>
      <c r="Y117" s="73" t="str">
        <f t="shared" si="23"/>
        <v/>
      </c>
      <c r="Z117" s="73" t="str">
        <f t="shared" si="24"/>
        <v/>
      </c>
      <c r="AA117" s="73" t="str">
        <f t="shared" si="25"/>
        <v/>
      </c>
      <c r="AB117" s="740" t="str">
        <f>IFERROR(VLOOKUP($G117,'様式8-3'!$B$63:$N$118,12,FALSE),"")</f>
        <v/>
      </c>
      <c r="AC117" s="740" t="str">
        <f>IFERROR(VLOOKUP($G117,'様式8-3'!$B$63:$N$118,13,FALSE),"")</f>
        <v/>
      </c>
      <c r="AD117" s="65"/>
      <c r="AE117" s="113" t="str">
        <f t="shared" si="26"/>
        <v/>
      </c>
      <c r="AF117" s="113" t="str">
        <f t="shared" si="43"/>
        <v/>
      </c>
      <c r="AK117" s="107" t="str">
        <f t="shared" si="44"/>
        <v/>
      </c>
      <c r="AL117" s="107" t="str">
        <f t="shared" si="27"/>
        <v/>
      </c>
      <c r="AM117" s="107" t="str">
        <f t="shared" si="28"/>
        <v/>
      </c>
      <c r="AN117" s="107" t="str">
        <f t="shared" si="29"/>
        <v/>
      </c>
      <c r="AO117" s="107" t="str">
        <f t="shared" si="30"/>
        <v/>
      </c>
      <c r="AP117" s="107" t="str">
        <f t="shared" si="31"/>
        <v/>
      </c>
      <c r="AQ117" s="107" t="str">
        <f t="shared" si="32"/>
        <v/>
      </c>
      <c r="AR117" s="107" t="str">
        <f t="shared" si="33"/>
        <v/>
      </c>
      <c r="AS117" s="107" t="str">
        <f t="shared" si="45"/>
        <v/>
      </c>
      <c r="AT117" s="107" t="str">
        <f t="shared" si="34"/>
        <v/>
      </c>
      <c r="AU117" s="107" t="str">
        <f t="shared" si="35"/>
        <v/>
      </c>
      <c r="AV117" s="107" t="str">
        <f t="shared" si="36"/>
        <v/>
      </c>
      <c r="AW117" s="107" t="str">
        <f t="shared" si="37"/>
        <v/>
      </c>
      <c r="AX117" s="107" t="str">
        <f t="shared" si="38"/>
        <v/>
      </c>
      <c r="AY117" s="107" t="str">
        <f t="shared" si="39"/>
        <v/>
      </c>
      <c r="AZ117" s="107" t="str">
        <f t="shared" si="40"/>
        <v/>
      </c>
    </row>
    <row r="118" spans="1:52" x14ac:dyDescent="0.15">
      <c r="A118" s="2">
        <v>22</v>
      </c>
      <c r="C118" s="65" t="s">
        <v>389</v>
      </c>
      <c r="D118" s="126"/>
      <c r="E118" s="74"/>
      <c r="F118" s="594" t="str">
        <f t="shared" si="41"/>
        <v>V</v>
      </c>
      <c r="G118" s="65"/>
      <c r="H118" s="65"/>
      <c r="I118" s="189"/>
      <c r="J118" s="74"/>
      <c r="K118" s="108" t="str">
        <f>IFERROR(VLOOKUP($G118,'様式8-3'!$B$63:$N$118,2,FALSE),"")</f>
        <v/>
      </c>
      <c r="L118" s="108" t="str">
        <f>IFERROR(VLOOKUP($G118,'様式8-3'!$B$63:$N$118,3,FALSE),"")</f>
        <v/>
      </c>
      <c r="M118" s="108" t="str">
        <f>IFERROR(VLOOKUP($G118,'様式8-3'!$B$63:$N$118,4,FALSE),"")</f>
        <v/>
      </c>
      <c r="N118" s="108" t="str">
        <f>IFERROR(VLOOKUP($G118,'様式8-3'!$B$63:$N$118,5,FALSE),"")</f>
        <v/>
      </c>
      <c r="O118" s="108" t="str">
        <f>IFERROR(VLOOKUP($G118,'様式8-3'!$B$63:$N$118,6,FALSE),"")</f>
        <v/>
      </c>
      <c r="P118" s="108" t="str">
        <f>IFERROR(VLOOKUP($G118,'様式8-3'!$B$63:$N$118,7,FALSE),"")</f>
        <v/>
      </c>
      <c r="Q118" s="108" t="str">
        <f>IFERROR(VLOOKUP($G118,'様式8-3'!$B$63:$N$118,8,FALSE),"")</f>
        <v/>
      </c>
      <c r="R118" s="108" t="str">
        <f>IFERROR(VLOOKUP($G118,'様式8-3'!$B$63:$N$118,9,FALSE),"")</f>
        <v/>
      </c>
      <c r="S118" s="65"/>
      <c r="T118" s="73" t="str">
        <f t="shared" si="18"/>
        <v/>
      </c>
      <c r="U118" s="73" t="str">
        <f t="shared" si="42"/>
        <v/>
      </c>
      <c r="V118" s="73" t="str">
        <f t="shared" si="20"/>
        <v/>
      </c>
      <c r="W118" s="73" t="str">
        <f t="shared" si="21"/>
        <v/>
      </c>
      <c r="X118" s="73" t="str">
        <f t="shared" si="22"/>
        <v/>
      </c>
      <c r="Y118" s="73" t="str">
        <f t="shared" si="23"/>
        <v/>
      </c>
      <c r="Z118" s="73" t="str">
        <f t="shared" si="24"/>
        <v/>
      </c>
      <c r="AA118" s="73" t="str">
        <f t="shared" si="25"/>
        <v/>
      </c>
      <c r="AB118" s="740" t="str">
        <f>IFERROR(VLOOKUP($G118,'様式8-3'!$B$63:$N$118,12,FALSE),"")</f>
        <v/>
      </c>
      <c r="AC118" s="740" t="str">
        <f>IFERROR(VLOOKUP($G118,'様式8-3'!$B$63:$N$118,13,FALSE),"")</f>
        <v/>
      </c>
      <c r="AD118" s="65"/>
      <c r="AE118" s="113" t="str">
        <f t="shared" si="26"/>
        <v/>
      </c>
      <c r="AF118" s="113" t="str">
        <f t="shared" si="43"/>
        <v/>
      </c>
      <c r="AK118" s="107" t="str">
        <f t="shared" si="44"/>
        <v/>
      </c>
      <c r="AL118" s="107" t="str">
        <f t="shared" si="27"/>
        <v/>
      </c>
      <c r="AM118" s="107" t="str">
        <f t="shared" si="28"/>
        <v/>
      </c>
      <c r="AN118" s="107" t="str">
        <f t="shared" si="29"/>
        <v/>
      </c>
      <c r="AO118" s="107" t="str">
        <f t="shared" si="30"/>
        <v/>
      </c>
      <c r="AP118" s="107" t="str">
        <f t="shared" si="31"/>
        <v/>
      </c>
      <c r="AQ118" s="107" t="str">
        <f t="shared" si="32"/>
        <v/>
      </c>
      <c r="AR118" s="107" t="str">
        <f t="shared" si="33"/>
        <v/>
      </c>
      <c r="AS118" s="107" t="str">
        <f t="shared" si="45"/>
        <v/>
      </c>
      <c r="AT118" s="107" t="str">
        <f t="shared" si="34"/>
        <v/>
      </c>
      <c r="AU118" s="107" t="str">
        <f t="shared" si="35"/>
        <v/>
      </c>
      <c r="AV118" s="107" t="str">
        <f t="shared" si="36"/>
        <v/>
      </c>
      <c r="AW118" s="107" t="str">
        <f t="shared" si="37"/>
        <v/>
      </c>
      <c r="AX118" s="107" t="str">
        <f t="shared" si="38"/>
        <v/>
      </c>
      <c r="AY118" s="107" t="str">
        <f t="shared" si="39"/>
        <v/>
      </c>
      <c r="AZ118" s="107" t="str">
        <f t="shared" si="40"/>
        <v/>
      </c>
    </row>
    <row r="119" spans="1:52" x14ac:dyDescent="0.15">
      <c r="A119" s="2">
        <v>23</v>
      </c>
      <c r="C119" s="65" t="s">
        <v>390</v>
      </c>
      <c r="D119" s="126"/>
      <c r="E119" s="74"/>
      <c r="F119" s="594" t="str">
        <f t="shared" si="41"/>
        <v>W</v>
      </c>
      <c r="G119" s="65"/>
      <c r="H119" s="65"/>
      <c r="I119" s="189"/>
      <c r="J119" s="74"/>
      <c r="K119" s="108" t="str">
        <f>IFERROR(VLOOKUP($G119,'様式8-3'!$B$63:$N$118,2,FALSE),"")</f>
        <v/>
      </c>
      <c r="L119" s="108" t="str">
        <f>IFERROR(VLOOKUP($G119,'様式8-3'!$B$63:$N$118,3,FALSE),"")</f>
        <v/>
      </c>
      <c r="M119" s="108" t="str">
        <f>IFERROR(VLOOKUP($G119,'様式8-3'!$B$63:$N$118,4,FALSE),"")</f>
        <v/>
      </c>
      <c r="N119" s="108" t="str">
        <f>IFERROR(VLOOKUP($G119,'様式8-3'!$B$63:$N$118,5,FALSE),"")</f>
        <v/>
      </c>
      <c r="O119" s="108" t="str">
        <f>IFERROR(VLOOKUP($G119,'様式8-3'!$B$63:$N$118,6,FALSE),"")</f>
        <v/>
      </c>
      <c r="P119" s="108" t="str">
        <f>IFERROR(VLOOKUP($G119,'様式8-3'!$B$63:$N$118,7,FALSE),"")</f>
        <v/>
      </c>
      <c r="Q119" s="108" t="str">
        <f>IFERROR(VLOOKUP($G119,'様式8-3'!$B$63:$N$118,8,FALSE),"")</f>
        <v/>
      </c>
      <c r="R119" s="108" t="str">
        <f>IFERROR(VLOOKUP($G119,'様式8-3'!$B$63:$N$118,9,FALSE),"")</f>
        <v/>
      </c>
      <c r="S119" s="65"/>
      <c r="T119" s="73" t="str">
        <f t="shared" si="18"/>
        <v/>
      </c>
      <c r="U119" s="73" t="str">
        <f t="shared" si="42"/>
        <v/>
      </c>
      <c r="V119" s="73" t="str">
        <f t="shared" si="20"/>
        <v/>
      </c>
      <c r="W119" s="73" t="str">
        <f t="shared" si="21"/>
        <v/>
      </c>
      <c r="X119" s="73" t="str">
        <f t="shared" si="22"/>
        <v/>
      </c>
      <c r="Y119" s="73" t="str">
        <f t="shared" si="23"/>
        <v/>
      </c>
      <c r="Z119" s="73" t="str">
        <f t="shared" si="24"/>
        <v/>
      </c>
      <c r="AA119" s="73" t="str">
        <f t="shared" si="25"/>
        <v/>
      </c>
      <c r="AB119" s="740" t="str">
        <f>IFERROR(VLOOKUP($G119,'様式8-3'!$B$63:$N$118,12,FALSE),"")</f>
        <v/>
      </c>
      <c r="AC119" s="740" t="str">
        <f>IFERROR(VLOOKUP($G119,'様式8-3'!$B$63:$N$118,13,FALSE),"")</f>
        <v/>
      </c>
      <c r="AD119" s="65"/>
      <c r="AE119" s="113" t="str">
        <f t="shared" si="26"/>
        <v/>
      </c>
      <c r="AF119" s="113" t="str">
        <f t="shared" si="43"/>
        <v/>
      </c>
      <c r="AK119" s="107" t="str">
        <f t="shared" si="44"/>
        <v/>
      </c>
      <c r="AL119" s="107" t="str">
        <f t="shared" si="27"/>
        <v/>
      </c>
      <c r="AM119" s="107" t="str">
        <f t="shared" si="28"/>
        <v/>
      </c>
      <c r="AN119" s="107" t="str">
        <f t="shared" si="29"/>
        <v/>
      </c>
      <c r="AO119" s="107" t="str">
        <f t="shared" si="30"/>
        <v/>
      </c>
      <c r="AP119" s="107" t="str">
        <f t="shared" si="31"/>
        <v/>
      </c>
      <c r="AQ119" s="107" t="str">
        <f t="shared" si="32"/>
        <v/>
      </c>
      <c r="AR119" s="107" t="str">
        <f t="shared" si="33"/>
        <v/>
      </c>
      <c r="AS119" s="107" t="str">
        <f t="shared" si="45"/>
        <v/>
      </c>
      <c r="AT119" s="107" t="str">
        <f t="shared" si="34"/>
        <v/>
      </c>
      <c r="AU119" s="107" t="str">
        <f t="shared" si="35"/>
        <v/>
      </c>
      <c r="AV119" s="107" t="str">
        <f t="shared" si="36"/>
        <v/>
      </c>
      <c r="AW119" s="107" t="str">
        <f t="shared" si="37"/>
        <v/>
      </c>
      <c r="AX119" s="107" t="str">
        <f t="shared" si="38"/>
        <v/>
      </c>
      <c r="AY119" s="107" t="str">
        <f t="shared" si="39"/>
        <v/>
      </c>
      <c r="AZ119" s="107" t="str">
        <f t="shared" si="40"/>
        <v/>
      </c>
    </row>
    <row r="120" spans="1:52" x14ac:dyDescent="0.15">
      <c r="A120" s="2">
        <v>24</v>
      </c>
      <c r="C120" s="65" t="s">
        <v>391</v>
      </c>
      <c r="D120" s="126"/>
      <c r="E120" s="74"/>
      <c r="F120" s="594" t="str">
        <f t="shared" si="41"/>
        <v>X</v>
      </c>
      <c r="G120" s="65"/>
      <c r="H120" s="65"/>
      <c r="I120" s="189"/>
      <c r="J120" s="74"/>
      <c r="K120" s="108" t="str">
        <f>IFERROR(VLOOKUP($G120,'様式8-3'!$B$63:$N$118,2,FALSE),"")</f>
        <v/>
      </c>
      <c r="L120" s="108" t="str">
        <f>IFERROR(VLOOKUP($G120,'様式8-3'!$B$63:$N$118,3,FALSE),"")</f>
        <v/>
      </c>
      <c r="M120" s="108" t="str">
        <f>IFERROR(VLOOKUP($G120,'様式8-3'!$B$63:$N$118,4,FALSE),"")</f>
        <v/>
      </c>
      <c r="N120" s="108" t="str">
        <f>IFERROR(VLOOKUP($G120,'様式8-3'!$B$63:$N$118,5,FALSE),"")</f>
        <v/>
      </c>
      <c r="O120" s="108" t="str">
        <f>IFERROR(VLOOKUP($G120,'様式8-3'!$B$63:$N$118,6,FALSE),"")</f>
        <v/>
      </c>
      <c r="P120" s="108" t="str">
        <f>IFERROR(VLOOKUP($G120,'様式8-3'!$B$63:$N$118,7,FALSE),"")</f>
        <v/>
      </c>
      <c r="Q120" s="108" t="str">
        <f>IFERROR(VLOOKUP($G120,'様式8-3'!$B$63:$N$118,8,FALSE),"")</f>
        <v/>
      </c>
      <c r="R120" s="108" t="str">
        <f>IFERROR(VLOOKUP($G120,'様式8-3'!$B$63:$N$118,9,FALSE),"")</f>
        <v/>
      </c>
      <c r="S120" s="65"/>
      <c r="T120" s="73" t="str">
        <f t="shared" si="18"/>
        <v/>
      </c>
      <c r="U120" s="73" t="str">
        <f t="shared" si="42"/>
        <v/>
      </c>
      <c r="V120" s="73" t="str">
        <f t="shared" si="20"/>
        <v/>
      </c>
      <c r="W120" s="73" t="str">
        <f t="shared" si="21"/>
        <v/>
      </c>
      <c r="X120" s="73" t="str">
        <f t="shared" si="22"/>
        <v/>
      </c>
      <c r="Y120" s="73" t="str">
        <f t="shared" si="23"/>
        <v/>
      </c>
      <c r="Z120" s="73" t="str">
        <f t="shared" si="24"/>
        <v/>
      </c>
      <c r="AA120" s="73" t="str">
        <f t="shared" si="25"/>
        <v/>
      </c>
      <c r="AB120" s="740" t="str">
        <f>IFERROR(VLOOKUP($G120,'様式8-3'!$B$63:$N$118,12,FALSE),"")</f>
        <v/>
      </c>
      <c r="AC120" s="740" t="str">
        <f>IFERROR(VLOOKUP($G120,'様式8-3'!$B$63:$N$118,13,FALSE),"")</f>
        <v/>
      </c>
      <c r="AD120" s="65"/>
      <c r="AE120" s="113" t="str">
        <f t="shared" si="26"/>
        <v/>
      </c>
      <c r="AF120" s="113" t="str">
        <f t="shared" si="43"/>
        <v/>
      </c>
      <c r="AK120" s="107" t="str">
        <f t="shared" si="44"/>
        <v/>
      </c>
      <c r="AL120" s="107" t="str">
        <f t="shared" si="27"/>
        <v/>
      </c>
      <c r="AM120" s="107" t="str">
        <f t="shared" si="28"/>
        <v/>
      </c>
      <c r="AN120" s="107" t="str">
        <f t="shared" si="29"/>
        <v/>
      </c>
      <c r="AO120" s="107" t="str">
        <f t="shared" si="30"/>
        <v/>
      </c>
      <c r="AP120" s="107" t="str">
        <f t="shared" si="31"/>
        <v/>
      </c>
      <c r="AQ120" s="107" t="str">
        <f t="shared" si="32"/>
        <v/>
      </c>
      <c r="AR120" s="107" t="str">
        <f t="shared" si="33"/>
        <v/>
      </c>
      <c r="AS120" s="107" t="str">
        <f t="shared" si="45"/>
        <v/>
      </c>
      <c r="AT120" s="107" t="str">
        <f t="shared" si="34"/>
        <v/>
      </c>
      <c r="AU120" s="107" t="str">
        <f t="shared" si="35"/>
        <v/>
      </c>
      <c r="AV120" s="107" t="str">
        <f t="shared" si="36"/>
        <v/>
      </c>
      <c r="AW120" s="107" t="str">
        <f t="shared" si="37"/>
        <v/>
      </c>
      <c r="AX120" s="107" t="str">
        <f t="shared" si="38"/>
        <v/>
      </c>
      <c r="AY120" s="107" t="str">
        <f t="shared" si="39"/>
        <v/>
      </c>
      <c r="AZ120" s="107" t="str">
        <f t="shared" si="40"/>
        <v/>
      </c>
    </row>
    <row r="121" spans="1:52" x14ac:dyDescent="0.15">
      <c r="A121" s="2">
        <v>25</v>
      </c>
      <c r="C121" s="65" t="s">
        <v>392</v>
      </c>
      <c r="D121" s="126"/>
      <c r="E121" s="74"/>
      <c r="F121" s="594" t="str">
        <f t="shared" si="41"/>
        <v>Y</v>
      </c>
      <c r="G121" s="65"/>
      <c r="H121" s="65"/>
      <c r="I121" s="189"/>
      <c r="J121" s="74"/>
      <c r="K121" s="108" t="str">
        <f>IFERROR(VLOOKUP($G121,'様式8-3'!$B$63:$N$118,2,FALSE),"")</f>
        <v/>
      </c>
      <c r="L121" s="108" t="str">
        <f>IFERROR(VLOOKUP($G121,'様式8-3'!$B$63:$N$118,3,FALSE),"")</f>
        <v/>
      </c>
      <c r="M121" s="108" t="str">
        <f>IFERROR(VLOOKUP($G121,'様式8-3'!$B$63:$N$118,4,FALSE),"")</f>
        <v/>
      </c>
      <c r="N121" s="108" t="str">
        <f>IFERROR(VLOOKUP($G121,'様式8-3'!$B$63:$N$118,5,FALSE),"")</f>
        <v/>
      </c>
      <c r="O121" s="108" t="str">
        <f>IFERROR(VLOOKUP($G121,'様式8-3'!$B$63:$N$118,6,FALSE),"")</f>
        <v/>
      </c>
      <c r="P121" s="108" t="str">
        <f>IFERROR(VLOOKUP($G121,'様式8-3'!$B$63:$N$118,7,FALSE),"")</f>
        <v/>
      </c>
      <c r="Q121" s="108" t="str">
        <f>IFERROR(VLOOKUP($G121,'様式8-3'!$B$63:$N$118,8,FALSE),"")</f>
        <v/>
      </c>
      <c r="R121" s="108" t="str">
        <f>IFERROR(VLOOKUP($G121,'様式8-3'!$B$63:$N$118,9,FALSE),"")</f>
        <v/>
      </c>
      <c r="S121" s="65"/>
      <c r="T121" s="73" t="str">
        <f t="shared" si="18"/>
        <v/>
      </c>
      <c r="U121" s="73" t="str">
        <f t="shared" si="42"/>
        <v/>
      </c>
      <c r="V121" s="73" t="str">
        <f t="shared" si="20"/>
        <v/>
      </c>
      <c r="W121" s="73" t="str">
        <f t="shared" si="21"/>
        <v/>
      </c>
      <c r="X121" s="73" t="str">
        <f t="shared" si="22"/>
        <v/>
      </c>
      <c r="Y121" s="73" t="str">
        <f t="shared" si="23"/>
        <v/>
      </c>
      <c r="Z121" s="73" t="str">
        <f t="shared" si="24"/>
        <v/>
      </c>
      <c r="AA121" s="73" t="str">
        <f t="shared" si="25"/>
        <v/>
      </c>
      <c r="AB121" s="740" t="str">
        <f>IFERROR(VLOOKUP($G121,'様式8-3'!$B$63:$N$118,12,FALSE),"")</f>
        <v/>
      </c>
      <c r="AC121" s="740" t="str">
        <f>IFERROR(VLOOKUP($G121,'様式8-3'!$B$63:$N$118,13,FALSE),"")</f>
        <v/>
      </c>
      <c r="AD121" s="65"/>
      <c r="AE121" s="113" t="str">
        <f t="shared" si="26"/>
        <v/>
      </c>
      <c r="AF121" s="113" t="str">
        <f t="shared" si="43"/>
        <v/>
      </c>
      <c r="AK121" s="107" t="str">
        <f t="shared" si="44"/>
        <v/>
      </c>
      <c r="AL121" s="107" t="str">
        <f t="shared" si="27"/>
        <v/>
      </c>
      <c r="AM121" s="107" t="str">
        <f t="shared" si="28"/>
        <v/>
      </c>
      <c r="AN121" s="107" t="str">
        <f t="shared" si="29"/>
        <v/>
      </c>
      <c r="AO121" s="107" t="str">
        <f t="shared" si="30"/>
        <v/>
      </c>
      <c r="AP121" s="107" t="str">
        <f t="shared" si="31"/>
        <v/>
      </c>
      <c r="AQ121" s="107" t="str">
        <f t="shared" si="32"/>
        <v/>
      </c>
      <c r="AR121" s="107" t="str">
        <f t="shared" si="33"/>
        <v/>
      </c>
      <c r="AS121" s="107" t="str">
        <f t="shared" si="45"/>
        <v/>
      </c>
      <c r="AT121" s="107" t="str">
        <f t="shared" si="34"/>
        <v/>
      </c>
      <c r="AU121" s="107" t="str">
        <f t="shared" si="35"/>
        <v/>
      </c>
      <c r="AV121" s="107" t="str">
        <f t="shared" si="36"/>
        <v/>
      </c>
      <c r="AW121" s="107" t="str">
        <f t="shared" si="37"/>
        <v/>
      </c>
      <c r="AX121" s="107" t="str">
        <f t="shared" si="38"/>
        <v/>
      </c>
      <c r="AY121" s="107" t="str">
        <f t="shared" si="39"/>
        <v/>
      </c>
      <c r="AZ121" s="107" t="str">
        <f t="shared" si="40"/>
        <v/>
      </c>
    </row>
    <row r="122" spans="1:52" x14ac:dyDescent="0.15">
      <c r="A122" s="2">
        <v>26</v>
      </c>
      <c r="C122" s="65" t="s">
        <v>393</v>
      </c>
      <c r="D122" s="126"/>
      <c r="E122" s="74"/>
      <c r="F122" s="594" t="str">
        <f t="shared" si="41"/>
        <v>Z</v>
      </c>
      <c r="G122" s="65"/>
      <c r="H122" s="65"/>
      <c r="I122" s="189"/>
      <c r="J122" s="74"/>
      <c r="K122" s="108" t="str">
        <f>IFERROR(VLOOKUP($G122,'様式8-3'!$B$63:$N$118,2,FALSE),"")</f>
        <v/>
      </c>
      <c r="L122" s="108" t="str">
        <f>IFERROR(VLOOKUP($G122,'様式8-3'!$B$63:$N$118,3,FALSE),"")</f>
        <v/>
      </c>
      <c r="M122" s="108" t="str">
        <f>IFERROR(VLOOKUP($G122,'様式8-3'!$B$63:$N$118,4,FALSE),"")</f>
        <v/>
      </c>
      <c r="N122" s="108" t="str">
        <f>IFERROR(VLOOKUP($G122,'様式8-3'!$B$63:$N$118,5,FALSE),"")</f>
        <v/>
      </c>
      <c r="O122" s="108" t="str">
        <f>IFERROR(VLOOKUP($G122,'様式8-3'!$B$63:$N$118,6,FALSE),"")</f>
        <v/>
      </c>
      <c r="P122" s="108" t="str">
        <f>IFERROR(VLOOKUP($G122,'様式8-3'!$B$63:$N$118,7,FALSE),"")</f>
        <v/>
      </c>
      <c r="Q122" s="108" t="str">
        <f>IFERROR(VLOOKUP($G122,'様式8-3'!$B$63:$N$118,8,FALSE),"")</f>
        <v/>
      </c>
      <c r="R122" s="108" t="str">
        <f>IFERROR(VLOOKUP($G122,'様式8-3'!$B$63:$N$118,9,FALSE),"")</f>
        <v/>
      </c>
      <c r="S122" s="65"/>
      <c r="T122" s="73" t="str">
        <f t="shared" si="18"/>
        <v/>
      </c>
      <c r="U122" s="73" t="str">
        <f t="shared" si="42"/>
        <v/>
      </c>
      <c r="V122" s="73" t="str">
        <f t="shared" si="20"/>
        <v/>
      </c>
      <c r="W122" s="73" t="str">
        <f t="shared" si="21"/>
        <v/>
      </c>
      <c r="X122" s="73" t="str">
        <f t="shared" si="22"/>
        <v/>
      </c>
      <c r="Y122" s="73" t="str">
        <f t="shared" si="23"/>
        <v/>
      </c>
      <c r="Z122" s="73" t="str">
        <f t="shared" si="24"/>
        <v/>
      </c>
      <c r="AA122" s="73" t="str">
        <f t="shared" si="25"/>
        <v/>
      </c>
      <c r="AB122" s="740" t="str">
        <f>IFERROR(VLOOKUP($G122,'様式8-3'!$B$63:$N$118,12,FALSE),"")</f>
        <v/>
      </c>
      <c r="AC122" s="740" t="str">
        <f>IFERROR(VLOOKUP($G122,'様式8-3'!$B$63:$N$118,13,FALSE),"")</f>
        <v/>
      </c>
      <c r="AD122" s="65"/>
      <c r="AE122" s="113" t="str">
        <f t="shared" si="26"/>
        <v/>
      </c>
      <c r="AF122" s="113" t="str">
        <f t="shared" si="43"/>
        <v/>
      </c>
      <c r="AK122" s="107" t="str">
        <f t="shared" si="44"/>
        <v/>
      </c>
      <c r="AL122" s="107" t="str">
        <f t="shared" si="27"/>
        <v/>
      </c>
      <c r="AM122" s="107" t="str">
        <f t="shared" si="28"/>
        <v/>
      </c>
      <c r="AN122" s="107" t="str">
        <f t="shared" si="29"/>
        <v/>
      </c>
      <c r="AO122" s="107" t="str">
        <f t="shared" si="30"/>
        <v/>
      </c>
      <c r="AP122" s="107" t="str">
        <f t="shared" si="31"/>
        <v/>
      </c>
      <c r="AQ122" s="107" t="str">
        <f t="shared" si="32"/>
        <v/>
      </c>
      <c r="AR122" s="107" t="str">
        <f t="shared" si="33"/>
        <v/>
      </c>
      <c r="AS122" s="107" t="str">
        <f t="shared" si="45"/>
        <v/>
      </c>
      <c r="AT122" s="107" t="str">
        <f t="shared" si="34"/>
        <v/>
      </c>
      <c r="AU122" s="107" t="str">
        <f t="shared" si="35"/>
        <v/>
      </c>
      <c r="AV122" s="107" t="str">
        <f t="shared" si="36"/>
        <v/>
      </c>
      <c r="AW122" s="107" t="str">
        <f t="shared" si="37"/>
        <v/>
      </c>
      <c r="AX122" s="107" t="str">
        <f t="shared" si="38"/>
        <v/>
      </c>
      <c r="AY122" s="107" t="str">
        <f t="shared" si="39"/>
        <v/>
      </c>
      <c r="AZ122" s="107" t="str">
        <f t="shared" si="40"/>
        <v/>
      </c>
    </row>
    <row r="123" spans="1:52" x14ac:dyDescent="0.15">
      <c r="A123" s="2">
        <v>27</v>
      </c>
      <c r="C123" s="65" t="s">
        <v>394</v>
      </c>
      <c r="D123" s="126"/>
      <c r="E123" s="74"/>
      <c r="F123" s="594" t="str">
        <f t="shared" si="41"/>
        <v>AA</v>
      </c>
      <c r="G123" s="65"/>
      <c r="H123" s="65"/>
      <c r="I123" s="189"/>
      <c r="J123" s="74"/>
      <c r="K123" s="108" t="str">
        <f>IFERROR(VLOOKUP($G123,'様式8-3'!$B$63:$N$118,2,FALSE),"")</f>
        <v/>
      </c>
      <c r="L123" s="108" t="str">
        <f>IFERROR(VLOOKUP($G123,'様式8-3'!$B$63:$N$118,3,FALSE),"")</f>
        <v/>
      </c>
      <c r="M123" s="108" t="str">
        <f>IFERROR(VLOOKUP($G123,'様式8-3'!$B$63:$N$118,4,FALSE),"")</f>
        <v/>
      </c>
      <c r="N123" s="108" t="str">
        <f>IFERROR(VLOOKUP($G123,'様式8-3'!$B$63:$N$118,5,FALSE),"")</f>
        <v/>
      </c>
      <c r="O123" s="108" t="str">
        <f>IFERROR(VLOOKUP($G123,'様式8-3'!$B$63:$N$118,6,FALSE),"")</f>
        <v/>
      </c>
      <c r="P123" s="108" t="str">
        <f>IFERROR(VLOOKUP($G123,'様式8-3'!$B$63:$N$118,7,FALSE),"")</f>
        <v/>
      </c>
      <c r="Q123" s="108" t="str">
        <f>IFERROR(VLOOKUP($G123,'様式8-3'!$B$63:$N$118,8,FALSE),"")</f>
        <v/>
      </c>
      <c r="R123" s="108" t="str">
        <f>IFERROR(VLOOKUP($G123,'様式8-3'!$B$63:$N$118,9,FALSE),"")</f>
        <v/>
      </c>
      <c r="S123" s="65"/>
      <c r="T123" s="73" t="str">
        <f t="shared" si="18"/>
        <v/>
      </c>
      <c r="U123" s="73" t="str">
        <f t="shared" si="42"/>
        <v/>
      </c>
      <c r="V123" s="73" t="str">
        <f t="shared" si="20"/>
        <v/>
      </c>
      <c r="W123" s="73" t="str">
        <f t="shared" si="21"/>
        <v/>
      </c>
      <c r="X123" s="73" t="str">
        <f t="shared" si="22"/>
        <v/>
      </c>
      <c r="Y123" s="73" t="str">
        <f t="shared" si="23"/>
        <v/>
      </c>
      <c r="Z123" s="73" t="str">
        <f t="shared" si="24"/>
        <v/>
      </c>
      <c r="AA123" s="73" t="str">
        <f t="shared" si="25"/>
        <v/>
      </c>
      <c r="AB123" s="740" t="str">
        <f>IFERROR(VLOOKUP($G123,'様式8-3'!$B$63:$N$118,12,FALSE),"")</f>
        <v/>
      </c>
      <c r="AC123" s="740" t="str">
        <f>IFERROR(VLOOKUP($G123,'様式8-3'!$B$63:$N$118,13,FALSE),"")</f>
        <v/>
      </c>
      <c r="AD123" s="65"/>
      <c r="AE123" s="113" t="str">
        <f t="shared" si="26"/>
        <v/>
      </c>
      <c r="AF123" s="113" t="str">
        <f t="shared" si="43"/>
        <v/>
      </c>
      <c r="AK123" s="107" t="str">
        <f t="shared" si="44"/>
        <v/>
      </c>
      <c r="AL123" s="107" t="str">
        <f t="shared" si="27"/>
        <v/>
      </c>
      <c r="AM123" s="107" t="str">
        <f t="shared" si="28"/>
        <v/>
      </c>
      <c r="AN123" s="107" t="str">
        <f t="shared" si="29"/>
        <v/>
      </c>
      <c r="AO123" s="107" t="str">
        <f t="shared" si="30"/>
        <v/>
      </c>
      <c r="AP123" s="107" t="str">
        <f t="shared" si="31"/>
        <v/>
      </c>
      <c r="AQ123" s="107" t="str">
        <f t="shared" si="32"/>
        <v/>
      </c>
      <c r="AR123" s="107" t="str">
        <f t="shared" si="33"/>
        <v/>
      </c>
      <c r="AS123" s="107" t="str">
        <f t="shared" si="45"/>
        <v/>
      </c>
      <c r="AT123" s="107" t="str">
        <f t="shared" si="34"/>
        <v/>
      </c>
      <c r="AU123" s="107" t="str">
        <f t="shared" si="35"/>
        <v/>
      </c>
      <c r="AV123" s="107" t="str">
        <f t="shared" si="36"/>
        <v/>
      </c>
      <c r="AW123" s="107" t="str">
        <f t="shared" si="37"/>
        <v/>
      </c>
      <c r="AX123" s="107" t="str">
        <f t="shared" si="38"/>
        <v/>
      </c>
      <c r="AY123" s="107" t="str">
        <f t="shared" si="39"/>
        <v/>
      </c>
      <c r="AZ123" s="107" t="str">
        <f t="shared" si="40"/>
        <v/>
      </c>
    </row>
    <row r="124" spans="1:52" x14ac:dyDescent="0.15">
      <c r="C124" s="80" t="s">
        <v>284</v>
      </c>
      <c r="D124" s="127"/>
      <c r="E124" s="79"/>
      <c r="F124" s="79"/>
      <c r="G124" s="79"/>
      <c r="H124" s="79"/>
      <c r="I124" s="79"/>
      <c r="J124" s="79"/>
      <c r="K124" s="109"/>
      <c r="L124" s="109"/>
      <c r="M124" s="109"/>
      <c r="N124" s="109"/>
      <c r="O124" s="109"/>
      <c r="P124" s="109"/>
      <c r="Q124" s="109"/>
      <c r="R124" s="109"/>
      <c r="S124" s="79"/>
      <c r="T124" s="79"/>
      <c r="U124" s="79"/>
      <c r="V124" s="79"/>
      <c r="W124" s="79"/>
      <c r="X124" s="79"/>
      <c r="Y124" s="79"/>
      <c r="Z124" s="109"/>
      <c r="AA124" s="109"/>
      <c r="AB124" s="127"/>
      <c r="AC124" s="127"/>
      <c r="AD124" s="79"/>
      <c r="AE124" s="79"/>
      <c r="AF124" s="79"/>
      <c r="AK124" s="79"/>
      <c r="AL124" s="79"/>
      <c r="AM124" s="79"/>
      <c r="AN124" s="79"/>
      <c r="AO124" s="79"/>
      <c r="AP124" s="79"/>
      <c r="AQ124" s="79"/>
      <c r="AR124" s="79"/>
      <c r="AS124" s="79"/>
      <c r="AT124" s="79"/>
      <c r="AU124" s="79"/>
      <c r="AV124" s="79"/>
      <c r="AW124" s="79"/>
      <c r="AX124" s="79"/>
      <c r="AY124" s="79"/>
      <c r="AZ124" s="79"/>
    </row>
    <row r="125" spans="1:52" x14ac:dyDescent="0.15">
      <c r="R125" s="78" t="s">
        <v>340</v>
      </c>
      <c r="S125" s="72">
        <f>SUM(S96:S124)</f>
        <v>0</v>
      </c>
      <c r="T125" s="106">
        <f>SUM(T96:T124)</f>
        <v>0</v>
      </c>
      <c r="U125" s="106">
        <f>SUM(U96:U124)</f>
        <v>0</v>
      </c>
      <c r="V125" s="106">
        <f t="shared" ref="V125:AA125" si="46">SUM(V96:V124)</f>
        <v>0</v>
      </c>
      <c r="W125" s="106">
        <f t="shared" si="46"/>
        <v>0</v>
      </c>
      <c r="X125" s="106">
        <f t="shared" si="46"/>
        <v>0</v>
      </c>
      <c r="Y125" s="106">
        <f t="shared" si="46"/>
        <v>0</v>
      </c>
      <c r="Z125" s="106">
        <f t="shared" si="46"/>
        <v>0</v>
      </c>
      <c r="AA125" s="106">
        <f t="shared" si="46"/>
        <v>0</v>
      </c>
    </row>
    <row r="127" spans="1:52" x14ac:dyDescent="0.15">
      <c r="I127" s="174" t="s">
        <v>514</v>
      </c>
      <c r="J127" s="168" t="s">
        <v>415</v>
      </c>
      <c r="O127" s="166" t="s">
        <v>413</v>
      </c>
      <c r="P127" s="167"/>
      <c r="Q127" s="167"/>
      <c r="R127" s="168"/>
      <c r="S127" s="168" t="s">
        <v>415</v>
      </c>
      <c r="T127" s="169" t="s">
        <v>405</v>
      </c>
      <c r="U127" s="170"/>
      <c r="V127" s="169" t="s">
        <v>406</v>
      </c>
      <c r="W127" s="170"/>
      <c r="X127" s="169" t="s">
        <v>407</v>
      </c>
      <c r="Y127" s="170"/>
      <c r="Z127" s="169" t="s">
        <v>408</v>
      </c>
      <c r="AA127" s="170"/>
    </row>
    <row r="128" spans="1:52" ht="24" x14ac:dyDescent="0.15">
      <c r="I128" s="274"/>
      <c r="J128" s="173"/>
      <c r="O128" s="171"/>
      <c r="P128" s="172"/>
      <c r="Q128" s="172"/>
      <c r="R128" s="173"/>
      <c r="S128" s="173"/>
      <c r="T128" s="174" t="s">
        <v>403</v>
      </c>
      <c r="U128" s="174" t="s">
        <v>404</v>
      </c>
      <c r="V128" s="174" t="s">
        <v>403</v>
      </c>
      <c r="W128" s="174" t="s">
        <v>404</v>
      </c>
      <c r="X128" s="174" t="s">
        <v>403</v>
      </c>
      <c r="Y128" s="174" t="s">
        <v>404</v>
      </c>
      <c r="Z128" s="174" t="s">
        <v>403</v>
      </c>
      <c r="AA128" s="174" t="s">
        <v>404</v>
      </c>
    </row>
    <row r="129" spans="9:27" x14ac:dyDescent="0.15">
      <c r="I129" s="594" t="s">
        <v>513</v>
      </c>
      <c r="J129" s="594">
        <f>SUMIF(I96:I124,I129,S96:S124)</f>
        <v>0</v>
      </c>
      <c r="O129" s="193" t="s">
        <v>450</v>
      </c>
      <c r="P129" s="593"/>
      <c r="Q129" s="593"/>
      <c r="R129" s="150"/>
      <c r="S129" s="74"/>
      <c r="T129" s="198">
        <f t="shared" ref="T129:AA129" si="47">SUMPRODUCT(T$96:T$124,$AE$96:$AE$124)</f>
        <v>0</v>
      </c>
      <c r="U129" s="198">
        <f t="shared" si="47"/>
        <v>0</v>
      </c>
      <c r="V129" s="198">
        <f t="shared" si="47"/>
        <v>0</v>
      </c>
      <c r="W129" s="198">
        <f t="shared" si="47"/>
        <v>0</v>
      </c>
      <c r="X129" s="198">
        <f t="shared" si="47"/>
        <v>0</v>
      </c>
      <c r="Y129" s="198">
        <f t="shared" si="47"/>
        <v>0</v>
      </c>
      <c r="Z129" s="198">
        <f>SUMPRODUCT(Z$96:Z$124,$AE$96:$AE$124)</f>
        <v>0</v>
      </c>
      <c r="AA129" s="198">
        <f t="shared" si="47"/>
        <v>0</v>
      </c>
    </row>
    <row r="130" spans="9:27" x14ac:dyDescent="0.15">
      <c r="I130" s="594" t="s">
        <v>343</v>
      </c>
      <c r="J130" s="594">
        <f>SUMIF(I96:I124,I130,S96:S124)</f>
        <v>0</v>
      </c>
      <c r="O130" s="592"/>
      <c r="P130" s="192" t="s">
        <v>330</v>
      </c>
      <c r="Q130" s="593"/>
      <c r="R130" s="150"/>
      <c r="S130" s="74"/>
      <c r="T130" s="198">
        <f>SUMIFS(AK$96:AK$124,$I$96:$I$124,$P130)</f>
        <v>0</v>
      </c>
      <c r="U130" s="198">
        <f t="shared" ref="U130:AA130" si="48">SUMIFS(AL$96:AL$124,$I$96:$I$124,$P130)</f>
        <v>0</v>
      </c>
      <c r="V130" s="198">
        <f t="shared" si="48"/>
        <v>0</v>
      </c>
      <c r="W130" s="198">
        <f t="shared" si="48"/>
        <v>0</v>
      </c>
      <c r="X130" s="198">
        <f t="shared" si="48"/>
        <v>0</v>
      </c>
      <c r="Y130" s="198">
        <f t="shared" si="48"/>
        <v>0</v>
      </c>
      <c r="Z130" s="198">
        <f t="shared" si="48"/>
        <v>0</v>
      </c>
      <c r="AA130" s="198">
        <f t="shared" si="48"/>
        <v>0</v>
      </c>
    </row>
    <row r="131" spans="9:27" x14ac:dyDescent="0.15">
      <c r="I131" s="594" t="s">
        <v>516</v>
      </c>
      <c r="J131" s="594">
        <f>S125-SUM(J129:J130)</f>
        <v>0</v>
      </c>
      <c r="O131" s="592"/>
      <c r="P131" s="192" t="s">
        <v>351</v>
      </c>
      <c r="Q131" s="593"/>
      <c r="R131" s="150"/>
      <c r="S131" s="74"/>
      <c r="T131" s="198">
        <f>SUMIFS(AK$96:AK$124,$I$96:$I$124,$P131)</f>
        <v>0</v>
      </c>
      <c r="U131" s="198">
        <f t="shared" ref="U131" si="49">SUMIFS(AL$96:AL$124,$I$96:$I$124,$P131)</f>
        <v>0</v>
      </c>
      <c r="V131" s="198">
        <f t="shared" ref="V131" si="50">SUMIFS(AM$96:AM$124,$I$96:$I$124,$P131)</f>
        <v>0</v>
      </c>
      <c r="W131" s="198">
        <f t="shared" ref="W131" si="51">SUMIFS(AN$96:AN$124,$I$96:$I$124,$P131)</f>
        <v>0</v>
      </c>
      <c r="X131" s="198">
        <f t="shared" ref="X131" si="52">SUMIFS(AO$96:AO$124,$I$96:$I$124,$P131)</f>
        <v>0</v>
      </c>
      <c r="Y131" s="198">
        <f t="shared" ref="Y131" si="53">SUMIFS(AP$96:AP$124,$I$96:$I$124,$P131)</f>
        <v>0</v>
      </c>
      <c r="Z131" s="198">
        <f t="shared" ref="Z131" si="54">SUMIFS(AQ$96:AQ$124,$I$96:$I$124,$P131)</f>
        <v>0</v>
      </c>
      <c r="AA131" s="198">
        <f t="shared" ref="AA131" si="55">SUMIFS(AR$96:AR$124,$I$96:$I$124,$P131)</f>
        <v>0</v>
      </c>
    </row>
    <row r="132" spans="9:27" x14ac:dyDescent="0.15">
      <c r="O132" s="592"/>
      <c r="P132" s="192" t="s">
        <v>516</v>
      </c>
      <c r="Q132" s="593"/>
      <c r="R132" s="150"/>
      <c r="S132" s="74"/>
      <c r="T132" s="198">
        <f t="shared" ref="T132:AA132" si="56">T129-T130-T131</f>
        <v>0</v>
      </c>
      <c r="U132" s="198">
        <f t="shared" si="56"/>
        <v>0</v>
      </c>
      <c r="V132" s="198">
        <f t="shared" si="56"/>
        <v>0</v>
      </c>
      <c r="W132" s="198">
        <f t="shared" si="56"/>
        <v>0</v>
      </c>
      <c r="X132" s="198">
        <f t="shared" si="56"/>
        <v>0</v>
      </c>
      <c r="Y132" s="198">
        <f t="shared" si="56"/>
        <v>0</v>
      </c>
      <c r="Z132" s="198">
        <f>Z129-Z130-Z131</f>
        <v>0</v>
      </c>
      <c r="AA132" s="198">
        <f t="shared" si="56"/>
        <v>0</v>
      </c>
    </row>
    <row r="133" spans="9:27" x14ac:dyDescent="0.15">
      <c r="O133" s="193" t="s">
        <v>456</v>
      </c>
      <c r="P133" s="593"/>
      <c r="Q133" s="593"/>
      <c r="R133" s="150"/>
      <c r="S133" s="74"/>
      <c r="T133" s="198">
        <f>SUMPRODUCT(T$96:T$124,$AF$96:$AF$124)</f>
        <v>0</v>
      </c>
      <c r="U133" s="198">
        <f t="shared" ref="U133:AA133" si="57">SUMPRODUCT(U$96:U$124,$AF$96:$AF$124)</f>
        <v>0</v>
      </c>
      <c r="V133" s="198">
        <f t="shared" si="57"/>
        <v>0</v>
      </c>
      <c r="W133" s="198">
        <f t="shared" si="57"/>
        <v>0</v>
      </c>
      <c r="X133" s="198">
        <f t="shared" si="57"/>
        <v>0</v>
      </c>
      <c r="Y133" s="198">
        <f t="shared" si="57"/>
        <v>0</v>
      </c>
      <c r="Z133" s="198">
        <f t="shared" si="57"/>
        <v>0</v>
      </c>
      <c r="AA133" s="198">
        <f t="shared" si="57"/>
        <v>0</v>
      </c>
    </row>
    <row r="134" spans="9:27" x14ac:dyDescent="0.15">
      <c r="O134" s="592"/>
      <c r="P134" s="192" t="s">
        <v>330</v>
      </c>
      <c r="Q134" s="593"/>
      <c r="R134" s="150"/>
      <c r="S134" s="74"/>
      <c r="T134" s="198">
        <f>SUMIFS(AS$96:AS$124,$I$96:$I$124,$P134)</f>
        <v>0</v>
      </c>
      <c r="U134" s="198">
        <f t="shared" ref="U134:U135" si="58">SUMIFS(AT$96:AT$124,$I$96:$I$124,$P134)</f>
        <v>0</v>
      </c>
      <c r="V134" s="198">
        <f t="shared" ref="V134:V135" si="59">SUMIFS(AU$96:AU$124,$I$96:$I$124,$P134)</f>
        <v>0</v>
      </c>
      <c r="W134" s="198">
        <f t="shared" ref="W134:W135" si="60">SUMIFS(AV$96:AV$124,$I$96:$I$124,$P134)</f>
        <v>0</v>
      </c>
      <c r="X134" s="198">
        <f t="shared" ref="X134:X135" si="61">SUMIFS(AW$96:AW$124,$I$96:$I$124,$P134)</f>
        <v>0</v>
      </c>
      <c r="Y134" s="198">
        <f t="shared" ref="Y134:Y135" si="62">SUMIFS(AX$96:AX$124,$I$96:$I$124,$P134)</f>
        <v>0</v>
      </c>
      <c r="Z134" s="198">
        <f t="shared" ref="Z134:Z135" si="63">SUMIFS(AY$96:AY$124,$I$96:$I$124,$P134)</f>
        <v>0</v>
      </c>
      <c r="AA134" s="198">
        <f t="shared" ref="AA134:AA135" si="64">SUMIFS(AZ$96:AZ$124,$I$96:$I$124,$P134)</f>
        <v>0</v>
      </c>
    </row>
    <row r="135" spans="9:27" x14ac:dyDescent="0.15">
      <c r="O135" s="592"/>
      <c r="P135" s="192" t="s">
        <v>351</v>
      </c>
      <c r="Q135" s="593"/>
      <c r="R135" s="150"/>
      <c r="S135" s="74"/>
      <c r="T135" s="198">
        <f t="shared" ref="T135" si="65">SUMIFS(AS$96:AS$124,$I$96:$I$124,$P135)</f>
        <v>0</v>
      </c>
      <c r="U135" s="198">
        <f t="shared" si="58"/>
        <v>0</v>
      </c>
      <c r="V135" s="198">
        <f t="shared" si="59"/>
        <v>0</v>
      </c>
      <c r="W135" s="198">
        <f t="shared" si="60"/>
        <v>0</v>
      </c>
      <c r="X135" s="198">
        <f t="shared" si="61"/>
        <v>0</v>
      </c>
      <c r="Y135" s="198">
        <f t="shared" si="62"/>
        <v>0</v>
      </c>
      <c r="Z135" s="198">
        <f t="shared" si="63"/>
        <v>0</v>
      </c>
      <c r="AA135" s="198">
        <f t="shared" si="64"/>
        <v>0</v>
      </c>
    </row>
    <row r="136" spans="9:27" x14ac:dyDescent="0.15">
      <c r="O136" s="592"/>
      <c r="P136" s="192" t="s">
        <v>516</v>
      </c>
      <c r="Q136" s="593"/>
      <c r="R136" s="150"/>
      <c r="S136" s="74"/>
      <c r="T136" s="198">
        <f t="shared" ref="T136:AA136" si="66">T133-T134-T135</f>
        <v>0</v>
      </c>
      <c r="U136" s="198">
        <f t="shared" si="66"/>
        <v>0</v>
      </c>
      <c r="V136" s="198">
        <f t="shared" si="66"/>
        <v>0</v>
      </c>
      <c r="W136" s="198">
        <f t="shared" si="66"/>
        <v>0</v>
      </c>
      <c r="X136" s="198">
        <f t="shared" si="66"/>
        <v>0</v>
      </c>
      <c r="Y136" s="198">
        <f t="shared" si="66"/>
        <v>0</v>
      </c>
      <c r="Z136" s="198">
        <f t="shared" si="66"/>
        <v>0</v>
      </c>
      <c r="AA136" s="198">
        <f t="shared" si="66"/>
        <v>0</v>
      </c>
    </row>
    <row r="137" spans="9:27" x14ac:dyDescent="0.15">
      <c r="O137" s="193" t="s">
        <v>452</v>
      </c>
      <c r="P137" s="593"/>
      <c r="Q137" s="593"/>
      <c r="R137" s="150"/>
      <c r="S137" s="177">
        <f>S125</f>
        <v>0</v>
      </c>
      <c r="T137" s="198">
        <f>SUM(T129,T133)</f>
        <v>0</v>
      </c>
      <c r="U137" s="198">
        <f t="shared" ref="U137:AA137" si="67">SUM(U129,U133)</f>
        <v>0</v>
      </c>
      <c r="V137" s="198">
        <f t="shared" si="67"/>
        <v>0</v>
      </c>
      <c r="W137" s="198">
        <f t="shared" si="67"/>
        <v>0</v>
      </c>
      <c r="X137" s="198">
        <f t="shared" si="67"/>
        <v>0</v>
      </c>
      <c r="Y137" s="198">
        <f t="shared" si="67"/>
        <v>0</v>
      </c>
      <c r="Z137" s="198">
        <f t="shared" si="67"/>
        <v>0</v>
      </c>
      <c r="AA137" s="198">
        <f t="shared" si="67"/>
        <v>0</v>
      </c>
    </row>
  </sheetData>
  <mergeCells count="10">
    <mergeCell ref="I3:L3"/>
    <mergeCell ref="C94:C95"/>
    <mergeCell ref="D94:D95"/>
    <mergeCell ref="E94:E95"/>
    <mergeCell ref="C9:C10"/>
    <mergeCell ref="D9:D10"/>
    <mergeCell ref="E9:E10"/>
    <mergeCell ref="G3:H3"/>
    <mergeCell ref="B3:D3"/>
    <mergeCell ref="C6:AI6"/>
  </mergeCells>
  <phoneticPr fontId="3"/>
  <conditionalFormatting sqref="E12:E82">
    <cfRule type="containsText" dxfId="13" priority="5" operator="containsText" text="特別教室">
      <formula>NOT(ISERROR(SEARCH("特別教室",E12)))</formula>
    </cfRule>
    <cfRule type="containsText" dxfId="12" priority="6" operator="containsText" text="管理諸室">
      <formula>NOT(ISERROR(SEARCH("管理諸室",E12)))</formula>
    </cfRule>
    <cfRule type="containsText" dxfId="11" priority="7" operator="containsText" text="普通教室">
      <formula>NOT(ISERROR(SEARCH("普通教室",E12)))</formula>
    </cfRule>
  </conditionalFormatting>
  <pageMargins left="0.78740157480314965" right="0.78740157480314965" top="0.78740157480314965" bottom="0.59055118110236227" header="0.51181102362204722" footer="0.51181102362204722"/>
  <pageSetup paperSize="8" scale="65" fitToHeight="0" orientation="landscape" r:id="rId1"/>
  <headerFooter alignWithMargins="0"/>
  <rowBreaks count="1" manualBreakCount="1">
    <brk id="92" min="1" max="34" man="1"/>
  </row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入力規則!$B$4</xm:f>
          </x14:formula1>
          <xm:sqref>D124:AF124 AK124:AZ124 D82:AI82</xm:sqref>
        </x14:dataValidation>
        <x14:dataValidation type="list" allowBlank="1" showInputMessage="1" showErrorMessage="1">
          <x14:formula1>
            <xm:f>入力規則!$C$4:$C$6</xm:f>
          </x14:formula1>
          <xm:sqref>E11:E81</xm:sqref>
        </x14:dataValidation>
        <x14:dataValidation type="list" allowBlank="1" showInputMessage="1" showErrorMessage="1">
          <x14:formula1>
            <xm:f>入力規則!$E$4:$E$6</xm:f>
          </x14:formula1>
          <xm:sqref>I11:I81 I96:I123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37"/>
  <sheetViews>
    <sheetView showGridLines="0" view="pageBreakPreview" zoomScale="85" zoomScaleNormal="70" zoomScaleSheetLayoutView="85" workbookViewId="0"/>
  </sheetViews>
  <sheetFormatPr defaultColWidth="8.625" defaultRowHeight="12" x14ac:dyDescent="0.15"/>
  <cols>
    <col min="1" max="1" width="2.5" style="2" customWidth="1"/>
    <col min="2" max="2" width="1.125" style="1" customWidth="1"/>
    <col min="3" max="3" width="6.25" style="2" customWidth="1"/>
    <col min="4" max="4" width="15" style="122" customWidth="1"/>
    <col min="5" max="5" width="9.375" style="2" customWidth="1"/>
    <col min="6" max="6" width="8" style="2" customWidth="1"/>
    <col min="7" max="7" width="11.25" style="2" customWidth="1"/>
    <col min="8" max="8" width="8" style="2" bestFit="1" customWidth="1"/>
    <col min="9" max="9" width="12.5" style="2" customWidth="1"/>
    <col min="10" max="10" width="8" style="2" bestFit="1" customWidth="1"/>
    <col min="11" max="18" width="6.25" style="2" customWidth="1"/>
    <col min="19" max="19" width="4.875" style="2" bestFit="1" customWidth="1"/>
    <col min="20" max="21" width="7.5" style="2" customWidth="1"/>
    <col min="22" max="27" width="6.25" style="2" customWidth="1"/>
    <col min="28" max="29" width="17.5" style="2" customWidth="1"/>
    <col min="30" max="30" width="18" style="2" bestFit="1" customWidth="1"/>
    <col min="31" max="32" width="10.125" style="2" customWidth="1"/>
    <col min="33" max="33" width="4.875" style="2" bestFit="1" customWidth="1"/>
    <col min="34" max="34" width="10.375" style="2" bestFit="1" customWidth="1"/>
    <col min="35" max="35" width="11.125" style="2" bestFit="1" customWidth="1"/>
    <col min="36" max="36" width="8.625" style="2" customWidth="1"/>
    <col min="37" max="44" width="8.25" style="2" customWidth="1"/>
    <col min="45" max="283" width="8.625" style="2"/>
    <col min="284" max="284" width="10.625" style="2" customWidth="1"/>
    <col min="285" max="299" width="8.625" style="2" customWidth="1"/>
    <col min="300" max="300" width="49.25" style="2" customWidth="1"/>
    <col min="301" max="539" width="8.625" style="2"/>
    <col min="540" max="540" width="10.625" style="2" customWidth="1"/>
    <col min="541" max="555" width="8.625" style="2" customWidth="1"/>
    <col min="556" max="556" width="49.25" style="2" customWidth="1"/>
    <col min="557" max="795" width="8.625" style="2"/>
    <col min="796" max="796" width="10.625" style="2" customWidth="1"/>
    <col min="797" max="811" width="8.625" style="2" customWidth="1"/>
    <col min="812" max="812" width="49.25" style="2" customWidth="1"/>
    <col min="813" max="1051" width="8.625" style="2"/>
    <col min="1052" max="1052" width="10.625" style="2" customWidth="1"/>
    <col min="1053" max="1067" width="8.625" style="2" customWidth="1"/>
    <col min="1068" max="1068" width="49.25" style="2" customWidth="1"/>
    <col min="1069" max="1307" width="8.625" style="2"/>
    <col min="1308" max="1308" width="10.625" style="2" customWidth="1"/>
    <col min="1309" max="1323" width="8.625" style="2" customWidth="1"/>
    <col min="1324" max="1324" width="49.25" style="2" customWidth="1"/>
    <col min="1325" max="1563" width="8.625" style="2"/>
    <col min="1564" max="1564" width="10.625" style="2" customWidth="1"/>
    <col min="1565" max="1579" width="8.625" style="2" customWidth="1"/>
    <col min="1580" max="1580" width="49.25" style="2" customWidth="1"/>
    <col min="1581" max="1819" width="8.625" style="2"/>
    <col min="1820" max="1820" width="10.625" style="2" customWidth="1"/>
    <col min="1821" max="1835" width="8.625" style="2" customWidth="1"/>
    <col min="1836" max="1836" width="49.25" style="2" customWidth="1"/>
    <col min="1837" max="2075" width="8.625" style="2"/>
    <col min="2076" max="2076" width="10.625" style="2" customWidth="1"/>
    <col min="2077" max="2091" width="8.625" style="2" customWidth="1"/>
    <col min="2092" max="2092" width="49.25" style="2" customWidth="1"/>
    <col min="2093" max="2331" width="8.625" style="2"/>
    <col min="2332" max="2332" width="10.625" style="2" customWidth="1"/>
    <col min="2333" max="2347" width="8.625" style="2" customWidth="1"/>
    <col min="2348" max="2348" width="49.25" style="2" customWidth="1"/>
    <col min="2349" max="2587" width="8.625" style="2"/>
    <col min="2588" max="2588" width="10.625" style="2" customWidth="1"/>
    <col min="2589" max="2603" width="8.625" style="2" customWidth="1"/>
    <col min="2604" max="2604" width="49.25" style="2" customWidth="1"/>
    <col min="2605" max="2843" width="8.625" style="2"/>
    <col min="2844" max="2844" width="10.625" style="2" customWidth="1"/>
    <col min="2845" max="2859" width="8.625" style="2" customWidth="1"/>
    <col min="2860" max="2860" width="49.25" style="2" customWidth="1"/>
    <col min="2861" max="3099" width="8.625" style="2"/>
    <col min="3100" max="3100" width="10.625" style="2" customWidth="1"/>
    <col min="3101" max="3115" width="8.625" style="2" customWidth="1"/>
    <col min="3116" max="3116" width="49.25" style="2" customWidth="1"/>
    <col min="3117" max="3355" width="8.625" style="2"/>
    <col min="3356" max="3356" width="10.625" style="2" customWidth="1"/>
    <col min="3357" max="3371" width="8.625" style="2" customWidth="1"/>
    <col min="3372" max="3372" width="49.25" style="2" customWidth="1"/>
    <col min="3373" max="3611" width="8.625" style="2"/>
    <col min="3612" max="3612" width="10.625" style="2" customWidth="1"/>
    <col min="3613" max="3627" width="8.625" style="2" customWidth="1"/>
    <col min="3628" max="3628" width="49.25" style="2" customWidth="1"/>
    <col min="3629" max="3867" width="8.625" style="2"/>
    <col min="3868" max="3868" width="10.625" style="2" customWidth="1"/>
    <col min="3869" max="3883" width="8.625" style="2" customWidth="1"/>
    <col min="3884" max="3884" width="49.25" style="2" customWidth="1"/>
    <col min="3885" max="4123" width="8.625" style="2"/>
    <col min="4124" max="4124" width="10.625" style="2" customWidth="1"/>
    <col min="4125" max="4139" width="8.625" style="2" customWidth="1"/>
    <col min="4140" max="4140" width="49.25" style="2" customWidth="1"/>
    <col min="4141" max="4379" width="8.625" style="2"/>
    <col min="4380" max="4380" width="10.625" style="2" customWidth="1"/>
    <col min="4381" max="4395" width="8.625" style="2" customWidth="1"/>
    <col min="4396" max="4396" width="49.25" style="2" customWidth="1"/>
    <col min="4397" max="4635" width="8.625" style="2"/>
    <col min="4636" max="4636" width="10.625" style="2" customWidth="1"/>
    <col min="4637" max="4651" width="8.625" style="2" customWidth="1"/>
    <col min="4652" max="4652" width="49.25" style="2" customWidth="1"/>
    <col min="4653" max="4891" width="8.625" style="2"/>
    <col min="4892" max="4892" width="10.625" style="2" customWidth="1"/>
    <col min="4893" max="4907" width="8.625" style="2" customWidth="1"/>
    <col min="4908" max="4908" width="49.25" style="2" customWidth="1"/>
    <col min="4909" max="5147" width="8.625" style="2"/>
    <col min="5148" max="5148" width="10.625" style="2" customWidth="1"/>
    <col min="5149" max="5163" width="8.625" style="2" customWidth="1"/>
    <col min="5164" max="5164" width="49.25" style="2" customWidth="1"/>
    <col min="5165" max="5403" width="8.625" style="2"/>
    <col min="5404" max="5404" width="10.625" style="2" customWidth="1"/>
    <col min="5405" max="5419" width="8.625" style="2" customWidth="1"/>
    <col min="5420" max="5420" width="49.25" style="2" customWidth="1"/>
    <col min="5421" max="5659" width="8.625" style="2"/>
    <col min="5660" max="5660" width="10.625" style="2" customWidth="1"/>
    <col min="5661" max="5675" width="8.625" style="2" customWidth="1"/>
    <col min="5676" max="5676" width="49.25" style="2" customWidth="1"/>
    <col min="5677" max="5915" width="8.625" style="2"/>
    <col min="5916" max="5916" width="10.625" style="2" customWidth="1"/>
    <col min="5917" max="5931" width="8.625" style="2" customWidth="1"/>
    <col min="5932" max="5932" width="49.25" style="2" customWidth="1"/>
    <col min="5933" max="6171" width="8.625" style="2"/>
    <col min="6172" max="6172" width="10.625" style="2" customWidth="1"/>
    <col min="6173" max="6187" width="8.625" style="2" customWidth="1"/>
    <col min="6188" max="6188" width="49.25" style="2" customWidth="1"/>
    <col min="6189" max="6427" width="8.625" style="2"/>
    <col min="6428" max="6428" width="10.625" style="2" customWidth="1"/>
    <col min="6429" max="6443" width="8.625" style="2" customWidth="1"/>
    <col min="6444" max="6444" width="49.25" style="2" customWidth="1"/>
    <col min="6445" max="6683" width="8.625" style="2"/>
    <col min="6684" max="6684" width="10.625" style="2" customWidth="1"/>
    <col min="6685" max="6699" width="8.625" style="2" customWidth="1"/>
    <col min="6700" max="6700" width="49.25" style="2" customWidth="1"/>
    <col min="6701" max="6939" width="8.625" style="2"/>
    <col min="6940" max="6940" width="10.625" style="2" customWidth="1"/>
    <col min="6941" max="6955" width="8.625" style="2" customWidth="1"/>
    <col min="6956" max="6956" width="49.25" style="2" customWidth="1"/>
    <col min="6957" max="7195" width="8.625" style="2"/>
    <col min="7196" max="7196" width="10.625" style="2" customWidth="1"/>
    <col min="7197" max="7211" width="8.625" style="2" customWidth="1"/>
    <col min="7212" max="7212" width="49.25" style="2" customWidth="1"/>
    <col min="7213" max="7451" width="8.625" style="2"/>
    <col min="7452" max="7452" width="10.625" style="2" customWidth="1"/>
    <col min="7453" max="7467" width="8.625" style="2" customWidth="1"/>
    <col min="7468" max="7468" width="49.25" style="2" customWidth="1"/>
    <col min="7469" max="7707" width="8.625" style="2"/>
    <col min="7708" max="7708" width="10.625" style="2" customWidth="1"/>
    <col min="7709" max="7723" width="8.625" style="2" customWidth="1"/>
    <col min="7724" max="7724" width="49.25" style="2" customWidth="1"/>
    <col min="7725" max="7963" width="8.625" style="2"/>
    <col min="7964" max="7964" width="10.625" style="2" customWidth="1"/>
    <col min="7965" max="7979" width="8.625" style="2" customWidth="1"/>
    <col min="7980" max="7980" width="49.25" style="2" customWidth="1"/>
    <col min="7981" max="8219" width="8.625" style="2"/>
    <col min="8220" max="8220" width="10.625" style="2" customWidth="1"/>
    <col min="8221" max="8235" width="8.625" style="2" customWidth="1"/>
    <col min="8236" max="8236" width="49.25" style="2" customWidth="1"/>
    <col min="8237" max="8475" width="8.625" style="2"/>
    <col min="8476" max="8476" width="10.625" style="2" customWidth="1"/>
    <col min="8477" max="8491" width="8.625" style="2" customWidth="1"/>
    <col min="8492" max="8492" width="49.25" style="2" customWidth="1"/>
    <col min="8493" max="8731" width="8.625" style="2"/>
    <col min="8732" max="8732" width="10.625" style="2" customWidth="1"/>
    <col min="8733" max="8747" width="8.625" style="2" customWidth="1"/>
    <col min="8748" max="8748" width="49.25" style="2" customWidth="1"/>
    <col min="8749" max="8987" width="8.625" style="2"/>
    <col min="8988" max="8988" width="10.625" style="2" customWidth="1"/>
    <col min="8989" max="9003" width="8.625" style="2" customWidth="1"/>
    <col min="9004" max="9004" width="49.25" style="2" customWidth="1"/>
    <col min="9005" max="9243" width="8.625" style="2"/>
    <col min="9244" max="9244" width="10.625" style="2" customWidth="1"/>
    <col min="9245" max="9259" width="8.625" style="2" customWidth="1"/>
    <col min="9260" max="9260" width="49.25" style="2" customWidth="1"/>
    <col min="9261" max="9499" width="8.625" style="2"/>
    <col min="9500" max="9500" width="10.625" style="2" customWidth="1"/>
    <col min="9501" max="9515" width="8.625" style="2" customWidth="1"/>
    <col min="9516" max="9516" width="49.25" style="2" customWidth="1"/>
    <col min="9517" max="9755" width="8.625" style="2"/>
    <col min="9756" max="9756" width="10.625" style="2" customWidth="1"/>
    <col min="9757" max="9771" width="8.625" style="2" customWidth="1"/>
    <col min="9772" max="9772" width="49.25" style="2" customWidth="1"/>
    <col min="9773" max="10011" width="8.625" style="2"/>
    <col min="10012" max="10012" width="10.625" style="2" customWidth="1"/>
    <col min="10013" max="10027" width="8.625" style="2" customWidth="1"/>
    <col min="10028" max="10028" width="49.25" style="2" customWidth="1"/>
    <col min="10029" max="10267" width="8.625" style="2"/>
    <col min="10268" max="10268" width="10.625" style="2" customWidth="1"/>
    <col min="10269" max="10283" width="8.625" style="2" customWidth="1"/>
    <col min="10284" max="10284" width="49.25" style="2" customWidth="1"/>
    <col min="10285" max="10523" width="8.625" style="2"/>
    <col min="10524" max="10524" width="10.625" style="2" customWidth="1"/>
    <col min="10525" max="10539" width="8.625" style="2" customWidth="1"/>
    <col min="10540" max="10540" width="49.25" style="2" customWidth="1"/>
    <col min="10541" max="10779" width="8.625" style="2"/>
    <col min="10780" max="10780" width="10.625" style="2" customWidth="1"/>
    <col min="10781" max="10795" width="8.625" style="2" customWidth="1"/>
    <col min="10796" max="10796" width="49.25" style="2" customWidth="1"/>
    <col min="10797" max="11035" width="8.625" style="2"/>
    <col min="11036" max="11036" width="10.625" style="2" customWidth="1"/>
    <col min="11037" max="11051" width="8.625" style="2" customWidth="1"/>
    <col min="11052" max="11052" width="49.25" style="2" customWidth="1"/>
    <col min="11053" max="11291" width="8.625" style="2"/>
    <col min="11292" max="11292" width="10.625" style="2" customWidth="1"/>
    <col min="11293" max="11307" width="8.625" style="2" customWidth="1"/>
    <col min="11308" max="11308" width="49.25" style="2" customWidth="1"/>
    <col min="11309" max="11547" width="8.625" style="2"/>
    <col min="11548" max="11548" width="10.625" style="2" customWidth="1"/>
    <col min="11549" max="11563" width="8.625" style="2" customWidth="1"/>
    <col min="11564" max="11564" width="49.25" style="2" customWidth="1"/>
    <col min="11565" max="11803" width="8.625" style="2"/>
    <col min="11804" max="11804" width="10.625" style="2" customWidth="1"/>
    <col min="11805" max="11819" width="8.625" style="2" customWidth="1"/>
    <col min="11820" max="11820" width="49.25" style="2" customWidth="1"/>
    <col min="11821" max="12059" width="8.625" style="2"/>
    <col min="12060" max="12060" width="10.625" style="2" customWidth="1"/>
    <col min="12061" max="12075" width="8.625" style="2" customWidth="1"/>
    <col min="12076" max="12076" width="49.25" style="2" customWidth="1"/>
    <col min="12077" max="12315" width="8.625" style="2"/>
    <col min="12316" max="12316" width="10.625" style="2" customWidth="1"/>
    <col min="12317" max="12331" width="8.625" style="2" customWidth="1"/>
    <col min="12332" max="12332" width="49.25" style="2" customWidth="1"/>
    <col min="12333" max="12571" width="8.625" style="2"/>
    <col min="12572" max="12572" width="10.625" style="2" customWidth="1"/>
    <col min="12573" max="12587" width="8.625" style="2" customWidth="1"/>
    <col min="12588" max="12588" width="49.25" style="2" customWidth="1"/>
    <col min="12589" max="12827" width="8.625" style="2"/>
    <col min="12828" max="12828" width="10.625" style="2" customWidth="1"/>
    <col min="12829" max="12843" width="8.625" style="2" customWidth="1"/>
    <col min="12844" max="12844" width="49.25" style="2" customWidth="1"/>
    <col min="12845" max="13083" width="8.625" style="2"/>
    <col min="13084" max="13084" width="10.625" style="2" customWidth="1"/>
    <col min="13085" max="13099" width="8.625" style="2" customWidth="1"/>
    <col min="13100" max="13100" width="49.25" style="2" customWidth="1"/>
    <col min="13101" max="13339" width="8.625" style="2"/>
    <col min="13340" max="13340" width="10.625" style="2" customWidth="1"/>
    <col min="13341" max="13355" width="8.625" style="2" customWidth="1"/>
    <col min="13356" max="13356" width="49.25" style="2" customWidth="1"/>
    <col min="13357" max="13595" width="8.625" style="2"/>
    <col min="13596" max="13596" width="10.625" style="2" customWidth="1"/>
    <col min="13597" max="13611" width="8.625" style="2" customWidth="1"/>
    <col min="13612" max="13612" width="49.25" style="2" customWidth="1"/>
    <col min="13613" max="13851" width="8.625" style="2"/>
    <col min="13852" max="13852" width="10.625" style="2" customWidth="1"/>
    <col min="13853" max="13867" width="8.625" style="2" customWidth="1"/>
    <col min="13868" max="13868" width="49.25" style="2" customWidth="1"/>
    <col min="13869" max="14107" width="8.625" style="2"/>
    <col min="14108" max="14108" width="10.625" style="2" customWidth="1"/>
    <col min="14109" max="14123" width="8.625" style="2" customWidth="1"/>
    <col min="14124" max="14124" width="49.25" style="2" customWidth="1"/>
    <col min="14125" max="14363" width="8.625" style="2"/>
    <col min="14364" max="14364" width="10.625" style="2" customWidth="1"/>
    <col min="14365" max="14379" width="8.625" style="2" customWidth="1"/>
    <col min="14380" max="14380" width="49.25" style="2" customWidth="1"/>
    <col min="14381" max="14619" width="8.625" style="2"/>
    <col min="14620" max="14620" width="10.625" style="2" customWidth="1"/>
    <col min="14621" max="14635" width="8.625" style="2" customWidth="1"/>
    <col min="14636" max="14636" width="49.25" style="2" customWidth="1"/>
    <col min="14637" max="14875" width="8.625" style="2"/>
    <col min="14876" max="14876" width="10.625" style="2" customWidth="1"/>
    <col min="14877" max="14891" width="8.625" style="2" customWidth="1"/>
    <col min="14892" max="14892" width="49.25" style="2" customWidth="1"/>
    <col min="14893" max="15131" width="8.625" style="2"/>
    <col min="15132" max="15132" width="10.625" style="2" customWidth="1"/>
    <col min="15133" max="15147" width="8.625" style="2" customWidth="1"/>
    <col min="15148" max="15148" width="49.25" style="2" customWidth="1"/>
    <col min="15149" max="15387" width="8.625" style="2"/>
    <col min="15388" max="15388" width="10.625" style="2" customWidth="1"/>
    <col min="15389" max="15403" width="8.625" style="2" customWidth="1"/>
    <col min="15404" max="15404" width="49.25" style="2" customWidth="1"/>
    <col min="15405" max="15643" width="8.625" style="2"/>
    <col min="15644" max="15644" width="10.625" style="2" customWidth="1"/>
    <col min="15645" max="15659" width="8.625" style="2" customWidth="1"/>
    <col min="15660" max="15660" width="49.25" style="2" customWidth="1"/>
    <col min="15661" max="15899" width="8.625" style="2"/>
    <col min="15900" max="15900" width="10.625" style="2" customWidth="1"/>
    <col min="15901" max="15915" width="8.625" style="2" customWidth="1"/>
    <col min="15916" max="15916" width="49.25" style="2" customWidth="1"/>
    <col min="15917" max="16155" width="8.625" style="2"/>
    <col min="16156" max="16156" width="10.625" style="2" customWidth="1"/>
    <col min="16157" max="16171" width="8.625" style="2" customWidth="1"/>
    <col min="16172" max="16172" width="49.25" style="2" customWidth="1"/>
    <col min="16173" max="16384" width="8.625" style="2"/>
  </cols>
  <sheetData>
    <row r="1" spans="1:45" s="60" customFormat="1" ht="18" customHeight="1" x14ac:dyDescent="0.15">
      <c r="B1" s="69" t="s">
        <v>321</v>
      </c>
      <c r="D1" s="732"/>
      <c r="AI1" s="62" t="s">
        <v>29</v>
      </c>
    </row>
    <row r="2" spans="1:45" s="733" customFormat="1" ht="7.5" customHeight="1" x14ac:dyDescent="0.15">
      <c r="B2" s="737"/>
      <c r="D2" s="734"/>
      <c r="E2" s="735"/>
      <c r="F2" s="735"/>
      <c r="AI2" s="736"/>
      <c r="AS2" s="736"/>
    </row>
    <row r="3" spans="1:45" s="60" customFormat="1" ht="18" customHeight="1" x14ac:dyDescent="0.15">
      <c r="B3" s="918" t="s">
        <v>262</v>
      </c>
      <c r="C3" s="918"/>
      <c r="D3" s="918"/>
      <c r="E3" s="286" t="s">
        <v>600</v>
      </c>
      <c r="G3" s="917" t="s">
        <v>260</v>
      </c>
      <c r="H3" s="917"/>
      <c r="I3" s="912" t="s">
        <v>601</v>
      </c>
      <c r="J3" s="912"/>
      <c r="K3" s="912"/>
      <c r="L3" s="912"/>
      <c r="AI3" s="62"/>
      <c r="AS3" s="62"/>
    </row>
    <row r="4" spans="1:45" ht="7.5" customHeight="1" x14ac:dyDescent="0.15"/>
    <row r="5" spans="1:45" ht="12.75" thickBot="1" x14ac:dyDescent="0.2">
      <c r="C5" s="1" t="s">
        <v>634</v>
      </c>
    </row>
    <row r="6" spans="1:45" ht="91.5" customHeight="1" thickBot="1" x14ac:dyDescent="0.2">
      <c r="C6" s="919" t="s">
        <v>635</v>
      </c>
      <c r="D6" s="920"/>
      <c r="E6" s="920"/>
      <c r="F6" s="920"/>
      <c r="G6" s="920"/>
      <c r="H6" s="920"/>
      <c r="I6" s="920"/>
      <c r="J6" s="920"/>
      <c r="K6" s="920"/>
      <c r="L6" s="920"/>
      <c r="M6" s="920"/>
      <c r="N6" s="920"/>
      <c r="O6" s="920"/>
      <c r="P6" s="920"/>
      <c r="Q6" s="920"/>
      <c r="R6" s="920"/>
      <c r="S6" s="920"/>
      <c r="T6" s="920"/>
      <c r="U6" s="920"/>
      <c r="V6" s="920"/>
      <c r="W6" s="920"/>
      <c r="X6" s="920"/>
      <c r="Y6" s="920"/>
      <c r="Z6" s="920"/>
      <c r="AA6" s="920"/>
      <c r="AB6" s="920"/>
      <c r="AC6" s="920"/>
      <c r="AD6" s="920"/>
      <c r="AE6" s="920"/>
      <c r="AF6" s="920"/>
      <c r="AG6" s="920"/>
      <c r="AH6" s="920"/>
      <c r="AI6" s="921"/>
    </row>
    <row r="7" spans="1:45" ht="7.5" customHeight="1" x14ac:dyDescent="0.15"/>
    <row r="8" spans="1:45" ht="13.5" x14ac:dyDescent="0.15">
      <c r="B8" s="61" t="s">
        <v>591</v>
      </c>
    </row>
    <row r="9" spans="1:45" x14ac:dyDescent="0.15">
      <c r="C9" s="913" t="s">
        <v>342</v>
      </c>
      <c r="D9" s="915" t="s">
        <v>322</v>
      </c>
      <c r="E9" s="913" t="s">
        <v>341</v>
      </c>
      <c r="F9" s="88" t="s">
        <v>327</v>
      </c>
      <c r="G9" s="89"/>
      <c r="H9" s="89"/>
      <c r="I9" s="89"/>
      <c r="J9" s="89"/>
      <c r="K9" s="88" t="s">
        <v>399</v>
      </c>
      <c r="L9" s="90"/>
      <c r="M9" s="88" t="s">
        <v>396</v>
      </c>
      <c r="N9" s="90"/>
      <c r="O9" s="88" t="s">
        <v>400</v>
      </c>
      <c r="P9" s="90"/>
      <c r="Q9" s="88" t="s">
        <v>401</v>
      </c>
      <c r="R9" s="89"/>
      <c r="S9" s="91"/>
      <c r="T9" s="117" t="s">
        <v>405</v>
      </c>
      <c r="U9" s="90"/>
      <c r="V9" s="88" t="s">
        <v>406</v>
      </c>
      <c r="W9" s="90"/>
      <c r="X9" s="88" t="s">
        <v>407</v>
      </c>
      <c r="Y9" s="90"/>
      <c r="Z9" s="88" t="s">
        <v>408</v>
      </c>
      <c r="AA9" s="90"/>
      <c r="AB9" s="91"/>
      <c r="AC9" s="153"/>
      <c r="AD9" s="91"/>
      <c r="AE9" s="84" t="s">
        <v>326</v>
      </c>
      <c r="AF9" s="85"/>
      <c r="AG9" s="85"/>
      <c r="AH9" s="85"/>
      <c r="AI9" s="86"/>
    </row>
    <row r="10" spans="1:45" ht="24" x14ac:dyDescent="0.15">
      <c r="C10" s="914"/>
      <c r="D10" s="916"/>
      <c r="E10" s="914"/>
      <c r="F10" s="92" t="s">
        <v>336</v>
      </c>
      <c r="G10" s="93" t="s">
        <v>323</v>
      </c>
      <c r="H10" s="94" t="s">
        <v>338</v>
      </c>
      <c r="I10" s="94" t="s">
        <v>593</v>
      </c>
      <c r="J10" s="94" t="s">
        <v>354</v>
      </c>
      <c r="K10" s="94" t="s">
        <v>403</v>
      </c>
      <c r="L10" s="94" t="s">
        <v>404</v>
      </c>
      <c r="M10" s="94" t="s">
        <v>403</v>
      </c>
      <c r="N10" s="94" t="s">
        <v>404</v>
      </c>
      <c r="O10" s="94" t="s">
        <v>403</v>
      </c>
      <c r="P10" s="94" t="s">
        <v>404</v>
      </c>
      <c r="Q10" s="94" t="s">
        <v>403</v>
      </c>
      <c r="R10" s="94" t="s">
        <v>404</v>
      </c>
      <c r="S10" s="92" t="s">
        <v>324</v>
      </c>
      <c r="T10" s="94" t="s">
        <v>403</v>
      </c>
      <c r="U10" s="94" t="s">
        <v>404</v>
      </c>
      <c r="V10" s="94" t="s">
        <v>403</v>
      </c>
      <c r="W10" s="94" t="s">
        <v>404</v>
      </c>
      <c r="X10" s="94" t="s">
        <v>403</v>
      </c>
      <c r="Y10" s="94" t="s">
        <v>404</v>
      </c>
      <c r="Z10" s="94" t="s">
        <v>403</v>
      </c>
      <c r="AA10" s="94" t="s">
        <v>404</v>
      </c>
      <c r="AB10" s="92" t="s">
        <v>325</v>
      </c>
      <c r="AC10" s="741" t="s">
        <v>275</v>
      </c>
      <c r="AD10" s="92" t="s">
        <v>270</v>
      </c>
      <c r="AE10" s="87" t="s">
        <v>323</v>
      </c>
      <c r="AF10" s="87" t="s">
        <v>329</v>
      </c>
      <c r="AG10" s="87" t="s">
        <v>324</v>
      </c>
      <c r="AH10" s="87" t="s">
        <v>325</v>
      </c>
      <c r="AI10" s="87" t="s">
        <v>275</v>
      </c>
      <c r="AJ10" s="71"/>
    </row>
    <row r="11" spans="1:45" s="99" customFormat="1" ht="4.5" customHeight="1" x14ac:dyDescent="0.15">
      <c r="B11" s="100"/>
      <c r="C11" s="101"/>
      <c r="D11" s="191"/>
      <c r="E11" s="64"/>
      <c r="F11" s="190"/>
      <c r="G11" s="65"/>
      <c r="H11" s="189"/>
      <c r="I11" s="189"/>
      <c r="J11" s="104"/>
      <c r="K11" s="104"/>
      <c r="L11" s="104"/>
      <c r="M11" s="104"/>
      <c r="N11" s="104"/>
      <c r="O11" s="104"/>
      <c r="P11" s="104"/>
      <c r="Q11" s="104"/>
      <c r="R11" s="104"/>
      <c r="S11" s="190"/>
      <c r="T11" s="104"/>
      <c r="U11" s="104"/>
      <c r="V11" s="104"/>
      <c r="W11" s="104"/>
      <c r="X11" s="104"/>
      <c r="Y11" s="104"/>
      <c r="Z11" s="104"/>
      <c r="AA11" s="104"/>
      <c r="AB11" s="738"/>
      <c r="AC11" s="738"/>
      <c r="AD11" s="190"/>
      <c r="AE11" s="65"/>
      <c r="AF11" s="104"/>
      <c r="AG11" s="190"/>
      <c r="AH11" s="738"/>
      <c r="AI11" s="738"/>
      <c r="AJ11" s="105"/>
    </row>
    <row r="12" spans="1:45" x14ac:dyDescent="0.15">
      <c r="A12" s="2">
        <v>1</v>
      </c>
      <c r="C12" s="594">
        <v>1</v>
      </c>
      <c r="D12" s="114"/>
      <c r="E12" s="65"/>
      <c r="F12" s="65"/>
      <c r="G12" s="65"/>
      <c r="H12" s="65"/>
      <c r="I12" s="65"/>
      <c r="J12" s="72" t="str">
        <f>IFERROR(VLOOKUP($G12,'様式8-3'!$B$11:$N$57,11,FALSE),"")</f>
        <v/>
      </c>
      <c r="K12" s="106" t="str">
        <f>IFERROR(VLOOKUP($G12,'様式8-3'!$B$11:$N$57,2,FALSE),"")</f>
        <v/>
      </c>
      <c r="L12" s="106" t="str">
        <f>IFERROR(VLOOKUP($G12,'様式8-3'!$B$11:$N$57,3,FALSE),"")</f>
        <v/>
      </c>
      <c r="M12" s="118" t="str">
        <f>IFERROR(VLOOKUP($G12,'様式8-3'!$B$11:$N$57,4,FALSE),"")</f>
        <v/>
      </c>
      <c r="N12" s="118" t="str">
        <f>IFERROR(VLOOKUP($G12,'様式8-3'!$B$11:$N$57,5,FALSE),"")</f>
        <v/>
      </c>
      <c r="O12" s="118" t="str">
        <f>IFERROR(VLOOKUP($G12,'様式8-3'!$B$11:$N$57,6,FALSE),"")</f>
        <v/>
      </c>
      <c r="P12" s="118" t="str">
        <f>IFERROR(VLOOKUP($G12,'様式8-3'!$B$11:$N$57,7,FALSE),"")</f>
        <v/>
      </c>
      <c r="Q12" s="74"/>
      <c r="R12" s="74"/>
      <c r="S12" s="65"/>
      <c r="T12" s="73" t="str">
        <f t="shared" ref="T12:Y27" si="0">IFERROR(K12*$S12,"")</f>
        <v/>
      </c>
      <c r="U12" s="73" t="str">
        <f t="shared" si="0"/>
        <v/>
      </c>
      <c r="V12" s="121" t="str">
        <f t="shared" si="0"/>
        <v/>
      </c>
      <c r="W12" s="121" t="str">
        <f t="shared" si="0"/>
        <v/>
      </c>
      <c r="X12" s="121" t="str">
        <f t="shared" si="0"/>
        <v/>
      </c>
      <c r="Y12" s="121" t="str">
        <f t="shared" si="0"/>
        <v/>
      </c>
      <c r="Z12" s="74"/>
      <c r="AA12" s="74"/>
      <c r="AB12" s="739" t="str">
        <f>IFERROR(VLOOKUP($G12,'様式8-3'!$B$11:$N$57,12,FALSE),"")</f>
        <v/>
      </c>
      <c r="AC12" s="739" t="str">
        <f>IFERROR(VLOOKUP($G12,'様式8-3'!$B$11:$N$57,13,FALSE),"")</f>
        <v/>
      </c>
      <c r="AD12" s="744"/>
      <c r="AE12" s="65"/>
      <c r="AF12" s="72" t="str">
        <f>IFERROR(VLOOKUP($AE12,'様式8-3'!$B$110:$N$118,2,TRUE),"")</f>
        <v/>
      </c>
      <c r="AG12" s="65"/>
      <c r="AH12" s="743" t="str">
        <f>IFERROR(VLOOKUP($AE12,'様式8-3'!$B$110:$N$118,12,TRUE),"")</f>
        <v/>
      </c>
      <c r="AI12" s="743" t="str">
        <f>IFERROR(VLOOKUP($AE12,'様式8-3'!$B$110:$N$118,13,TRUE),"")</f>
        <v/>
      </c>
    </row>
    <row r="13" spans="1:45" x14ac:dyDescent="0.15">
      <c r="A13" s="2">
        <v>2</v>
      </c>
      <c r="C13" s="594">
        <v>2</v>
      </c>
      <c r="D13" s="114"/>
      <c r="E13" s="65"/>
      <c r="F13" s="65"/>
      <c r="G13" s="65"/>
      <c r="H13" s="65"/>
      <c r="I13" s="65"/>
      <c r="J13" s="72" t="str">
        <f>IFERROR(VLOOKUP($G13,'様式8-3'!$B$11:$N$57,11,FALSE),"")</f>
        <v/>
      </c>
      <c r="K13" s="106" t="str">
        <f>IFERROR(VLOOKUP($G13,'様式8-3'!$B$11:$N$57,2,FALSE),"")</f>
        <v/>
      </c>
      <c r="L13" s="106" t="str">
        <f>IFERROR(VLOOKUP($G13,'様式8-3'!$B$11:$N$57,3,FALSE),"")</f>
        <v/>
      </c>
      <c r="M13" s="118" t="str">
        <f>IFERROR(VLOOKUP($G13,'様式8-3'!$B$11:$N$57,4,FALSE),"")</f>
        <v/>
      </c>
      <c r="N13" s="118" t="str">
        <f>IFERROR(VLOOKUP($G13,'様式8-3'!$B$11:$N$57,5,FALSE),"")</f>
        <v/>
      </c>
      <c r="O13" s="118" t="str">
        <f>IFERROR(VLOOKUP($G13,'様式8-3'!$B$11:$N$57,6,FALSE),"")</f>
        <v/>
      </c>
      <c r="P13" s="118" t="str">
        <f>IFERROR(VLOOKUP($G13,'様式8-3'!$B$11:$N$57,7,FALSE),"")</f>
        <v/>
      </c>
      <c r="Q13" s="74"/>
      <c r="R13" s="74"/>
      <c r="S13" s="65"/>
      <c r="T13" s="73" t="str">
        <f t="shared" si="0"/>
        <v/>
      </c>
      <c r="U13" s="73" t="str">
        <f t="shared" si="0"/>
        <v/>
      </c>
      <c r="V13" s="121" t="str">
        <f t="shared" si="0"/>
        <v/>
      </c>
      <c r="W13" s="121" t="str">
        <f t="shared" si="0"/>
        <v/>
      </c>
      <c r="X13" s="121" t="str">
        <f t="shared" si="0"/>
        <v/>
      </c>
      <c r="Y13" s="121" t="str">
        <f t="shared" si="0"/>
        <v/>
      </c>
      <c r="Z13" s="74"/>
      <c r="AA13" s="74"/>
      <c r="AB13" s="739" t="str">
        <f>IFERROR(VLOOKUP($G13,'様式8-3'!$B$11:$N$57,12,FALSE),"")</f>
        <v/>
      </c>
      <c r="AC13" s="739" t="str">
        <f>IFERROR(VLOOKUP($G13,'様式8-3'!$B$11:$N$57,13,FALSE),"")</f>
        <v/>
      </c>
      <c r="AD13" s="744"/>
      <c r="AE13" s="65"/>
      <c r="AF13" s="72" t="str">
        <f>IFERROR(VLOOKUP($AE13,'様式8-3'!$B$110:$N$118,2,TRUE),"")</f>
        <v/>
      </c>
      <c r="AG13" s="65"/>
      <c r="AH13" s="743" t="str">
        <f>IFERROR(VLOOKUP($AE13,'様式8-3'!$B$110:$N$118,12,TRUE),"")</f>
        <v/>
      </c>
      <c r="AI13" s="743" t="str">
        <f>IFERROR(VLOOKUP($AE13,'様式8-3'!$B$110:$N$118,13,TRUE),"")</f>
        <v/>
      </c>
    </row>
    <row r="14" spans="1:45" x14ac:dyDescent="0.15">
      <c r="A14" s="2">
        <v>3</v>
      </c>
      <c r="C14" s="594">
        <v>3</v>
      </c>
      <c r="D14" s="114"/>
      <c r="E14" s="65"/>
      <c r="F14" s="65"/>
      <c r="G14" s="65"/>
      <c r="H14" s="65"/>
      <c r="I14" s="65"/>
      <c r="J14" s="72" t="str">
        <f>IFERROR(VLOOKUP($G14,'様式8-3'!$B$11:$N$57,11,FALSE),"")</f>
        <v/>
      </c>
      <c r="K14" s="106" t="str">
        <f>IFERROR(VLOOKUP($G14,'様式8-3'!$B$11:$N$57,2,FALSE),"")</f>
        <v/>
      </c>
      <c r="L14" s="106" t="str">
        <f>IFERROR(VLOOKUP($G14,'様式8-3'!$B$11:$N$57,3,FALSE),"")</f>
        <v/>
      </c>
      <c r="M14" s="118" t="str">
        <f>IFERROR(VLOOKUP($G14,'様式8-3'!$B$11:$N$57,4,FALSE),"")</f>
        <v/>
      </c>
      <c r="N14" s="118" t="str">
        <f>IFERROR(VLOOKUP($G14,'様式8-3'!$B$11:$N$57,5,FALSE),"")</f>
        <v/>
      </c>
      <c r="O14" s="118" t="str">
        <f>IFERROR(VLOOKUP($G14,'様式8-3'!$B$11:$N$57,6,FALSE),"")</f>
        <v/>
      </c>
      <c r="P14" s="118" t="str">
        <f>IFERROR(VLOOKUP($G14,'様式8-3'!$B$11:$N$57,7,FALSE),"")</f>
        <v/>
      </c>
      <c r="Q14" s="74"/>
      <c r="R14" s="74"/>
      <c r="S14" s="65"/>
      <c r="T14" s="73" t="str">
        <f t="shared" si="0"/>
        <v/>
      </c>
      <c r="U14" s="73" t="str">
        <f t="shared" si="0"/>
        <v/>
      </c>
      <c r="V14" s="121" t="str">
        <f t="shared" si="0"/>
        <v/>
      </c>
      <c r="W14" s="121" t="str">
        <f t="shared" si="0"/>
        <v/>
      </c>
      <c r="X14" s="121" t="str">
        <f t="shared" si="0"/>
        <v/>
      </c>
      <c r="Y14" s="121" t="str">
        <f t="shared" si="0"/>
        <v/>
      </c>
      <c r="Z14" s="74"/>
      <c r="AA14" s="74"/>
      <c r="AB14" s="739" t="str">
        <f>IFERROR(VLOOKUP($G14,'様式8-3'!$B$11:$N$57,12,FALSE),"")</f>
        <v/>
      </c>
      <c r="AC14" s="739" t="str">
        <f>IFERROR(VLOOKUP($G14,'様式8-3'!$B$11:$N$57,13,FALSE),"")</f>
        <v/>
      </c>
      <c r="AD14" s="744"/>
      <c r="AE14" s="65"/>
      <c r="AF14" s="72" t="str">
        <f>IFERROR(VLOOKUP($AE14,'様式8-3'!$B$110:$N$118,2,TRUE),"")</f>
        <v/>
      </c>
      <c r="AG14" s="65"/>
      <c r="AH14" s="743" t="str">
        <f>IFERROR(VLOOKUP($AE14,'様式8-3'!$B$110:$N$118,12,TRUE),"")</f>
        <v/>
      </c>
      <c r="AI14" s="743" t="str">
        <f>IFERROR(VLOOKUP($AE14,'様式8-3'!$B$110:$N$118,13,TRUE),"")</f>
        <v/>
      </c>
    </row>
    <row r="15" spans="1:45" x14ac:dyDescent="0.15">
      <c r="A15" s="2">
        <v>4</v>
      </c>
      <c r="C15" s="594">
        <v>4</v>
      </c>
      <c r="D15" s="114"/>
      <c r="E15" s="65"/>
      <c r="F15" s="65"/>
      <c r="G15" s="65"/>
      <c r="H15" s="65"/>
      <c r="I15" s="65"/>
      <c r="J15" s="72" t="str">
        <f>IFERROR(VLOOKUP($G15,'様式8-3'!$B$11:$N$57,11,FALSE),"")</f>
        <v/>
      </c>
      <c r="K15" s="106" t="str">
        <f>IFERROR(VLOOKUP($G15,'様式8-3'!$B$11:$N$57,2,FALSE),"")</f>
        <v/>
      </c>
      <c r="L15" s="106" t="str">
        <f>IFERROR(VLOOKUP($G15,'様式8-3'!$B$11:$N$57,3,FALSE),"")</f>
        <v/>
      </c>
      <c r="M15" s="118" t="str">
        <f>IFERROR(VLOOKUP($G15,'様式8-3'!$B$11:$N$57,4,FALSE),"")</f>
        <v/>
      </c>
      <c r="N15" s="118" t="str">
        <f>IFERROR(VLOOKUP($G15,'様式8-3'!$B$11:$N$57,5,FALSE),"")</f>
        <v/>
      </c>
      <c r="O15" s="118" t="str">
        <f>IFERROR(VLOOKUP($G15,'様式8-3'!$B$11:$N$57,6,FALSE),"")</f>
        <v/>
      </c>
      <c r="P15" s="118" t="str">
        <f>IFERROR(VLOOKUP($G15,'様式8-3'!$B$11:$N$57,7,FALSE),"")</f>
        <v/>
      </c>
      <c r="Q15" s="74"/>
      <c r="R15" s="74"/>
      <c r="S15" s="65"/>
      <c r="T15" s="73" t="str">
        <f t="shared" si="0"/>
        <v/>
      </c>
      <c r="U15" s="73" t="str">
        <f t="shared" si="0"/>
        <v/>
      </c>
      <c r="V15" s="121" t="str">
        <f t="shared" si="0"/>
        <v/>
      </c>
      <c r="W15" s="121" t="str">
        <f t="shared" si="0"/>
        <v/>
      </c>
      <c r="X15" s="121" t="str">
        <f t="shared" si="0"/>
        <v/>
      </c>
      <c r="Y15" s="121" t="str">
        <f t="shared" si="0"/>
        <v/>
      </c>
      <c r="Z15" s="74"/>
      <c r="AA15" s="74"/>
      <c r="AB15" s="739" t="str">
        <f>IFERROR(VLOOKUP($G15,'様式8-3'!$B$11:$N$57,12,FALSE),"")</f>
        <v/>
      </c>
      <c r="AC15" s="739" t="str">
        <f>IFERROR(VLOOKUP($G15,'様式8-3'!$B$11:$N$57,13,FALSE),"")</f>
        <v/>
      </c>
      <c r="AD15" s="744"/>
      <c r="AE15" s="65"/>
      <c r="AF15" s="72" t="str">
        <f>IFERROR(VLOOKUP($AE15,'様式8-3'!$B$110:$N$118,2,TRUE),"")</f>
        <v/>
      </c>
      <c r="AG15" s="65"/>
      <c r="AH15" s="743" t="str">
        <f>IFERROR(VLOOKUP($AE15,'様式8-3'!$B$110:$N$118,12,TRUE),"")</f>
        <v/>
      </c>
      <c r="AI15" s="743" t="str">
        <f>IFERROR(VLOOKUP($AE15,'様式8-3'!$B$110:$N$118,13,TRUE),"")</f>
        <v/>
      </c>
    </row>
    <row r="16" spans="1:45" x14ac:dyDescent="0.15">
      <c r="A16" s="2">
        <v>5</v>
      </c>
      <c r="C16" s="594">
        <v>5</v>
      </c>
      <c r="D16" s="114"/>
      <c r="E16" s="65"/>
      <c r="F16" s="65"/>
      <c r="G16" s="65"/>
      <c r="H16" s="65"/>
      <c r="I16" s="65"/>
      <c r="J16" s="72" t="str">
        <f>IFERROR(VLOOKUP($G16,'様式8-3'!$B$11:$N$57,11,FALSE),"")</f>
        <v/>
      </c>
      <c r="K16" s="106" t="str">
        <f>IFERROR(VLOOKUP($G16,'様式8-3'!$B$11:$N$57,2,FALSE),"")</f>
        <v/>
      </c>
      <c r="L16" s="106" t="str">
        <f>IFERROR(VLOOKUP($G16,'様式8-3'!$B$11:$N$57,3,FALSE),"")</f>
        <v/>
      </c>
      <c r="M16" s="118" t="str">
        <f>IFERROR(VLOOKUP($G16,'様式8-3'!$B$11:$N$57,4,FALSE),"")</f>
        <v/>
      </c>
      <c r="N16" s="118" t="str">
        <f>IFERROR(VLOOKUP($G16,'様式8-3'!$B$11:$N$57,5,FALSE),"")</f>
        <v/>
      </c>
      <c r="O16" s="118" t="str">
        <f>IFERROR(VLOOKUP($G16,'様式8-3'!$B$11:$N$57,6,FALSE),"")</f>
        <v/>
      </c>
      <c r="P16" s="118" t="str">
        <f>IFERROR(VLOOKUP($G16,'様式8-3'!$B$11:$N$57,7,FALSE),"")</f>
        <v/>
      </c>
      <c r="Q16" s="74"/>
      <c r="R16" s="74"/>
      <c r="S16" s="65"/>
      <c r="T16" s="73" t="str">
        <f t="shared" si="0"/>
        <v/>
      </c>
      <c r="U16" s="73" t="str">
        <f t="shared" si="0"/>
        <v/>
      </c>
      <c r="V16" s="121" t="str">
        <f t="shared" si="0"/>
        <v/>
      </c>
      <c r="W16" s="121" t="str">
        <f t="shared" si="0"/>
        <v/>
      </c>
      <c r="X16" s="121" t="str">
        <f t="shared" si="0"/>
        <v/>
      </c>
      <c r="Y16" s="121" t="str">
        <f t="shared" si="0"/>
        <v/>
      </c>
      <c r="Z16" s="74"/>
      <c r="AA16" s="74"/>
      <c r="AB16" s="739" t="str">
        <f>IFERROR(VLOOKUP($G16,'様式8-3'!$B$11:$N$57,12,FALSE),"")</f>
        <v/>
      </c>
      <c r="AC16" s="739" t="str">
        <f>IFERROR(VLOOKUP($G16,'様式8-3'!$B$11:$N$57,13,FALSE),"")</f>
        <v/>
      </c>
      <c r="AD16" s="744"/>
      <c r="AE16" s="65"/>
      <c r="AF16" s="72" t="str">
        <f>IFERROR(VLOOKUP($AE16,'様式8-3'!$B$110:$N$118,2,TRUE),"")</f>
        <v/>
      </c>
      <c r="AG16" s="65"/>
      <c r="AH16" s="743" t="str">
        <f>IFERROR(VLOOKUP($AE16,'様式8-3'!$B$110:$N$118,12,TRUE),"")</f>
        <v/>
      </c>
      <c r="AI16" s="743" t="str">
        <f>IFERROR(VLOOKUP($AE16,'様式8-3'!$B$110:$N$118,13,TRUE),"")</f>
        <v/>
      </c>
    </row>
    <row r="17" spans="1:35" x14ac:dyDescent="0.15">
      <c r="A17" s="2">
        <v>6</v>
      </c>
      <c r="C17" s="594">
        <v>6</v>
      </c>
      <c r="D17" s="114"/>
      <c r="E17" s="65"/>
      <c r="F17" s="65"/>
      <c r="G17" s="65"/>
      <c r="H17" s="65"/>
      <c r="I17" s="65"/>
      <c r="J17" s="72" t="str">
        <f>IFERROR(VLOOKUP($G17,'様式8-3'!$B$11:$N$57,11,FALSE),"")</f>
        <v/>
      </c>
      <c r="K17" s="106" t="str">
        <f>IFERROR(VLOOKUP($G17,'様式8-3'!$B$11:$N$57,2,FALSE),"")</f>
        <v/>
      </c>
      <c r="L17" s="106" t="str">
        <f>IFERROR(VLOOKUP($G17,'様式8-3'!$B$11:$N$57,3,FALSE),"")</f>
        <v/>
      </c>
      <c r="M17" s="118" t="str">
        <f>IFERROR(VLOOKUP($G17,'様式8-3'!$B$11:$N$57,4,FALSE),"")</f>
        <v/>
      </c>
      <c r="N17" s="118" t="str">
        <f>IFERROR(VLOOKUP($G17,'様式8-3'!$B$11:$N$57,5,FALSE),"")</f>
        <v/>
      </c>
      <c r="O17" s="118" t="str">
        <f>IFERROR(VLOOKUP($G17,'様式8-3'!$B$11:$N$57,6,FALSE),"")</f>
        <v/>
      </c>
      <c r="P17" s="118" t="str">
        <f>IFERROR(VLOOKUP($G17,'様式8-3'!$B$11:$N$57,7,FALSE),"")</f>
        <v/>
      </c>
      <c r="Q17" s="74"/>
      <c r="R17" s="74"/>
      <c r="S17" s="65"/>
      <c r="T17" s="73" t="str">
        <f t="shared" si="0"/>
        <v/>
      </c>
      <c r="U17" s="73" t="str">
        <f t="shared" si="0"/>
        <v/>
      </c>
      <c r="V17" s="121" t="str">
        <f t="shared" si="0"/>
        <v/>
      </c>
      <c r="W17" s="121" t="str">
        <f t="shared" si="0"/>
        <v/>
      </c>
      <c r="X17" s="121" t="str">
        <f t="shared" si="0"/>
        <v/>
      </c>
      <c r="Y17" s="121" t="str">
        <f t="shared" si="0"/>
        <v/>
      </c>
      <c r="Z17" s="74"/>
      <c r="AA17" s="74"/>
      <c r="AB17" s="739" t="str">
        <f>IFERROR(VLOOKUP($G17,'様式8-3'!$B$11:$N$57,12,FALSE),"")</f>
        <v/>
      </c>
      <c r="AC17" s="739" t="str">
        <f>IFERROR(VLOOKUP($G17,'様式8-3'!$B$11:$N$57,13,FALSE),"")</f>
        <v/>
      </c>
      <c r="AD17" s="744"/>
      <c r="AE17" s="65"/>
      <c r="AF17" s="72" t="str">
        <f>IFERROR(VLOOKUP($AE17,'様式8-3'!$B$110:$N$118,2,TRUE),"")</f>
        <v/>
      </c>
      <c r="AG17" s="65"/>
      <c r="AH17" s="743" t="str">
        <f>IFERROR(VLOOKUP($AE17,'様式8-3'!$B$110:$N$118,12,TRUE),"")</f>
        <v/>
      </c>
      <c r="AI17" s="743" t="str">
        <f>IFERROR(VLOOKUP($AE17,'様式8-3'!$B$110:$N$118,13,TRUE),"")</f>
        <v/>
      </c>
    </row>
    <row r="18" spans="1:35" x14ac:dyDescent="0.15">
      <c r="A18" s="2">
        <v>7</v>
      </c>
      <c r="C18" s="594">
        <v>7</v>
      </c>
      <c r="D18" s="114"/>
      <c r="E18" s="65"/>
      <c r="F18" s="65"/>
      <c r="G18" s="65"/>
      <c r="H18" s="65"/>
      <c r="I18" s="65"/>
      <c r="J18" s="72" t="str">
        <f>IFERROR(VLOOKUP($G18,'様式8-3'!$B$11:$N$57,11,FALSE),"")</f>
        <v/>
      </c>
      <c r="K18" s="106" t="str">
        <f>IFERROR(VLOOKUP($G18,'様式8-3'!$B$11:$N$57,2,FALSE),"")</f>
        <v/>
      </c>
      <c r="L18" s="106" t="str">
        <f>IFERROR(VLOOKUP($G18,'様式8-3'!$B$11:$N$57,3,FALSE),"")</f>
        <v/>
      </c>
      <c r="M18" s="118" t="str">
        <f>IFERROR(VLOOKUP($G18,'様式8-3'!$B$11:$N$57,4,FALSE),"")</f>
        <v/>
      </c>
      <c r="N18" s="118" t="str">
        <f>IFERROR(VLOOKUP($G18,'様式8-3'!$B$11:$N$57,5,FALSE),"")</f>
        <v/>
      </c>
      <c r="O18" s="118" t="str">
        <f>IFERROR(VLOOKUP($G18,'様式8-3'!$B$11:$N$57,6,FALSE),"")</f>
        <v/>
      </c>
      <c r="P18" s="118" t="str">
        <f>IFERROR(VLOOKUP($G18,'様式8-3'!$B$11:$N$57,7,FALSE),"")</f>
        <v/>
      </c>
      <c r="Q18" s="74"/>
      <c r="R18" s="74"/>
      <c r="S18" s="65"/>
      <c r="T18" s="73" t="str">
        <f t="shared" si="0"/>
        <v/>
      </c>
      <c r="U18" s="73" t="str">
        <f t="shared" si="0"/>
        <v/>
      </c>
      <c r="V18" s="121" t="str">
        <f t="shared" si="0"/>
        <v/>
      </c>
      <c r="W18" s="121" t="str">
        <f t="shared" si="0"/>
        <v/>
      </c>
      <c r="X18" s="121" t="str">
        <f t="shared" si="0"/>
        <v/>
      </c>
      <c r="Y18" s="121" t="str">
        <f t="shared" si="0"/>
        <v/>
      </c>
      <c r="Z18" s="74"/>
      <c r="AA18" s="74"/>
      <c r="AB18" s="739" t="str">
        <f>IFERROR(VLOOKUP($G18,'様式8-3'!$B$11:$N$57,12,FALSE),"")</f>
        <v/>
      </c>
      <c r="AC18" s="739" t="str">
        <f>IFERROR(VLOOKUP($G18,'様式8-3'!$B$11:$N$57,13,FALSE),"")</f>
        <v/>
      </c>
      <c r="AD18" s="744"/>
      <c r="AE18" s="65"/>
      <c r="AF18" s="72" t="str">
        <f>IFERROR(VLOOKUP($AE18,'様式8-3'!$B$110:$N$118,2,TRUE),"")</f>
        <v/>
      </c>
      <c r="AG18" s="65"/>
      <c r="AH18" s="743" t="str">
        <f>IFERROR(VLOOKUP($AE18,'様式8-3'!$B$110:$N$118,12,TRUE),"")</f>
        <v/>
      </c>
      <c r="AI18" s="743" t="str">
        <f>IFERROR(VLOOKUP($AE18,'様式8-3'!$B$110:$N$118,13,TRUE),"")</f>
        <v/>
      </c>
    </row>
    <row r="19" spans="1:35" x14ac:dyDescent="0.15">
      <c r="A19" s="2">
        <v>8</v>
      </c>
      <c r="C19" s="594">
        <v>8</v>
      </c>
      <c r="D19" s="114"/>
      <c r="E19" s="65"/>
      <c r="F19" s="65"/>
      <c r="G19" s="65"/>
      <c r="H19" s="65"/>
      <c r="I19" s="65"/>
      <c r="J19" s="72" t="str">
        <f>IFERROR(VLOOKUP($G19,'様式8-3'!$B$11:$N$57,11,FALSE),"")</f>
        <v/>
      </c>
      <c r="K19" s="106" t="str">
        <f>IFERROR(VLOOKUP($G19,'様式8-3'!$B$11:$N$57,2,FALSE),"")</f>
        <v/>
      </c>
      <c r="L19" s="106" t="str">
        <f>IFERROR(VLOOKUP($G19,'様式8-3'!$B$11:$N$57,3,FALSE),"")</f>
        <v/>
      </c>
      <c r="M19" s="118" t="str">
        <f>IFERROR(VLOOKUP($G19,'様式8-3'!$B$11:$N$57,4,FALSE),"")</f>
        <v/>
      </c>
      <c r="N19" s="118" t="str">
        <f>IFERROR(VLOOKUP($G19,'様式8-3'!$B$11:$N$57,5,FALSE),"")</f>
        <v/>
      </c>
      <c r="O19" s="118" t="str">
        <f>IFERROR(VLOOKUP($G19,'様式8-3'!$B$11:$N$57,6,FALSE),"")</f>
        <v/>
      </c>
      <c r="P19" s="118" t="str">
        <f>IFERROR(VLOOKUP($G19,'様式8-3'!$B$11:$N$57,7,FALSE),"")</f>
        <v/>
      </c>
      <c r="Q19" s="74"/>
      <c r="R19" s="74"/>
      <c r="S19" s="65"/>
      <c r="T19" s="73" t="str">
        <f t="shared" si="0"/>
        <v/>
      </c>
      <c r="U19" s="73" t="str">
        <f t="shared" si="0"/>
        <v/>
      </c>
      <c r="V19" s="121" t="str">
        <f t="shared" si="0"/>
        <v/>
      </c>
      <c r="W19" s="121" t="str">
        <f t="shared" si="0"/>
        <v/>
      </c>
      <c r="X19" s="121" t="str">
        <f t="shared" si="0"/>
        <v/>
      </c>
      <c r="Y19" s="121" t="str">
        <f t="shared" si="0"/>
        <v/>
      </c>
      <c r="Z19" s="74"/>
      <c r="AA19" s="74"/>
      <c r="AB19" s="739" t="str">
        <f>IFERROR(VLOOKUP($G19,'様式8-3'!$B$11:$N$57,12,FALSE),"")</f>
        <v/>
      </c>
      <c r="AC19" s="739" t="str">
        <f>IFERROR(VLOOKUP($G19,'様式8-3'!$B$11:$N$57,13,FALSE),"")</f>
        <v/>
      </c>
      <c r="AD19" s="744"/>
      <c r="AE19" s="65"/>
      <c r="AF19" s="72" t="str">
        <f>IFERROR(VLOOKUP($AE19,'様式8-3'!$B$110:$N$118,2,TRUE),"")</f>
        <v/>
      </c>
      <c r="AG19" s="65"/>
      <c r="AH19" s="743" t="str">
        <f>IFERROR(VLOOKUP($AE19,'様式8-3'!$B$110:$N$118,12,TRUE),"")</f>
        <v/>
      </c>
      <c r="AI19" s="743" t="str">
        <f>IFERROR(VLOOKUP($AE19,'様式8-3'!$B$110:$N$118,13,TRUE),"")</f>
        <v/>
      </c>
    </row>
    <row r="20" spans="1:35" x14ac:dyDescent="0.15">
      <c r="A20" s="2">
        <v>9</v>
      </c>
      <c r="C20" s="594">
        <v>9</v>
      </c>
      <c r="D20" s="114"/>
      <c r="E20" s="65"/>
      <c r="F20" s="65"/>
      <c r="G20" s="65"/>
      <c r="H20" s="65"/>
      <c r="I20" s="65"/>
      <c r="J20" s="72" t="str">
        <f>IFERROR(VLOOKUP($G20,'様式8-3'!$B$11:$N$57,11,FALSE),"")</f>
        <v/>
      </c>
      <c r="K20" s="106" t="str">
        <f>IFERROR(VLOOKUP($G20,'様式8-3'!$B$11:$N$57,2,FALSE),"")</f>
        <v/>
      </c>
      <c r="L20" s="106" t="str">
        <f>IFERROR(VLOOKUP($G20,'様式8-3'!$B$11:$N$57,3,FALSE),"")</f>
        <v/>
      </c>
      <c r="M20" s="118" t="str">
        <f>IFERROR(VLOOKUP($G20,'様式8-3'!$B$11:$N$57,4,FALSE),"")</f>
        <v/>
      </c>
      <c r="N20" s="118" t="str">
        <f>IFERROR(VLOOKUP($G20,'様式8-3'!$B$11:$N$57,5,FALSE),"")</f>
        <v/>
      </c>
      <c r="O20" s="118" t="str">
        <f>IFERROR(VLOOKUP($G20,'様式8-3'!$B$11:$N$57,6,FALSE),"")</f>
        <v/>
      </c>
      <c r="P20" s="118" t="str">
        <f>IFERROR(VLOOKUP($G20,'様式8-3'!$B$11:$N$57,7,FALSE),"")</f>
        <v/>
      </c>
      <c r="Q20" s="74"/>
      <c r="R20" s="74"/>
      <c r="S20" s="65"/>
      <c r="T20" s="73" t="str">
        <f t="shared" si="0"/>
        <v/>
      </c>
      <c r="U20" s="73" t="str">
        <f t="shared" si="0"/>
        <v/>
      </c>
      <c r="V20" s="121" t="str">
        <f t="shared" si="0"/>
        <v/>
      </c>
      <c r="W20" s="121" t="str">
        <f t="shared" si="0"/>
        <v/>
      </c>
      <c r="X20" s="121" t="str">
        <f t="shared" si="0"/>
        <v/>
      </c>
      <c r="Y20" s="121" t="str">
        <f t="shared" si="0"/>
        <v/>
      </c>
      <c r="Z20" s="74"/>
      <c r="AA20" s="74"/>
      <c r="AB20" s="739" t="str">
        <f>IFERROR(VLOOKUP($G20,'様式8-3'!$B$11:$N$57,12,FALSE),"")</f>
        <v/>
      </c>
      <c r="AC20" s="739" t="str">
        <f>IFERROR(VLOOKUP($G20,'様式8-3'!$B$11:$N$57,13,FALSE),"")</f>
        <v/>
      </c>
      <c r="AD20" s="744"/>
      <c r="AE20" s="65"/>
      <c r="AF20" s="72" t="str">
        <f>IFERROR(VLOOKUP($AE20,'様式8-3'!$B$110:$N$118,2,TRUE),"")</f>
        <v/>
      </c>
      <c r="AG20" s="65"/>
      <c r="AH20" s="743" t="str">
        <f>IFERROR(VLOOKUP($AE20,'様式8-3'!$B$110:$N$118,12,TRUE),"")</f>
        <v/>
      </c>
      <c r="AI20" s="743" t="str">
        <f>IFERROR(VLOOKUP($AE20,'様式8-3'!$B$110:$N$118,13,TRUE),"")</f>
        <v/>
      </c>
    </row>
    <row r="21" spans="1:35" x14ac:dyDescent="0.15">
      <c r="A21" s="2">
        <v>10</v>
      </c>
      <c r="C21" s="594">
        <v>10</v>
      </c>
      <c r="D21" s="114"/>
      <c r="E21" s="65"/>
      <c r="F21" s="65"/>
      <c r="G21" s="65"/>
      <c r="H21" s="65"/>
      <c r="I21" s="65"/>
      <c r="J21" s="72" t="str">
        <f>IFERROR(VLOOKUP($G21,'様式8-3'!$B$11:$N$57,11,FALSE),"")</f>
        <v/>
      </c>
      <c r="K21" s="106" t="str">
        <f>IFERROR(VLOOKUP($G21,'様式8-3'!$B$11:$N$57,2,FALSE),"")</f>
        <v/>
      </c>
      <c r="L21" s="106" t="str">
        <f>IFERROR(VLOOKUP($G21,'様式8-3'!$B$11:$N$57,3,FALSE),"")</f>
        <v/>
      </c>
      <c r="M21" s="118" t="str">
        <f>IFERROR(VLOOKUP($G21,'様式8-3'!$B$11:$N$57,4,FALSE),"")</f>
        <v/>
      </c>
      <c r="N21" s="118" t="str">
        <f>IFERROR(VLOOKUP($G21,'様式8-3'!$B$11:$N$57,5,FALSE),"")</f>
        <v/>
      </c>
      <c r="O21" s="118" t="str">
        <f>IFERROR(VLOOKUP($G21,'様式8-3'!$B$11:$N$57,6,FALSE),"")</f>
        <v/>
      </c>
      <c r="P21" s="118" t="str">
        <f>IFERROR(VLOOKUP($G21,'様式8-3'!$B$11:$N$57,7,FALSE),"")</f>
        <v/>
      </c>
      <c r="Q21" s="74"/>
      <c r="R21" s="74"/>
      <c r="S21" s="65"/>
      <c r="T21" s="73" t="str">
        <f t="shared" si="0"/>
        <v/>
      </c>
      <c r="U21" s="73" t="str">
        <f t="shared" si="0"/>
        <v/>
      </c>
      <c r="V21" s="121" t="str">
        <f t="shared" si="0"/>
        <v/>
      </c>
      <c r="W21" s="121" t="str">
        <f t="shared" si="0"/>
        <v/>
      </c>
      <c r="X21" s="121" t="str">
        <f t="shared" si="0"/>
        <v/>
      </c>
      <c r="Y21" s="121" t="str">
        <f t="shared" si="0"/>
        <v/>
      </c>
      <c r="Z21" s="74"/>
      <c r="AA21" s="74"/>
      <c r="AB21" s="739" t="str">
        <f>IFERROR(VLOOKUP($G21,'様式8-3'!$B$11:$N$57,12,FALSE),"")</f>
        <v/>
      </c>
      <c r="AC21" s="739" t="str">
        <f>IFERROR(VLOOKUP($G21,'様式8-3'!$B$11:$N$57,13,FALSE),"")</f>
        <v/>
      </c>
      <c r="AD21" s="744"/>
      <c r="AE21" s="65"/>
      <c r="AF21" s="72" t="str">
        <f>IFERROR(VLOOKUP($AE21,'様式8-3'!$B$110:$N$118,2,TRUE),"")</f>
        <v/>
      </c>
      <c r="AG21" s="65"/>
      <c r="AH21" s="743" t="str">
        <f>IFERROR(VLOOKUP($AE21,'様式8-3'!$B$110:$N$118,12,TRUE),"")</f>
        <v/>
      </c>
      <c r="AI21" s="743" t="str">
        <f>IFERROR(VLOOKUP($AE21,'様式8-3'!$B$110:$N$118,13,TRUE),"")</f>
        <v/>
      </c>
    </row>
    <row r="22" spans="1:35" x14ac:dyDescent="0.15">
      <c r="A22" s="2">
        <v>11</v>
      </c>
      <c r="C22" s="594">
        <v>11</v>
      </c>
      <c r="D22" s="114"/>
      <c r="E22" s="65"/>
      <c r="F22" s="65"/>
      <c r="G22" s="65"/>
      <c r="H22" s="65"/>
      <c r="I22" s="65"/>
      <c r="J22" s="72" t="str">
        <f>IFERROR(VLOOKUP($G22,'様式8-3'!$B$11:$N$57,11,FALSE),"")</f>
        <v/>
      </c>
      <c r="K22" s="106" t="str">
        <f>IFERROR(VLOOKUP($G22,'様式8-3'!$B$11:$N$57,2,FALSE),"")</f>
        <v/>
      </c>
      <c r="L22" s="106" t="str">
        <f>IFERROR(VLOOKUP($G22,'様式8-3'!$B$11:$N$57,3,FALSE),"")</f>
        <v/>
      </c>
      <c r="M22" s="118" t="str">
        <f>IFERROR(VLOOKUP($G22,'様式8-3'!$B$11:$N$57,4,FALSE),"")</f>
        <v/>
      </c>
      <c r="N22" s="118" t="str">
        <f>IFERROR(VLOOKUP($G22,'様式8-3'!$B$11:$N$57,5,FALSE),"")</f>
        <v/>
      </c>
      <c r="O22" s="118" t="str">
        <f>IFERROR(VLOOKUP($G22,'様式8-3'!$B$11:$N$57,6,FALSE),"")</f>
        <v/>
      </c>
      <c r="P22" s="118" t="str">
        <f>IFERROR(VLOOKUP($G22,'様式8-3'!$B$11:$N$57,7,FALSE),"")</f>
        <v/>
      </c>
      <c r="Q22" s="74"/>
      <c r="R22" s="74"/>
      <c r="S22" s="65"/>
      <c r="T22" s="73" t="str">
        <f t="shared" si="0"/>
        <v/>
      </c>
      <c r="U22" s="73" t="str">
        <f t="shared" si="0"/>
        <v/>
      </c>
      <c r="V22" s="121" t="str">
        <f t="shared" si="0"/>
        <v/>
      </c>
      <c r="W22" s="121" t="str">
        <f t="shared" si="0"/>
        <v/>
      </c>
      <c r="X22" s="121" t="str">
        <f t="shared" si="0"/>
        <v/>
      </c>
      <c r="Y22" s="121" t="str">
        <f t="shared" si="0"/>
        <v/>
      </c>
      <c r="Z22" s="74"/>
      <c r="AA22" s="74"/>
      <c r="AB22" s="739" t="str">
        <f>IFERROR(VLOOKUP($G22,'様式8-3'!$B$11:$N$57,12,FALSE),"")</f>
        <v/>
      </c>
      <c r="AC22" s="739" t="str">
        <f>IFERROR(VLOOKUP($G22,'様式8-3'!$B$11:$N$57,13,FALSE),"")</f>
        <v/>
      </c>
      <c r="AD22" s="744"/>
      <c r="AE22" s="65"/>
      <c r="AF22" s="72" t="str">
        <f>IFERROR(VLOOKUP($AE22,'様式8-3'!$B$110:$N$118,2,TRUE),"")</f>
        <v/>
      </c>
      <c r="AG22" s="65"/>
      <c r="AH22" s="743" t="str">
        <f>IFERROR(VLOOKUP($AE22,'様式8-3'!$B$110:$N$118,12,TRUE),"")</f>
        <v/>
      </c>
      <c r="AI22" s="743" t="str">
        <f>IFERROR(VLOOKUP($AE22,'様式8-3'!$B$110:$N$118,13,TRUE),"")</f>
        <v/>
      </c>
    </row>
    <row r="23" spans="1:35" x14ac:dyDescent="0.15">
      <c r="A23" s="2">
        <v>12</v>
      </c>
      <c r="C23" s="594">
        <v>12</v>
      </c>
      <c r="D23" s="114"/>
      <c r="E23" s="65"/>
      <c r="F23" s="65"/>
      <c r="G23" s="65"/>
      <c r="H23" s="65"/>
      <c r="I23" s="65"/>
      <c r="J23" s="72" t="str">
        <f>IFERROR(VLOOKUP($G23,'様式8-3'!$B$11:$N$57,11,FALSE),"")</f>
        <v/>
      </c>
      <c r="K23" s="106" t="str">
        <f>IFERROR(VLOOKUP($G23,'様式8-3'!$B$11:$N$57,2,FALSE),"")</f>
        <v/>
      </c>
      <c r="L23" s="106" t="str">
        <f>IFERROR(VLOOKUP($G23,'様式8-3'!$B$11:$N$57,3,FALSE),"")</f>
        <v/>
      </c>
      <c r="M23" s="118" t="str">
        <f>IFERROR(VLOOKUP($G23,'様式8-3'!$B$11:$N$57,4,FALSE),"")</f>
        <v/>
      </c>
      <c r="N23" s="118" t="str">
        <f>IFERROR(VLOOKUP($G23,'様式8-3'!$B$11:$N$57,5,FALSE),"")</f>
        <v/>
      </c>
      <c r="O23" s="118" t="str">
        <f>IFERROR(VLOOKUP($G23,'様式8-3'!$B$11:$N$57,6,FALSE),"")</f>
        <v/>
      </c>
      <c r="P23" s="118" t="str">
        <f>IFERROR(VLOOKUP($G23,'様式8-3'!$B$11:$N$57,7,FALSE),"")</f>
        <v/>
      </c>
      <c r="Q23" s="74"/>
      <c r="R23" s="74"/>
      <c r="S23" s="65"/>
      <c r="T23" s="73" t="str">
        <f t="shared" si="0"/>
        <v/>
      </c>
      <c r="U23" s="73" t="str">
        <f t="shared" si="0"/>
        <v/>
      </c>
      <c r="V23" s="121" t="str">
        <f t="shared" si="0"/>
        <v/>
      </c>
      <c r="W23" s="121" t="str">
        <f t="shared" si="0"/>
        <v/>
      </c>
      <c r="X23" s="121" t="str">
        <f t="shared" si="0"/>
        <v/>
      </c>
      <c r="Y23" s="121" t="str">
        <f t="shared" si="0"/>
        <v/>
      </c>
      <c r="Z23" s="74"/>
      <c r="AA23" s="74"/>
      <c r="AB23" s="739" t="str">
        <f>IFERROR(VLOOKUP($G23,'様式8-3'!$B$11:$N$57,12,FALSE),"")</f>
        <v/>
      </c>
      <c r="AC23" s="739" t="str">
        <f>IFERROR(VLOOKUP($G23,'様式8-3'!$B$11:$N$57,13,FALSE),"")</f>
        <v/>
      </c>
      <c r="AD23" s="744"/>
      <c r="AE23" s="65"/>
      <c r="AF23" s="72" t="str">
        <f>IFERROR(VLOOKUP($AE23,'様式8-3'!$B$110:$N$118,2,TRUE),"")</f>
        <v/>
      </c>
      <c r="AG23" s="65"/>
      <c r="AH23" s="743" t="str">
        <f>IFERROR(VLOOKUP($AE23,'様式8-3'!$B$110:$N$118,12,TRUE),"")</f>
        <v/>
      </c>
      <c r="AI23" s="743" t="str">
        <f>IFERROR(VLOOKUP($AE23,'様式8-3'!$B$110:$N$118,13,TRUE),"")</f>
        <v/>
      </c>
    </row>
    <row r="24" spans="1:35" x14ac:dyDescent="0.15">
      <c r="A24" s="2">
        <v>13</v>
      </c>
      <c r="C24" s="594">
        <v>13</v>
      </c>
      <c r="D24" s="114"/>
      <c r="E24" s="65"/>
      <c r="F24" s="65"/>
      <c r="G24" s="65"/>
      <c r="H24" s="65"/>
      <c r="I24" s="65"/>
      <c r="J24" s="72" t="str">
        <f>IFERROR(VLOOKUP($G24,'様式8-3'!$B$11:$N$57,11,FALSE),"")</f>
        <v/>
      </c>
      <c r="K24" s="106" t="str">
        <f>IFERROR(VLOOKUP($G24,'様式8-3'!$B$11:$N$57,2,FALSE),"")</f>
        <v/>
      </c>
      <c r="L24" s="106" t="str">
        <f>IFERROR(VLOOKUP($G24,'様式8-3'!$B$11:$N$57,3,FALSE),"")</f>
        <v/>
      </c>
      <c r="M24" s="118" t="str">
        <f>IFERROR(VLOOKUP($G24,'様式8-3'!$B$11:$N$57,4,FALSE),"")</f>
        <v/>
      </c>
      <c r="N24" s="118" t="str">
        <f>IFERROR(VLOOKUP($G24,'様式8-3'!$B$11:$N$57,5,FALSE),"")</f>
        <v/>
      </c>
      <c r="O24" s="118" t="str">
        <f>IFERROR(VLOOKUP($G24,'様式8-3'!$B$11:$N$57,6,FALSE),"")</f>
        <v/>
      </c>
      <c r="P24" s="118" t="str">
        <f>IFERROR(VLOOKUP($G24,'様式8-3'!$B$11:$N$57,7,FALSE),"")</f>
        <v/>
      </c>
      <c r="Q24" s="74"/>
      <c r="R24" s="74"/>
      <c r="S24" s="65"/>
      <c r="T24" s="73" t="str">
        <f t="shared" si="0"/>
        <v/>
      </c>
      <c r="U24" s="73" t="str">
        <f t="shared" si="0"/>
        <v/>
      </c>
      <c r="V24" s="121" t="str">
        <f t="shared" si="0"/>
        <v/>
      </c>
      <c r="W24" s="121" t="str">
        <f t="shared" si="0"/>
        <v/>
      </c>
      <c r="X24" s="121" t="str">
        <f t="shared" si="0"/>
        <v/>
      </c>
      <c r="Y24" s="121" t="str">
        <f t="shared" si="0"/>
        <v/>
      </c>
      <c r="Z24" s="74"/>
      <c r="AA24" s="74"/>
      <c r="AB24" s="739" t="str">
        <f>IFERROR(VLOOKUP($G24,'様式8-3'!$B$11:$N$57,12,FALSE),"")</f>
        <v/>
      </c>
      <c r="AC24" s="739" t="str">
        <f>IFERROR(VLOOKUP($G24,'様式8-3'!$B$11:$N$57,13,FALSE),"")</f>
        <v/>
      </c>
      <c r="AD24" s="744"/>
      <c r="AE24" s="65"/>
      <c r="AF24" s="72" t="str">
        <f>IFERROR(VLOOKUP($AE24,'様式8-3'!$B$110:$N$118,2,TRUE),"")</f>
        <v/>
      </c>
      <c r="AG24" s="65"/>
      <c r="AH24" s="743" t="str">
        <f>IFERROR(VLOOKUP($AE24,'様式8-3'!$B$110:$N$118,12,TRUE),"")</f>
        <v/>
      </c>
      <c r="AI24" s="743" t="str">
        <f>IFERROR(VLOOKUP($AE24,'様式8-3'!$B$110:$N$118,13,TRUE),"")</f>
        <v/>
      </c>
    </row>
    <row r="25" spans="1:35" x14ac:dyDescent="0.15">
      <c r="A25" s="2">
        <v>14</v>
      </c>
      <c r="C25" s="594">
        <v>14</v>
      </c>
      <c r="D25" s="114"/>
      <c r="E25" s="65"/>
      <c r="F25" s="65"/>
      <c r="G25" s="65"/>
      <c r="H25" s="65"/>
      <c r="I25" s="65"/>
      <c r="J25" s="72" t="str">
        <f>IFERROR(VLOOKUP($G25,'様式8-3'!$B$11:$N$57,11,FALSE),"")</f>
        <v/>
      </c>
      <c r="K25" s="106" t="str">
        <f>IFERROR(VLOOKUP($G25,'様式8-3'!$B$11:$N$57,2,FALSE),"")</f>
        <v/>
      </c>
      <c r="L25" s="106" t="str">
        <f>IFERROR(VLOOKUP($G25,'様式8-3'!$B$11:$N$57,3,FALSE),"")</f>
        <v/>
      </c>
      <c r="M25" s="118" t="str">
        <f>IFERROR(VLOOKUP($G25,'様式8-3'!$B$11:$N$57,4,FALSE),"")</f>
        <v/>
      </c>
      <c r="N25" s="118" t="str">
        <f>IFERROR(VLOOKUP($G25,'様式8-3'!$B$11:$N$57,5,FALSE),"")</f>
        <v/>
      </c>
      <c r="O25" s="118" t="str">
        <f>IFERROR(VLOOKUP($G25,'様式8-3'!$B$11:$N$57,6,FALSE),"")</f>
        <v/>
      </c>
      <c r="P25" s="118" t="str">
        <f>IFERROR(VLOOKUP($G25,'様式8-3'!$B$11:$N$57,7,FALSE),"")</f>
        <v/>
      </c>
      <c r="Q25" s="74"/>
      <c r="R25" s="74"/>
      <c r="S25" s="65"/>
      <c r="T25" s="73" t="str">
        <f t="shared" si="0"/>
        <v/>
      </c>
      <c r="U25" s="73" t="str">
        <f t="shared" si="0"/>
        <v/>
      </c>
      <c r="V25" s="121" t="str">
        <f t="shared" si="0"/>
        <v/>
      </c>
      <c r="W25" s="121" t="str">
        <f t="shared" si="0"/>
        <v/>
      </c>
      <c r="X25" s="121" t="str">
        <f t="shared" si="0"/>
        <v/>
      </c>
      <c r="Y25" s="121" t="str">
        <f t="shared" si="0"/>
        <v/>
      </c>
      <c r="Z25" s="74"/>
      <c r="AA25" s="74"/>
      <c r="AB25" s="739" t="str">
        <f>IFERROR(VLOOKUP($G25,'様式8-3'!$B$11:$N$57,12,FALSE),"")</f>
        <v/>
      </c>
      <c r="AC25" s="739" t="str">
        <f>IFERROR(VLOOKUP($G25,'様式8-3'!$B$11:$N$57,13,FALSE),"")</f>
        <v/>
      </c>
      <c r="AD25" s="744"/>
      <c r="AE25" s="65"/>
      <c r="AF25" s="72" t="str">
        <f>IFERROR(VLOOKUP($AE25,'様式8-3'!$B$110:$N$118,2,TRUE),"")</f>
        <v/>
      </c>
      <c r="AG25" s="65"/>
      <c r="AH25" s="743" t="str">
        <f>IFERROR(VLOOKUP($AE25,'様式8-3'!$B$110:$N$118,12,TRUE),"")</f>
        <v/>
      </c>
      <c r="AI25" s="743" t="str">
        <f>IFERROR(VLOOKUP($AE25,'様式8-3'!$B$110:$N$118,13,TRUE),"")</f>
        <v/>
      </c>
    </row>
    <row r="26" spans="1:35" x14ac:dyDescent="0.15">
      <c r="A26" s="2">
        <v>15</v>
      </c>
      <c r="C26" s="594">
        <v>15</v>
      </c>
      <c r="D26" s="114"/>
      <c r="E26" s="65"/>
      <c r="F26" s="65"/>
      <c r="G26" s="65"/>
      <c r="H26" s="65"/>
      <c r="I26" s="65"/>
      <c r="J26" s="72" t="str">
        <f>IFERROR(VLOOKUP($G26,'様式8-3'!$B$11:$N$57,11,FALSE),"")</f>
        <v/>
      </c>
      <c r="K26" s="106" t="str">
        <f>IFERROR(VLOOKUP($G26,'様式8-3'!$B$11:$N$57,2,FALSE),"")</f>
        <v/>
      </c>
      <c r="L26" s="106" t="str">
        <f>IFERROR(VLOOKUP($G26,'様式8-3'!$B$11:$N$57,3,FALSE),"")</f>
        <v/>
      </c>
      <c r="M26" s="118" t="str">
        <f>IFERROR(VLOOKUP($G26,'様式8-3'!$B$11:$N$57,4,FALSE),"")</f>
        <v/>
      </c>
      <c r="N26" s="118" t="str">
        <f>IFERROR(VLOOKUP($G26,'様式8-3'!$B$11:$N$57,5,FALSE),"")</f>
        <v/>
      </c>
      <c r="O26" s="118" t="str">
        <f>IFERROR(VLOOKUP($G26,'様式8-3'!$B$11:$N$57,6,FALSE),"")</f>
        <v/>
      </c>
      <c r="P26" s="118" t="str">
        <f>IFERROR(VLOOKUP($G26,'様式8-3'!$B$11:$N$57,7,FALSE),"")</f>
        <v/>
      </c>
      <c r="Q26" s="74"/>
      <c r="R26" s="74"/>
      <c r="S26" s="65"/>
      <c r="T26" s="73" t="str">
        <f t="shared" si="0"/>
        <v/>
      </c>
      <c r="U26" s="73" t="str">
        <f t="shared" si="0"/>
        <v/>
      </c>
      <c r="V26" s="121" t="str">
        <f t="shared" si="0"/>
        <v/>
      </c>
      <c r="W26" s="121" t="str">
        <f t="shared" si="0"/>
        <v/>
      </c>
      <c r="X26" s="121" t="str">
        <f t="shared" si="0"/>
        <v/>
      </c>
      <c r="Y26" s="121" t="str">
        <f t="shared" si="0"/>
        <v/>
      </c>
      <c r="Z26" s="74"/>
      <c r="AA26" s="74"/>
      <c r="AB26" s="739" t="str">
        <f>IFERROR(VLOOKUP($G26,'様式8-3'!$B$11:$N$57,12,FALSE),"")</f>
        <v/>
      </c>
      <c r="AC26" s="739" t="str">
        <f>IFERROR(VLOOKUP($G26,'様式8-3'!$B$11:$N$57,13,FALSE),"")</f>
        <v/>
      </c>
      <c r="AD26" s="744"/>
      <c r="AE26" s="65"/>
      <c r="AF26" s="72" t="str">
        <f>IFERROR(VLOOKUP($AE26,'様式8-3'!$B$110:$N$118,2,TRUE),"")</f>
        <v/>
      </c>
      <c r="AG26" s="65"/>
      <c r="AH26" s="743" t="str">
        <f>IFERROR(VLOOKUP($AE26,'様式8-3'!$B$110:$N$118,12,TRUE),"")</f>
        <v/>
      </c>
      <c r="AI26" s="743" t="str">
        <f>IFERROR(VLOOKUP($AE26,'様式8-3'!$B$110:$N$118,13,TRUE),"")</f>
        <v/>
      </c>
    </row>
    <row r="27" spans="1:35" x14ac:dyDescent="0.15">
      <c r="A27" s="2">
        <v>16</v>
      </c>
      <c r="C27" s="594">
        <v>16</v>
      </c>
      <c r="D27" s="114"/>
      <c r="E27" s="65"/>
      <c r="F27" s="65"/>
      <c r="G27" s="65"/>
      <c r="H27" s="65"/>
      <c r="I27" s="65"/>
      <c r="J27" s="72" t="str">
        <f>IFERROR(VLOOKUP($G27,'様式8-3'!$B$11:$N$57,11,FALSE),"")</f>
        <v/>
      </c>
      <c r="K27" s="106" t="str">
        <f>IFERROR(VLOOKUP($G27,'様式8-3'!$B$11:$N$57,2,FALSE),"")</f>
        <v/>
      </c>
      <c r="L27" s="106" t="str">
        <f>IFERROR(VLOOKUP($G27,'様式8-3'!$B$11:$N$57,3,FALSE),"")</f>
        <v/>
      </c>
      <c r="M27" s="118" t="str">
        <f>IFERROR(VLOOKUP($G27,'様式8-3'!$B$11:$N$57,4,FALSE),"")</f>
        <v/>
      </c>
      <c r="N27" s="118" t="str">
        <f>IFERROR(VLOOKUP($G27,'様式8-3'!$B$11:$N$57,5,FALSE),"")</f>
        <v/>
      </c>
      <c r="O27" s="118" t="str">
        <f>IFERROR(VLOOKUP($G27,'様式8-3'!$B$11:$N$57,6,FALSE),"")</f>
        <v/>
      </c>
      <c r="P27" s="118" t="str">
        <f>IFERROR(VLOOKUP($G27,'様式8-3'!$B$11:$N$57,7,FALSE),"")</f>
        <v/>
      </c>
      <c r="Q27" s="74"/>
      <c r="R27" s="74"/>
      <c r="S27" s="65"/>
      <c r="T27" s="73" t="str">
        <f t="shared" si="0"/>
        <v/>
      </c>
      <c r="U27" s="73" t="str">
        <f t="shared" si="0"/>
        <v/>
      </c>
      <c r="V27" s="121" t="str">
        <f t="shared" si="0"/>
        <v/>
      </c>
      <c r="W27" s="121" t="str">
        <f t="shared" si="0"/>
        <v/>
      </c>
      <c r="X27" s="121" t="str">
        <f t="shared" si="0"/>
        <v/>
      </c>
      <c r="Y27" s="121" t="str">
        <f t="shared" si="0"/>
        <v/>
      </c>
      <c r="Z27" s="74"/>
      <c r="AA27" s="74"/>
      <c r="AB27" s="739" t="str">
        <f>IFERROR(VLOOKUP($G27,'様式8-3'!$B$11:$N$57,12,FALSE),"")</f>
        <v/>
      </c>
      <c r="AC27" s="739" t="str">
        <f>IFERROR(VLOOKUP($G27,'様式8-3'!$B$11:$N$57,13,FALSE),"")</f>
        <v/>
      </c>
      <c r="AD27" s="744"/>
      <c r="AE27" s="65"/>
      <c r="AF27" s="72" t="str">
        <f>IFERROR(VLOOKUP($AE27,'様式8-3'!$B$110:$N$118,2,TRUE),"")</f>
        <v/>
      </c>
      <c r="AG27" s="65"/>
      <c r="AH27" s="743" t="str">
        <f>IFERROR(VLOOKUP($AE27,'様式8-3'!$B$110:$N$118,12,TRUE),"")</f>
        <v/>
      </c>
      <c r="AI27" s="743" t="str">
        <f>IFERROR(VLOOKUP($AE27,'様式8-3'!$B$110:$N$118,13,TRUE),"")</f>
        <v/>
      </c>
    </row>
    <row r="28" spans="1:35" x14ac:dyDescent="0.15">
      <c r="A28" s="2">
        <v>17</v>
      </c>
      <c r="C28" s="594">
        <v>17</v>
      </c>
      <c r="D28" s="114"/>
      <c r="E28" s="65"/>
      <c r="F28" s="65"/>
      <c r="G28" s="65"/>
      <c r="H28" s="65"/>
      <c r="I28" s="65"/>
      <c r="J28" s="72" t="str">
        <f>IFERROR(VLOOKUP($G28,'様式8-3'!$B$11:$N$57,11,FALSE),"")</f>
        <v/>
      </c>
      <c r="K28" s="106" t="str">
        <f>IFERROR(VLOOKUP($G28,'様式8-3'!$B$11:$N$57,2,FALSE),"")</f>
        <v/>
      </c>
      <c r="L28" s="106" t="str">
        <f>IFERROR(VLOOKUP($G28,'様式8-3'!$B$11:$N$57,3,FALSE),"")</f>
        <v/>
      </c>
      <c r="M28" s="118" t="str">
        <f>IFERROR(VLOOKUP($G28,'様式8-3'!$B$11:$N$57,4,FALSE),"")</f>
        <v/>
      </c>
      <c r="N28" s="118" t="str">
        <f>IFERROR(VLOOKUP($G28,'様式8-3'!$B$11:$N$57,5,FALSE),"")</f>
        <v/>
      </c>
      <c r="O28" s="118" t="str">
        <f>IFERROR(VLOOKUP($G28,'様式8-3'!$B$11:$N$57,6,FALSE),"")</f>
        <v/>
      </c>
      <c r="P28" s="118" t="str">
        <f>IFERROR(VLOOKUP($G28,'様式8-3'!$B$11:$N$57,7,FALSE),"")</f>
        <v/>
      </c>
      <c r="Q28" s="74"/>
      <c r="R28" s="74"/>
      <c r="S28" s="65"/>
      <c r="T28" s="73" t="str">
        <f t="shared" ref="T28:Y70" si="1">IFERROR(K28*$S28,"")</f>
        <v/>
      </c>
      <c r="U28" s="73" t="str">
        <f t="shared" si="1"/>
        <v/>
      </c>
      <c r="V28" s="121" t="str">
        <f t="shared" si="1"/>
        <v/>
      </c>
      <c r="W28" s="121" t="str">
        <f t="shared" si="1"/>
        <v/>
      </c>
      <c r="X28" s="121" t="str">
        <f t="shared" si="1"/>
        <v/>
      </c>
      <c r="Y28" s="121" t="str">
        <f t="shared" si="1"/>
        <v/>
      </c>
      <c r="Z28" s="74"/>
      <c r="AA28" s="74"/>
      <c r="AB28" s="739" t="str">
        <f>IFERROR(VLOOKUP($G28,'様式8-3'!$B$11:$N$57,12,FALSE),"")</f>
        <v/>
      </c>
      <c r="AC28" s="739" t="str">
        <f>IFERROR(VLOOKUP($G28,'様式8-3'!$B$11:$N$57,13,FALSE),"")</f>
        <v/>
      </c>
      <c r="AD28" s="744"/>
      <c r="AE28" s="65"/>
      <c r="AF28" s="72" t="str">
        <f>IFERROR(VLOOKUP($AE28,'様式8-3'!$B$110:$N$118,2,TRUE),"")</f>
        <v/>
      </c>
      <c r="AG28" s="65"/>
      <c r="AH28" s="743" t="str">
        <f>IFERROR(VLOOKUP($AE28,'様式8-3'!$B$110:$N$118,12,TRUE),"")</f>
        <v/>
      </c>
      <c r="AI28" s="743" t="str">
        <f>IFERROR(VLOOKUP($AE28,'様式8-3'!$B$110:$N$118,13,TRUE),"")</f>
        <v/>
      </c>
    </row>
    <row r="29" spans="1:35" x14ac:dyDescent="0.15">
      <c r="A29" s="2">
        <v>18</v>
      </c>
      <c r="C29" s="594">
        <v>18</v>
      </c>
      <c r="D29" s="114"/>
      <c r="E29" s="65"/>
      <c r="F29" s="65"/>
      <c r="G29" s="65"/>
      <c r="H29" s="65"/>
      <c r="I29" s="65"/>
      <c r="J29" s="72" t="str">
        <f>IFERROR(VLOOKUP($G29,'様式8-3'!$B$11:$N$57,11,FALSE),"")</f>
        <v/>
      </c>
      <c r="K29" s="106" t="str">
        <f>IFERROR(VLOOKUP($G29,'様式8-3'!$B$11:$N$57,2,FALSE),"")</f>
        <v/>
      </c>
      <c r="L29" s="106" t="str">
        <f>IFERROR(VLOOKUP($G29,'様式8-3'!$B$11:$N$57,3,FALSE),"")</f>
        <v/>
      </c>
      <c r="M29" s="118" t="str">
        <f>IFERROR(VLOOKUP($G29,'様式8-3'!$B$11:$N$57,4,FALSE),"")</f>
        <v/>
      </c>
      <c r="N29" s="118" t="str">
        <f>IFERROR(VLOOKUP($G29,'様式8-3'!$B$11:$N$57,5,FALSE),"")</f>
        <v/>
      </c>
      <c r="O29" s="118" t="str">
        <f>IFERROR(VLOOKUP($G29,'様式8-3'!$B$11:$N$57,6,FALSE),"")</f>
        <v/>
      </c>
      <c r="P29" s="118" t="str">
        <f>IFERROR(VLOOKUP($G29,'様式8-3'!$B$11:$N$57,7,FALSE),"")</f>
        <v/>
      </c>
      <c r="Q29" s="74"/>
      <c r="R29" s="74"/>
      <c r="S29" s="65"/>
      <c r="T29" s="73" t="str">
        <f t="shared" si="1"/>
        <v/>
      </c>
      <c r="U29" s="73" t="str">
        <f t="shared" si="1"/>
        <v/>
      </c>
      <c r="V29" s="121" t="str">
        <f t="shared" si="1"/>
        <v/>
      </c>
      <c r="W29" s="121" t="str">
        <f t="shared" si="1"/>
        <v/>
      </c>
      <c r="X29" s="121" t="str">
        <f t="shared" si="1"/>
        <v/>
      </c>
      <c r="Y29" s="121" t="str">
        <f t="shared" si="1"/>
        <v/>
      </c>
      <c r="Z29" s="74"/>
      <c r="AA29" s="74"/>
      <c r="AB29" s="739" t="str">
        <f>IFERROR(VLOOKUP($G29,'様式8-3'!$B$11:$N$57,12,FALSE),"")</f>
        <v/>
      </c>
      <c r="AC29" s="739" t="str">
        <f>IFERROR(VLOOKUP($G29,'様式8-3'!$B$11:$N$57,13,FALSE),"")</f>
        <v/>
      </c>
      <c r="AD29" s="744"/>
      <c r="AE29" s="65"/>
      <c r="AF29" s="72" t="str">
        <f>IFERROR(VLOOKUP($AE29,'様式8-3'!$B$110:$N$118,2,TRUE),"")</f>
        <v/>
      </c>
      <c r="AG29" s="65"/>
      <c r="AH29" s="743" t="str">
        <f>IFERROR(VLOOKUP($AE29,'様式8-3'!$B$110:$N$118,12,TRUE),"")</f>
        <v/>
      </c>
      <c r="AI29" s="743" t="str">
        <f>IFERROR(VLOOKUP($AE29,'様式8-3'!$B$110:$N$118,13,TRUE),"")</f>
        <v/>
      </c>
    </row>
    <row r="30" spans="1:35" x14ac:dyDescent="0.15">
      <c r="A30" s="2">
        <v>19</v>
      </c>
      <c r="C30" s="594">
        <v>19</v>
      </c>
      <c r="D30" s="114"/>
      <c r="E30" s="65"/>
      <c r="F30" s="65"/>
      <c r="G30" s="65"/>
      <c r="H30" s="65"/>
      <c r="I30" s="65"/>
      <c r="J30" s="72" t="str">
        <f>IFERROR(VLOOKUP($G30,'様式8-3'!$B$11:$N$57,11,FALSE),"")</f>
        <v/>
      </c>
      <c r="K30" s="106" t="str">
        <f>IFERROR(VLOOKUP($G30,'様式8-3'!$B$11:$N$57,2,FALSE),"")</f>
        <v/>
      </c>
      <c r="L30" s="106" t="str">
        <f>IFERROR(VLOOKUP($G30,'様式8-3'!$B$11:$N$57,3,FALSE),"")</f>
        <v/>
      </c>
      <c r="M30" s="118" t="str">
        <f>IFERROR(VLOOKUP($G30,'様式8-3'!$B$11:$N$57,4,FALSE),"")</f>
        <v/>
      </c>
      <c r="N30" s="118" t="str">
        <f>IFERROR(VLOOKUP($G30,'様式8-3'!$B$11:$N$57,5,FALSE),"")</f>
        <v/>
      </c>
      <c r="O30" s="118" t="str">
        <f>IFERROR(VLOOKUP($G30,'様式8-3'!$B$11:$N$57,6,FALSE),"")</f>
        <v/>
      </c>
      <c r="P30" s="118" t="str">
        <f>IFERROR(VLOOKUP($G30,'様式8-3'!$B$11:$N$57,7,FALSE),"")</f>
        <v/>
      </c>
      <c r="Q30" s="74"/>
      <c r="R30" s="74"/>
      <c r="S30" s="65"/>
      <c r="T30" s="73" t="str">
        <f t="shared" si="1"/>
        <v/>
      </c>
      <c r="U30" s="73" t="str">
        <f t="shared" si="1"/>
        <v/>
      </c>
      <c r="V30" s="121" t="str">
        <f t="shared" si="1"/>
        <v/>
      </c>
      <c r="W30" s="121" t="str">
        <f t="shared" si="1"/>
        <v/>
      </c>
      <c r="X30" s="121" t="str">
        <f t="shared" si="1"/>
        <v/>
      </c>
      <c r="Y30" s="121" t="str">
        <f t="shared" si="1"/>
        <v/>
      </c>
      <c r="Z30" s="74"/>
      <c r="AA30" s="74"/>
      <c r="AB30" s="739" t="str">
        <f>IFERROR(VLOOKUP($G30,'様式8-3'!$B$11:$N$57,12,FALSE),"")</f>
        <v/>
      </c>
      <c r="AC30" s="739" t="str">
        <f>IFERROR(VLOOKUP($G30,'様式8-3'!$B$11:$N$57,13,FALSE),"")</f>
        <v/>
      </c>
      <c r="AD30" s="744"/>
      <c r="AE30" s="65"/>
      <c r="AF30" s="72" t="str">
        <f>IFERROR(VLOOKUP($AE30,'様式8-3'!$B$110:$N$118,2,TRUE),"")</f>
        <v/>
      </c>
      <c r="AG30" s="65"/>
      <c r="AH30" s="743" t="str">
        <f>IFERROR(VLOOKUP($AE30,'様式8-3'!$B$110:$N$118,12,TRUE),"")</f>
        <v/>
      </c>
      <c r="AI30" s="743" t="str">
        <f>IFERROR(VLOOKUP($AE30,'様式8-3'!$B$110:$N$118,13,TRUE),"")</f>
        <v/>
      </c>
    </row>
    <row r="31" spans="1:35" x14ac:dyDescent="0.15">
      <c r="A31" s="2">
        <v>20</v>
      </c>
      <c r="C31" s="594">
        <v>20</v>
      </c>
      <c r="D31" s="114"/>
      <c r="E31" s="65"/>
      <c r="F31" s="65"/>
      <c r="G31" s="65"/>
      <c r="H31" s="65"/>
      <c r="I31" s="65"/>
      <c r="J31" s="72" t="str">
        <f>IFERROR(VLOOKUP($G31,'様式8-3'!$B$11:$N$57,11,FALSE),"")</f>
        <v/>
      </c>
      <c r="K31" s="106" t="str">
        <f>IFERROR(VLOOKUP($G31,'様式8-3'!$B$11:$N$57,2,FALSE),"")</f>
        <v/>
      </c>
      <c r="L31" s="106" t="str">
        <f>IFERROR(VLOOKUP($G31,'様式8-3'!$B$11:$N$57,3,FALSE),"")</f>
        <v/>
      </c>
      <c r="M31" s="118" t="str">
        <f>IFERROR(VLOOKUP($G31,'様式8-3'!$B$11:$N$57,4,FALSE),"")</f>
        <v/>
      </c>
      <c r="N31" s="118" t="str">
        <f>IFERROR(VLOOKUP($G31,'様式8-3'!$B$11:$N$57,5,FALSE),"")</f>
        <v/>
      </c>
      <c r="O31" s="118" t="str">
        <f>IFERROR(VLOOKUP($G31,'様式8-3'!$B$11:$N$57,6,FALSE),"")</f>
        <v/>
      </c>
      <c r="P31" s="118" t="str">
        <f>IFERROR(VLOOKUP($G31,'様式8-3'!$B$11:$N$57,7,FALSE),"")</f>
        <v/>
      </c>
      <c r="Q31" s="74"/>
      <c r="R31" s="74"/>
      <c r="S31" s="65"/>
      <c r="T31" s="73" t="str">
        <f t="shared" si="1"/>
        <v/>
      </c>
      <c r="U31" s="73" t="str">
        <f t="shared" si="1"/>
        <v/>
      </c>
      <c r="V31" s="121" t="str">
        <f t="shared" si="1"/>
        <v/>
      </c>
      <c r="W31" s="121" t="str">
        <f t="shared" si="1"/>
        <v/>
      </c>
      <c r="X31" s="121" t="str">
        <f t="shared" si="1"/>
        <v/>
      </c>
      <c r="Y31" s="121" t="str">
        <f t="shared" si="1"/>
        <v/>
      </c>
      <c r="Z31" s="74"/>
      <c r="AA31" s="74"/>
      <c r="AB31" s="739" t="str">
        <f>IFERROR(VLOOKUP($G31,'様式8-3'!$B$11:$N$57,12,FALSE),"")</f>
        <v/>
      </c>
      <c r="AC31" s="739" t="str">
        <f>IFERROR(VLOOKUP($G31,'様式8-3'!$B$11:$N$57,13,FALSE),"")</f>
        <v/>
      </c>
      <c r="AD31" s="744"/>
      <c r="AE31" s="65"/>
      <c r="AF31" s="72" t="str">
        <f>IFERROR(VLOOKUP($AE31,'様式8-3'!$B$110:$N$118,2,TRUE),"")</f>
        <v/>
      </c>
      <c r="AG31" s="65"/>
      <c r="AH31" s="743" t="str">
        <f>IFERROR(VLOOKUP($AE31,'様式8-3'!$B$110:$N$118,12,TRUE),"")</f>
        <v/>
      </c>
      <c r="AI31" s="743" t="str">
        <f>IFERROR(VLOOKUP($AE31,'様式8-3'!$B$110:$N$118,13,TRUE),"")</f>
        <v/>
      </c>
    </row>
    <row r="32" spans="1:35" x14ac:dyDescent="0.15">
      <c r="A32" s="2">
        <v>21</v>
      </c>
      <c r="C32" s="594">
        <v>21</v>
      </c>
      <c r="D32" s="114"/>
      <c r="E32" s="65"/>
      <c r="F32" s="65"/>
      <c r="G32" s="65"/>
      <c r="H32" s="65"/>
      <c r="I32" s="65"/>
      <c r="J32" s="72" t="str">
        <f>IFERROR(VLOOKUP($G32,'様式8-3'!$B$11:$N$57,11,FALSE),"")</f>
        <v/>
      </c>
      <c r="K32" s="106" t="str">
        <f>IFERROR(VLOOKUP($G32,'様式8-3'!$B$11:$N$57,2,FALSE),"")</f>
        <v/>
      </c>
      <c r="L32" s="106" t="str">
        <f>IFERROR(VLOOKUP($G32,'様式8-3'!$B$11:$N$57,3,FALSE),"")</f>
        <v/>
      </c>
      <c r="M32" s="118" t="str">
        <f>IFERROR(VLOOKUP($G32,'様式8-3'!$B$11:$N$57,4,FALSE),"")</f>
        <v/>
      </c>
      <c r="N32" s="118" t="str">
        <f>IFERROR(VLOOKUP($G32,'様式8-3'!$B$11:$N$57,5,FALSE),"")</f>
        <v/>
      </c>
      <c r="O32" s="118" t="str">
        <f>IFERROR(VLOOKUP($G32,'様式8-3'!$B$11:$N$57,6,FALSE),"")</f>
        <v/>
      </c>
      <c r="P32" s="118" t="str">
        <f>IFERROR(VLOOKUP($G32,'様式8-3'!$B$11:$N$57,7,FALSE),"")</f>
        <v/>
      </c>
      <c r="Q32" s="74"/>
      <c r="R32" s="74"/>
      <c r="S32" s="65"/>
      <c r="T32" s="73" t="str">
        <f t="shared" si="1"/>
        <v/>
      </c>
      <c r="U32" s="73" t="str">
        <f t="shared" si="1"/>
        <v/>
      </c>
      <c r="V32" s="121" t="str">
        <f t="shared" si="1"/>
        <v/>
      </c>
      <c r="W32" s="121" t="str">
        <f t="shared" si="1"/>
        <v/>
      </c>
      <c r="X32" s="121" t="str">
        <f t="shared" si="1"/>
        <v/>
      </c>
      <c r="Y32" s="121" t="str">
        <f t="shared" si="1"/>
        <v/>
      </c>
      <c r="Z32" s="74"/>
      <c r="AA32" s="74"/>
      <c r="AB32" s="739" t="str">
        <f>IFERROR(VLOOKUP($G32,'様式8-3'!$B$11:$N$57,12,FALSE),"")</f>
        <v/>
      </c>
      <c r="AC32" s="739" t="str">
        <f>IFERROR(VLOOKUP($G32,'様式8-3'!$B$11:$N$57,13,FALSE),"")</f>
        <v/>
      </c>
      <c r="AD32" s="744"/>
      <c r="AE32" s="65"/>
      <c r="AF32" s="72" t="str">
        <f>IFERROR(VLOOKUP($AE32,'様式8-3'!$B$110:$N$118,2,TRUE),"")</f>
        <v/>
      </c>
      <c r="AG32" s="65"/>
      <c r="AH32" s="743" t="str">
        <f>IFERROR(VLOOKUP($AE32,'様式8-3'!$B$110:$N$118,12,TRUE),"")</f>
        <v/>
      </c>
      <c r="AI32" s="743" t="str">
        <f>IFERROR(VLOOKUP($AE32,'様式8-3'!$B$110:$N$118,13,TRUE),"")</f>
        <v/>
      </c>
    </row>
    <row r="33" spans="1:35" x14ac:dyDescent="0.15">
      <c r="A33" s="2">
        <v>22</v>
      </c>
      <c r="C33" s="594">
        <v>22</v>
      </c>
      <c r="D33" s="114"/>
      <c r="E33" s="65"/>
      <c r="F33" s="65"/>
      <c r="G33" s="65"/>
      <c r="H33" s="65"/>
      <c r="I33" s="65"/>
      <c r="J33" s="72" t="str">
        <f>IFERROR(VLOOKUP($G33,'様式8-3'!$B$11:$N$57,11,FALSE),"")</f>
        <v/>
      </c>
      <c r="K33" s="106" t="str">
        <f>IFERROR(VLOOKUP($G33,'様式8-3'!$B$11:$N$57,2,FALSE),"")</f>
        <v/>
      </c>
      <c r="L33" s="106" t="str">
        <f>IFERROR(VLOOKUP($G33,'様式8-3'!$B$11:$N$57,3,FALSE),"")</f>
        <v/>
      </c>
      <c r="M33" s="118" t="str">
        <f>IFERROR(VLOOKUP($G33,'様式8-3'!$B$11:$N$57,4,FALSE),"")</f>
        <v/>
      </c>
      <c r="N33" s="118" t="str">
        <f>IFERROR(VLOOKUP($G33,'様式8-3'!$B$11:$N$57,5,FALSE),"")</f>
        <v/>
      </c>
      <c r="O33" s="118" t="str">
        <f>IFERROR(VLOOKUP($G33,'様式8-3'!$B$11:$N$57,6,FALSE),"")</f>
        <v/>
      </c>
      <c r="P33" s="118" t="str">
        <f>IFERROR(VLOOKUP($G33,'様式8-3'!$B$11:$N$57,7,FALSE),"")</f>
        <v/>
      </c>
      <c r="Q33" s="74"/>
      <c r="R33" s="74"/>
      <c r="S33" s="65"/>
      <c r="T33" s="73" t="str">
        <f t="shared" si="1"/>
        <v/>
      </c>
      <c r="U33" s="73" t="str">
        <f t="shared" si="1"/>
        <v/>
      </c>
      <c r="V33" s="121" t="str">
        <f t="shared" si="1"/>
        <v/>
      </c>
      <c r="W33" s="121" t="str">
        <f t="shared" si="1"/>
        <v/>
      </c>
      <c r="X33" s="121" t="str">
        <f t="shared" si="1"/>
        <v/>
      </c>
      <c r="Y33" s="121" t="str">
        <f t="shared" si="1"/>
        <v/>
      </c>
      <c r="Z33" s="74"/>
      <c r="AA33" s="74"/>
      <c r="AB33" s="739" t="str">
        <f>IFERROR(VLOOKUP($G33,'様式8-3'!$B$11:$N$57,12,FALSE),"")</f>
        <v/>
      </c>
      <c r="AC33" s="739" t="str">
        <f>IFERROR(VLOOKUP($G33,'様式8-3'!$B$11:$N$57,13,FALSE),"")</f>
        <v/>
      </c>
      <c r="AD33" s="744"/>
      <c r="AE33" s="65"/>
      <c r="AF33" s="72" t="str">
        <f>IFERROR(VLOOKUP($AE33,'様式8-3'!$B$110:$N$118,2,TRUE),"")</f>
        <v/>
      </c>
      <c r="AG33" s="65"/>
      <c r="AH33" s="743" t="str">
        <f>IFERROR(VLOOKUP($AE33,'様式8-3'!$B$110:$N$118,12,TRUE),"")</f>
        <v/>
      </c>
      <c r="AI33" s="743" t="str">
        <f>IFERROR(VLOOKUP($AE33,'様式8-3'!$B$110:$N$118,13,TRUE),"")</f>
        <v/>
      </c>
    </row>
    <row r="34" spans="1:35" x14ac:dyDescent="0.15">
      <c r="A34" s="2">
        <v>23</v>
      </c>
      <c r="C34" s="594">
        <v>23</v>
      </c>
      <c r="D34" s="114"/>
      <c r="E34" s="65"/>
      <c r="F34" s="65"/>
      <c r="G34" s="65"/>
      <c r="H34" s="65"/>
      <c r="I34" s="65"/>
      <c r="J34" s="72" t="str">
        <f>IFERROR(VLOOKUP($G34,'様式8-3'!$B$11:$N$57,11,FALSE),"")</f>
        <v/>
      </c>
      <c r="K34" s="106" t="str">
        <f>IFERROR(VLOOKUP($G34,'様式8-3'!$B$11:$N$57,2,FALSE),"")</f>
        <v/>
      </c>
      <c r="L34" s="106" t="str">
        <f>IFERROR(VLOOKUP($G34,'様式8-3'!$B$11:$N$57,3,FALSE),"")</f>
        <v/>
      </c>
      <c r="M34" s="118" t="str">
        <f>IFERROR(VLOOKUP($G34,'様式8-3'!$B$11:$N$57,4,FALSE),"")</f>
        <v/>
      </c>
      <c r="N34" s="118" t="str">
        <f>IFERROR(VLOOKUP($G34,'様式8-3'!$B$11:$N$57,5,FALSE),"")</f>
        <v/>
      </c>
      <c r="O34" s="118" t="str">
        <f>IFERROR(VLOOKUP($G34,'様式8-3'!$B$11:$N$57,6,FALSE),"")</f>
        <v/>
      </c>
      <c r="P34" s="118" t="str">
        <f>IFERROR(VLOOKUP($G34,'様式8-3'!$B$11:$N$57,7,FALSE),"")</f>
        <v/>
      </c>
      <c r="Q34" s="74"/>
      <c r="R34" s="74"/>
      <c r="S34" s="65"/>
      <c r="T34" s="73" t="str">
        <f t="shared" si="1"/>
        <v/>
      </c>
      <c r="U34" s="73" t="str">
        <f t="shared" si="1"/>
        <v/>
      </c>
      <c r="V34" s="121" t="str">
        <f t="shared" si="1"/>
        <v/>
      </c>
      <c r="W34" s="121" t="str">
        <f t="shared" si="1"/>
        <v/>
      </c>
      <c r="X34" s="121" t="str">
        <f t="shared" si="1"/>
        <v/>
      </c>
      <c r="Y34" s="121" t="str">
        <f t="shared" si="1"/>
        <v/>
      </c>
      <c r="Z34" s="74"/>
      <c r="AA34" s="74"/>
      <c r="AB34" s="739" t="str">
        <f>IFERROR(VLOOKUP($G34,'様式8-3'!$B$11:$N$57,12,FALSE),"")</f>
        <v/>
      </c>
      <c r="AC34" s="739" t="str">
        <f>IFERROR(VLOOKUP($G34,'様式8-3'!$B$11:$N$57,13,FALSE),"")</f>
        <v/>
      </c>
      <c r="AD34" s="744"/>
      <c r="AE34" s="65"/>
      <c r="AF34" s="72" t="str">
        <f>IFERROR(VLOOKUP($AE34,'様式8-3'!$B$110:$N$118,2,TRUE),"")</f>
        <v/>
      </c>
      <c r="AG34" s="65"/>
      <c r="AH34" s="743" t="str">
        <f>IFERROR(VLOOKUP($AE34,'様式8-3'!$B$110:$N$118,12,TRUE),"")</f>
        <v/>
      </c>
      <c r="AI34" s="743" t="str">
        <f>IFERROR(VLOOKUP($AE34,'様式8-3'!$B$110:$N$118,13,TRUE),"")</f>
        <v/>
      </c>
    </row>
    <row r="35" spans="1:35" x14ac:dyDescent="0.15">
      <c r="A35" s="2">
        <v>24</v>
      </c>
      <c r="C35" s="594">
        <v>24</v>
      </c>
      <c r="D35" s="114"/>
      <c r="E35" s="65"/>
      <c r="F35" s="65"/>
      <c r="G35" s="65"/>
      <c r="H35" s="65"/>
      <c r="I35" s="65"/>
      <c r="J35" s="72" t="str">
        <f>IFERROR(VLOOKUP($G35,'様式8-3'!$B$11:$N$57,11,FALSE),"")</f>
        <v/>
      </c>
      <c r="K35" s="106" t="str">
        <f>IFERROR(VLOOKUP($G35,'様式8-3'!$B$11:$N$57,2,FALSE),"")</f>
        <v/>
      </c>
      <c r="L35" s="106" t="str">
        <f>IFERROR(VLOOKUP($G35,'様式8-3'!$B$11:$N$57,3,FALSE),"")</f>
        <v/>
      </c>
      <c r="M35" s="118" t="str">
        <f>IFERROR(VLOOKUP($G35,'様式8-3'!$B$11:$N$57,4,FALSE),"")</f>
        <v/>
      </c>
      <c r="N35" s="118" t="str">
        <f>IFERROR(VLOOKUP($G35,'様式8-3'!$B$11:$N$57,5,FALSE),"")</f>
        <v/>
      </c>
      <c r="O35" s="118" t="str">
        <f>IFERROR(VLOOKUP($G35,'様式8-3'!$B$11:$N$57,6,FALSE),"")</f>
        <v/>
      </c>
      <c r="P35" s="118" t="str">
        <f>IFERROR(VLOOKUP($G35,'様式8-3'!$B$11:$N$57,7,FALSE),"")</f>
        <v/>
      </c>
      <c r="Q35" s="74"/>
      <c r="R35" s="74"/>
      <c r="S35" s="65"/>
      <c r="T35" s="73" t="str">
        <f t="shared" si="1"/>
        <v/>
      </c>
      <c r="U35" s="73" t="str">
        <f t="shared" si="1"/>
        <v/>
      </c>
      <c r="V35" s="121" t="str">
        <f t="shared" si="1"/>
        <v/>
      </c>
      <c r="W35" s="121" t="str">
        <f t="shared" si="1"/>
        <v/>
      </c>
      <c r="X35" s="121" t="str">
        <f t="shared" si="1"/>
        <v/>
      </c>
      <c r="Y35" s="121" t="str">
        <f t="shared" si="1"/>
        <v/>
      </c>
      <c r="Z35" s="74"/>
      <c r="AA35" s="74"/>
      <c r="AB35" s="739" t="str">
        <f>IFERROR(VLOOKUP($G35,'様式8-3'!$B$11:$N$57,12,FALSE),"")</f>
        <v/>
      </c>
      <c r="AC35" s="739" t="str">
        <f>IFERROR(VLOOKUP($G35,'様式8-3'!$B$11:$N$57,13,FALSE),"")</f>
        <v/>
      </c>
      <c r="AD35" s="744"/>
      <c r="AE35" s="65"/>
      <c r="AF35" s="72" t="str">
        <f>IFERROR(VLOOKUP($AE35,'様式8-3'!$B$110:$N$118,2,TRUE),"")</f>
        <v/>
      </c>
      <c r="AG35" s="65"/>
      <c r="AH35" s="743" t="str">
        <f>IFERROR(VLOOKUP($AE35,'様式8-3'!$B$110:$N$118,12,TRUE),"")</f>
        <v/>
      </c>
      <c r="AI35" s="743" t="str">
        <f>IFERROR(VLOOKUP($AE35,'様式8-3'!$B$110:$N$118,13,TRUE),"")</f>
        <v/>
      </c>
    </row>
    <row r="36" spans="1:35" x14ac:dyDescent="0.15">
      <c r="A36" s="2">
        <v>25</v>
      </c>
      <c r="C36" s="594">
        <v>25</v>
      </c>
      <c r="D36" s="114"/>
      <c r="E36" s="65"/>
      <c r="F36" s="65"/>
      <c r="G36" s="65"/>
      <c r="H36" s="65"/>
      <c r="I36" s="65"/>
      <c r="J36" s="72" t="str">
        <f>IFERROR(VLOOKUP($G36,'様式8-3'!$B$11:$N$57,11,FALSE),"")</f>
        <v/>
      </c>
      <c r="K36" s="106" t="str">
        <f>IFERROR(VLOOKUP($G36,'様式8-3'!$B$11:$N$57,2,FALSE),"")</f>
        <v/>
      </c>
      <c r="L36" s="106" t="str">
        <f>IFERROR(VLOOKUP($G36,'様式8-3'!$B$11:$N$57,3,FALSE),"")</f>
        <v/>
      </c>
      <c r="M36" s="118" t="str">
        <f>IFERROR(VLOOKUP($G36,'様式8-3'!$B$11:$N$57,4,FALSE),"")</f>
        <v/>
      </c>
      <c r="N36" s="118" t="str">
        <f>IFERROR(VLOOKUP($G36,'様式8-3'!$B$11:$N$57,5,FALSE),"")</f>
        <v/>
      </c>
      <c r="O36" s="118" t="str">
        <f>IFERROR(VLOOKUP($G36,'様式8-3'!$B$11:$N$57,6,FALSE),"")</f>
        <v/>
      </c>
      <c r="P36" s="118" t="str">
        <f>IFERROR(VLOOKUP($G36,'様式8-3'!$B$11:$N$57,7,FALSE),"")</f>
        <v/>
      </c>
      <c r="Q36" s="74"/>
      <c r="R36" s="74"/>
      <c r="S36" s="65"/>
      <c r="T36" s="73" t="str">
        <f t="shared" si="1"/>
        <v/>
      </c>
      <c r="U36" s="73" t="str">
        <f t="shared" si="1"/>
        <v/>
      </c>
      <c r="V36" s="121" t="str">
        <f t="shared" si="1"/>
        <v/>
      </c>
      <c r="W36" s="121" t="str">
        <f t="shared" si="1"/>
        <v/>
      </c>
      <c r="X36" s="121" t="str">
        <f t="shared" si="1"/>
        <v/>
      </c>
      <c r="Y36" s="121" t="str">
        <f t="shared" si="1"/>
        <v/>
      </c>
      <c r="Z36" s="74"/>
      <c r="AA36" s="74"/>
      <c r="AB36" s="739" t="str">
        <f>IFERROR(VLOOKUP($G36,'様式8-3'!$B$11:$N$57,12,FALSE),"")</f>
        <v/>
      </c>
      <c r="AC36" s="739" t="str">
        <f>IFERROR(VLOOKUP($G36,'様式8-3'!$B$11:$N$57,13,FALSE),"")</f>
        <v/>
      </c>
      <c r="AD36" s="744"/>
      <c r="AE36" s="65"/>
      <c r="AF36" s="72" t="str">
        <f>IFERROR(VLOOKUP($AE36,'様式8-3'!$B$110:$N$118,2,TRUE),"")</f>
        <v/>
      </c>
      <c r="AG36" s="65"/>
      <c r="AH36" s="743" t="str">
        <f>IFERROR(VLOOKUP($AE36,'様式8-3'!$B$110:$N$118,12,TRUE),"")</f>
        <v/>
      </c>
      <c r="AI36" s="743" t="str">
        <f>IFERROR(VLOOKUP($AE36,'様式8-3'!$B$110:$N$118,13,TRUE),"")</f>
        <v/>
      </c>
    </row>
    <row r="37" spans="1:35" x14ac:dyDescent="0.15">
      <c r="A37" s="2">
        <v>26</v>
      </c>
      <c r="C37" s="594">
        <v>26</v>
      </c>
      <c r="D37" s="114"/>
      <c r="E37" s="65"/>
      <c r="F37" s="65"/>
      <c r="G37" s="65"/>
      <c r="H37" s="65"/>
      <c r="I37" s="65"/>
      <c r="J37" s="72" t="str">
        <f>IFERROR(VLOOKUP($G37,'様式8-3'!$B$11:$N$57,11,FALSE),"")</f>
        <v/>
      </c>
      <c r="K37" s="106" t="str">
        <f>IFERROR(VLOOKUP($G37,'様式8-3'!$B$11:$N$57,2,FALSE),"")</f>
        <v/>
      </c>
      <c r="L37" s="106" t="str">
        <f>IFERROR(VLOOKUP($G37,'様式8-3'!$B$11:$N$57,3,FALSE),"")</f>
        <v/>
      </c>
      <c r="M37" s="118" t="str">
        <f>IFERROR(VLOOKUP($G37,'様式8-3'!$B$11:$N$57,4,FALSE),"")</f>
        <v/>
      </c>
      <c r="N37" s="118" t="str">
        <f>IFERROR(VLOOKUP($G37,'様式8-3'!$B$11:$N$57,5,FALSE),"")</f>
        <v/>
      </c>
      <c r="O37" s="118" t="str">
        <f>IFERROR(VLOOKUP($G37,'様式8-3'!$B$11:$N$57,6,FALSE),"")</f>
        <v/>
      </c>
      <c r="P37" s="118" t="str">
        <f>IFERROR(VLOOKUP($G37,'様式8-3'!$B$11:$N$57,7,FALSE),"")</f>
        <v/>
      </c>
      <c r="Q37" s="74"/>
      <c r="R37" s="74"/>
      <c r="S37" s="65"/>
      <c r="T37" s="73" t="str">
        <f t="shared" si="1"/>
        <v/>
      </c>
      <c r="U37" s="73" t="str">
        <f t="shared" si="1"/>
        <v/>
      </c>
      <c r="V37" s="121" t="str">
        <f t="shared" si="1"/>
        <v/>
      </c>
      <c r="W37" s="121" t="str">
        <f t="shared" si="1"/>
        <v/>
      </c>
      <c r="X37" s="121" t="str">
        <f t="shared" si="1"/>
        <v/>
      </c>
      <c r="Y37" s="121" t="str">
        <f t="shared" si="1"/>
        <v/>
      </c>
      <c r="Z37" s="74"/>
      <c r="AA37" s="74"/>
      <c r="AB37" s="739" t="str">
        <f>IFERROR(VLOOKUP($G37,'様式8-3'!$B$11:$N$57,12,FALSE),"")</f>
        <v/>
      </c>
      <c r="AC37" s="739" t="str">
        <f>IFERROR(VLOOKUP($G37,'様式8-3'!$B$11:$N$57,13,FALSE),"")</f>
        <v/>
      </c>
      <c r="AD37" s="744"/>
      <c r="AE37" s="65"/>
      <c r="AF37" s="72" t="str">
        <f>IFERROR(VLOOKUP($AE37,'様式8-3'!$B$110:$N$118,2,TRUE),"")</f>
        <v/>
      </c>
      <c r="AG37" s="65"/>
      <c r="AH37" s="743" t="str">
        <f>IFERROR(VLOOKUP($AE37,'様式8-3'!$B$110:$N$118,12,TRUE),"")</f>
        <v/>
      </c>
      <c r="AI37" s="743" t="str">
        <f>IFERROR(VLOOKUP($AE37,'様式8-3'!$B$110:$N$118,13,TRUE),"")</f>
        <v/>
      </c>
    </row>
    <row r="38" spans="1:35" x14ac:dyDescent="0.15">
      <c r="A38" s="2">
        <v>27</v>
      </c>
      <c r="C38" s="594">
        <v>27</v>
      </c>
      <c r="D38" s="114"/>
      <c r="E38" s="65"/>
      <c r="F38" s="65"/>
      <c r="G38" s="65"/>
      <c r="H38" s="65"/>
      <c r="I38" s="65"/>
      <c r="J38" s="72" t="str">
        <f>IFERROR(VLOOKUP($G38,'様式8-3'!$B$11:$N$57,11,FALSE),"")</f>
        <v/>
      </c>
      <c r="K38" s="106" t="str">
        <f>IFERROR(VLOOKUP($G38,'様式8-3'!$B$11:$N$57,2,FALSE),"")</f>
        <v/>
      </c>
      <c r="L38" s="106" t="str">
        <f>IFERROR(VLOOKUP($G38,'様式8-3'!$B$11:$N$57,3,FALSE),"")</f>
        <v/>
      </c>
      <c r="M38" s="118" t="str">
        <f>IFERROR(VLOOKUP($G38,'様式8-3'!$B$11:$N$57,4,FALSE),"")</f>
        <v/>
      </c>
      <c r="N38" s="118" t="str">
        <f>IFERROR(VLOOKUP($G38,'様式8-3'!$B$11:$N$57,5,FALSE),"")</f>
        <v/>
      </c>
      <c r="O38" s="118" t="str">
        <f>IFERROR(VLOOKUP($G38,'様式8-3'!$B$11:$N$57,6,FALSE),"")</f>
        <v/>
      </c>
      <c r="P38" s="118" t="str">
        <f>IFERROR(VLOOKUP($G38,'様式8-3'!$B$11:$N$57,7,FALSE),"")</f>
        <v/>
      </c>
      <c r="Q38" s="74"/>
      <c r="R38" s="74"/>
      <c r="S38" s="65"/>
      <c r="T38" s="73" t="str">
        <f t="shared" si="1"/>
        <v/>
      </c>
      <c r="U38" s="73" t="str">
        <f t="shared" si="1"/>
        <v/>
      </c>
      <c r="V38" s="121" t="str">
        <f t="shared" si="1"/>
        <v/>
      </c>
      <c r="W38" s="121" t="str">
        <f t="shared" si="1"/>
        <v/>
      </c>
      <c r="X38" s="121" t="str">
        <f t="shared" si="1"/>
        <v/>
      </c>
      <c r="Y38" s="121" t="str">
        <f t="shared" si="1"/>
        <v/>
      </c>
      <c r="Z38" s="74"/>
      <c r="AA38" s="74"/>
      <c r="AB38" s="739" t="str">
        <f>IFERROR(VLOOKUP($G38,'様式8-3'!$B$11:$N$57,12,FALSE),"")</f>
        <v/>
      </c>
      <c r="AC38" s="739" t="str">
        <f>IFERROR(VLOOKUP($G38,'様式8-3'!$B$11:$N$57,13,FALSE),"")</f>
        <v/>
      </c>
      <c r="AD38" s="744"/>
      <c r="AE38" s="65"/>
      <c r="AF38" s="72" t="str">
        <f>IFERROR(VLOOKUP($AE38,'様式8-3'!$B$110:$N$118,2,TRUE),"")</f>
        <v/>
      </c>
      <c r="AG38" s="65"/>
      <c r="AH38" s="743" t="str">
        <f>IFERROR(VLOOKUP($AE38,'様式8-3'!$B$110:$N$118,12,TRUE),"")</f>
        <v/>
      </c>
      <c r="AI38" s="743" t="str">
        <f>IFERROR(VLOOKUP($AE38,'様式8-3'!$B$110:$N$118,13,TRUE),"")</f>
        <v/>
      </c>
    </row>
    <row r="39" spans="1:35" x14ac:dyDescent="0.15">
      <c r="A39" s="2">
        <v>28</v>
      </c>
      <c r="C39" s="594">
        <v>28</v>
      </c>
      <c r="D39" s="114"/>
      <c r="E39" s="65"/>
      <c r="F39" s="65"/>
      <c r="G39" s="65"/>
      <c r="H39" s="65"/>
      <c r="I39" s="65"/>
      <c r="J39" s="72" t="str">
        <f>IFERROR(VLOOKUP($G39,'様式8-3'!$B$11:$N$57,11,FALSE),"")</f>
        <v/>
      </c>
      <c r="K39" s="106" t="str">
        <f>IFERROR(VLOOKUP($G39,'様式8-3'!$B$11:$N$57,2,FALSE),"")</f>
        <v/>
      </c>
      <c r="L39" s="106" t="str">
        <f>IFERROR(VLOOKUP($G39,'様式8-3'!$B$11:$N$57,3,FALSE),"")</f>
        <v/>
      </c>
      <c r="M39" s="118" t="str">
        <f>IFERROR(VLOOKUP($G39,'様式8-3'!$B$11:$N$57,4,FALSE),"")</f>
        <v/>
      </c>
      <c r="N39" s="118" t="str">
        <f>IFERROR(VLOOKUP($G39,'様式8-3'!$B$11:$N$57,5,FALSE),"")</f>
        <v/>
      </c>
      <c r="O39" s="118" t="str">
        <f>IFERROR(VLOOKUP($G39,'様式8-3'!$B$11:$N$57,6,FALSE),"")</f>
        <v/>
      </c>
      <c r="P39" s="118" t="str">
        <f>IFERROR(VLOOKUP($G39,'様式8-3'!$B$11:$N$57,7,FALSE),"")</f>
        <v/>
      </c>
      <c r="Q39" s="74"/>
      <c r="R39" s="74"/>
      <c r="S39" s="65"/>
      <c r="T39" s="73" t="str">
        <f t="shared" si="1"/>
        <v/>
      </c>
      <c r="U39" s="73" t="str">
        <f t="shared" si="1"/>
        <v/>
      </c>
      <c r="V39" s="121" t="str">
        <f t="shared" si="1"/>
        <v/>
      </c>
      <c r="W39" s="121" t="str">
        <f t="shared" si="1"/>
        <v/>
      </c>
      <c r="X39" s="121" t="str">
        <f t="shared" si="1"/>
        <v/>
      </c>
      <c r="Y39" s="121" t="str">
        <f t="shared" si="1"/>
        <v/>
      </c>
      <c r="Z39" s="74"/>
      <c r="AA39" s="74"/>
      <c r="AB39" s="739" t="str">
        <f>IFERROR(VLOOKUP($G39,'様式8-3'!$B$11:$N$57,12,FALSE),"")</f>
        <v/>
      </c>
      <c r="AC39" s="739" t="str">
        <f>IFERROR(VLOOKUP($G39,'様式8-3'!$B$11:$N$57,13,FALSE),"")</f>
        <v/>
      </c>
      <c r="AD39" s="744"/>
      <c r="AE39" s="65"/>
      <c r="AF39" s="72" t="str">
        <f>IFERROR(VLOOKUP($AE39,'様式8-3'!$B$110:$N$118,2,TRUE),"")</f>
        <v/>
      </c>
      <c r="AG39" s="65"/>
      <c r="AH39" s="743" t="str">
        <f>IFERROR(VLOOKUP($AE39,'様式8-3'!$B$110:$N$118,12,TRUE),"")</f>
        <v/>
      </c>
      <c r="AI39" s="743" t="str">
        <f>IFERROR(VLOOKUP($AE39,'様式8-3'!$B$110:$N$118,13,TRUE),"")</f>
        <v/>
      </c>
    </row>
    <row r="40" spans="1:35" x14ac:dyDescent="0.15">
      <c r="A40" s="2">
        <v>29</v>
      </c>
      <c r="C40" s="594">
        <v>29</v>
      </c>
      <c r="D40" s="114"/>
      <c r="E40" s="65"/>
      <c r="F40" s="65"/>
      <c r="G40" s="65"/>
      <c r="H40" s="65"/>
      <c r="I40" s="65"/>
      <c r="J40" s="72" t="str">
        <f>IFERROR(VLOOKUP($G40,'様式8-3'!$B$11:$N$57,11,FALSE),"")</f>
        <v/>
      </c>
      <c r="K40" s="106" t="str">
        <f>IFERROR(VLOOKUP($G40,'様式8-3'!$B$11:$N$57,2,FALSE),"")</f>
        <v/>
      </c>
      <c r="L40" s="106" t="str">
        <f>IFERROR(VLOOKUP($G40,'様式8-3'!$B$11:$N$57,3,FALSE),"")</f>
        <v/>
      </c>
      <c r="M40" s="118" t="str">
        <f>IFERROR(VLOOKUP($G40,'様式8-3'!$B$11:$N$57,4,FALSE),"")</f>
        <v/>
      </c>
      <c r="N40" s="118" t="str">
        <f>IFERROR(VLOOKUP($G40,'様式8-3'!$B$11:$N$57,5,FALSE),"")</f>
        <v/>
      </c>
      <c r="O40" s="118" t="str">
        <f>IFERROR(VLOOKUP($G40,'様式8-3'!$B$11:$N$57,6,FALSE),"")</f>
        <v/>
      </c>
      <c r="P40" s="118" t="str">
        <f>IFERROR(VLOOKUP($G40,'様式8-3'!$B$11:$N$57,7,FALSE),"")</f>
        <v/>
      </c>
      <c r="Q40" s="74"/>
      <c r="R40" s="74"/>
      <c r="S40" s="65"/>
      <c r="T40" s="73" t="str">
        <f t="shared" si="1"/>
        <v/>
      </c>
      <c r="U40" s="73" t="str">
        <f t="shared" si="1"/>
        <v/>
      </c>
      <c r="V40" s="121" t="str">
        <f t="shared" si="1"/>
        <v/>
      </c>
      <c r="W40" s="121" t="str">
        <f t="shared" si="1"/>
        <v/>
      </c>
      <c r="X40" s="121" t="str">
        <f t="shared" si="1"/>
        <v/>
      </c>
      <c r="Y40" s="121" t="str">
        <f t="shared" si="1"/>
        <v/>
      </c>
      <c r="Z40" s="74"/>
      <c r="AA40" s="74"/>
      <c r="AB40" s="739" t="str">
        <f>IFERROR(VLOOKUP($G40,'様式8-3'!$B$11:$N$57,12,FALSE),"")</f>
        <v/>
      </c>
      <c r="AC40" s="739" t="str">
        <f>IFERROR(VLOOKUP($G40,'様式8-3'!$B$11:$N$57,13,FALSE),"")</f>
        <v/>
      </c>
      <c r="AD40" s="744"/>
      <c r="AE40" s="65"/>
      <c r="AF40" s="72" t="str">
        <f>IFERROR(VLOOKUP($AE40,'様式8-3'!$B$110:$N$118,2,TRUE),"")</f>
        <v/>
      </c>
      <c r="AG40" s="65"/>
      <c r="AH40" s="743" t="str">
        <f>IFERROR(VLOOKUP($AE40,'様式8-3'!$B$110:$N$118,12,TRUE),"")</f>
        <v/>
      </c>
      <c r="AI40" s="743" t="str">
        <f>IFERROR(VLOOKUP($AE40,'様式8-3'!$B$110:$N$118,13,TRUE),"")</f>
        <v/>
      </c>
    </row>
    <row r="41" spans="1:35" x14ac:dyDescent="0.15">
      <c r="A41" s="2">
        <v>30</v>
      </c>
      <c r="C41" s="594">
        <v>30</v>
      </c>
      <c r="D41" s="114"/>
      <c r="E41" s="65"/>
      <c r="F41" s="65"/>
      <c r="G41" s="65"/>
      <c r="H41" s="65"/>
      <c r="I41" s="65"/>
      <c r="J41" s="72" t="str">
        <f>IFERROR(VLOOKUP($G41,'様式8-3'!$B$11:$N$57,11,FALSE),"")</f>
        <v/>
      </c>
      <c r="K41" s="106" t="str">
        <f>IFERROR(VLOOKUP($G41,'様式8-3'!$B$11:$N$57,2,FALSE),"")</f>
        <v/>
      </c>
      <c r="L41" s="106" t="str">
        <f>IFERROR(VLOOKUP($G41,'様式8-3'!$B$11:$N$57,3,FALSE),"")</f>
        <v/>
      </c>
      <c r="M41" s="118" t="str">
        <f>IFERROR(VLOOKUP($G41,'様式8-3'!$B$11:$N$57,4,FALSE),"")</f>
        <v/>
      </c>
      <c r="N41" s="118" t="str">
        <f>IFERROR(VLOOKUP($G41,'様式8-3'!$B$11:$N$57,5,FALSE),"")</f>
        <v/>
      </c>
      <c r="O41" s="118" t="str">
        <f>IFERROR(VLOOKUP($G41,'様式8-3'!$B$11:$N$57,6,FALSE),"")</f>
        <v/>
      </c>
      <c r="P41" s="118" t="str">
        <f>IFERROR(VLOOKUP($G41,'様式8-3'!$B$11:$N$57,7,FALSE),"")</f>
        <v/>
      </c>
      <c r="Q41" s="74"/>
      <c r="R41" s="74"/>
      <c r="S41" s="65"/>
      <c r="T41" s="73" t="str">
        <f t="shared" si="1"/>
        <v/>
      </c>
      <c r="U41" s="73" t="str">
        <f t="shared" si="1"/>
        <v/>
      </c>
      <c r="V41" s="121" t="str">
        <f t="shared" si="1"/>
        <v/>
      </c>
      <c r="W41" s="121" t="str">
        <f t="shared" si="1"/>
        <v/>
      </c>
      <c r="X41" s="121" t="str">
        <f t="shared" si="1"/>
        <v/>
      </c>
      <c r="Y41" s="121" t="str">
        <f t="shared" si="1"/>
        <v/>
      </c>
      <c r="Z41" s="74"/>
      <c r="AA41" s="74"/>
      <c r="AB41" s="739" t="str">
        <f>IFERROR(VLOOKUP($G41,'様式8-3'!$B$11:$N$57,12,FALSE),"")</f>
        <v/>
      </c>
      <c r="AC41" s="739" t="str">
        <f>IFERROR(VLOOKUP($G41,'様式8-3'!$B$11:$N$57,13,FALSE),"")</f>
        <v/>
      </c>
      <c r="AD41" s="744"/>
      <c r="AE41" s="65"/>
      <c r="AF41" s="72" t="str">
        <f>IFERROR(VLOOKUP($AE41,'様式8-3'!$B$110:$N$118,2,TRUE),"")</f>
        <v/>
      </c>
      <c r="AG41" s="65"/>
      <c r="AH41" s="743" t="str">
        <f>IFERROR(VLOOKUP($AE41,'様式8-3'!$B$110:$N$118,12,TRUE),"")</f>
        <v/>
      </c>
      <c r="AI41" s="743" t="str">
        <f>IFERROR(VLOOKUP($AE41,'様式8-3'!$B$110:$N$118,13,TRUE),"")</f>
        <v/>
      </c>
    </row>
    <row r="42" spans="1:35" x14ac:dyDescent="0.15">
      <c r="A42" s="2">
        <v>31</v>
      </c>
      <c r="C42" s="594">
        <v>31</v>
      </c>
      <c r="D42" s="114"/>
      <c r="E42" s="65"/>
      <c r="F42" s="65"/>
      <c r="G42" s="65"/>
      <c r="H42" s="65"/>
      <c r="I42" s="65"/>
      <c r="J42" s="72" t="str">
        <f>IFERROR(VLOOKUP($G42,'様式8-3'!$B$11:$N$57,11,FALSE),"")</f>
        <v/>
      </c>
      <c r="K42" s="106" t="str">
        <f>IFERROR(VLOOKUP($G42,'様式8-3'!$B$11:$N$57,2,FALSE),"")</f>
        <v/>
      </c>
      <c r="L42" s="106" t="str">
        <f>IFERROR(VLOOKUP($G42,'様式8-3'!$B$11:$N$57,3,FALSE),"")</f>
        <v/>
      </c>
      <c r="M42" s="118" t="str">
        <f>IFERROR(VLOOKUP($G42,'様式8-3'!$B$11:$N$57,4,FALSE),"")</f>
        <v/>
      </c>
      <c r="N42" s="118" t="str">
        <f>IFERROR(VLOOKUP($G42,'様式8-3'!$B$11:$N$57,5,FALSE),"")</f>
        <v/>
      </c>
      <c r="O42" s="118" t="str">
        <f>IFERROR(VLOOKUP($G42,'様式8-3'!$B$11:$N$57,6,FALSE),"")</f>
        <v/>
      </c>
      <c r="P42" s="118" t="str">
        <f>IFERROR(VLOOKUP($G42,'様式8-3'!$B$11:$N$57,7,FALSE),"")</f>
        <v/>
      </c>
      <c r="Q42" s="74"/>
      <c r="R42" s="74"/>
      <c r="S42" s="65"/>
      <c r="T42" s="73" t="str">
        <f t="shared" si="1"/>
        <v/>
      </c>
      <c r="U42" s="73" t="str">
        <f t="shared" si="1"/>
        <v/>
      </c>
      <c r="V42" s="121" t="str">
        <f t="shared" si="1"/>
        <v/>
      </c>
      <c r="W42" s="121" t="str">
        <f t="shared" si="1"/>
        <v/>
      </c>
      <c r="X42" s="121" t="str">
        <f t="shared" si="1"/>
        <v/>
      </c>
      <c r="Y42" s="121" t="str">
        <f t="shared" si="1"/>
        <v/>
      </c>
      <c r="Z42" s="74"/>
      <c r="AA42" s="74"/>
      <c r="AB42" s="739" t="str">
        <f>IFERROR(VLOOKUP($G42,'様式8-3'!$B$11:$N$57,12,FALSE),"")</f>
        <v/>
      </c>
      <c r="AC42" s="739" t="str">
        <f>IFERROR(VLOOKUP($G42,'様式8-3'!$B$11:$N$57,13,FALSE),"")</f>
        <v/>
      </c>
      <c r="AD42" s="744"/>
      <c r="AE42" s="65"/>
      <c r="AF42" s="72" t="str">
        <f>IFERROR(VLOOKUP($AE42,'様式8-3'!$B$110:$N$118,2,TRUE),"")</f>
        <v/>
      </c>
      <c r="AG42" s="65"/>
      <c r="AH42" s="743" t="str">
        <f>IFERROR(VLOOKUP($AE42,'様式8-3'!$B$110:$N$118,12,TRUE),"")</f>
        <v/>
      </c>
      <c r="AI42" s="743" t="str">
        <f>IFERROR(VLOOKUP($AE42,'様式8-3'!$B$110:$N$118,13,TRUE),"")</f>
        <v/>
      </c>
    </row>
    <row r="43" spans="1:35" x14ac:dyDescent="0.15">
      <c r="A43" s="2">
        <v>32</v>
      </c>
      <c r="C43" s="594">
        <v>32</v>
      </c>
      <c r="D43" s="114"/>
      <c r="E43" s="65"/>
      <c r="F43" s="65"/>
      <c r="G43" s="65"/>
      <c r="H43" s="65"/>
      <c r="I43" s="65"/>
      <c r="J43" s="72" t="str">
        <f>IFERROR(VLOOKUP($G43,'様式8-3'!$B$11:$N$57,11,FALSE),"")</f>
        <v/>
      </c>
      <c r="K43" s="106" t="str">
        <f>IFERROR(VLOOKUP($G43,'様式8-3'!$B$11:$N$57,2,FALSE),"")</f>
        <v/>
      </c>
      <c r="L43" s="106" t="str">
        <f>IFERROR(VLOOKUP($G43,'様式8-3'!$B$11:$N$57,3,FALSE),"")</f>
        <v/>
      </c>
      <c r="M43" s="118" t="str">
        <f>IFERROR(VLOOKUP($G43,'様式8-3'!$B$11:$N$57,4,FALSE),"")</f>
        <v/>
      </c>
      <c r="N43" s="118" t="str">
        <f>IFERROR(VLOOKUP($G43,'様式8-3'!$B$11:$N$57,5,FALSE),"")</f>
        <v/>
      </c>
      <c r="O43" s="118" t="str">
        <f>IFERROR(VLOOKUP($G43,'様式8-3'!$B$11:$N$57,6,FALSE),"")</f>
        <v/>
      </c>
      <c r="P43" s="118" t="str">
        <f>IFERROR(VLOOKUP($G43,'様式8-3'!$B$11:$N$57,7,FALSE),"")</f>
        <v/>
      </c>
      <c r="Q43" s="74"/>
      <c r="R43" s="74"/>
      <c r="S43" s="65"/>
      <c r="T43" s="73" t="str">
        <f t="shared" si="1"/>
        <v/>
      </c>
      <c r="U43" s="73" t="str">
        <f t="shared" si="1"/>
        <v/>
      </c>
      <c r="V43" s="121" t="str">
        <f t="shared" si="1"/>
        <v/>
      </c>
      <c r="W43" s="121" t="str">
        <f t="shared" si="1"/>
        <v/>
      </c>
      <c r="X43" s="121" t="str">
        <f t="shared" si="1"/>
        <v/>
      </c>
      <c r="Y43" s="121" t="str">
        <f t="shared" si="1"/>
        <v/>
      </c>
      <c r="Z43" s="74"/>
      <c r="AA43" s="74"/>
      <c r="AB43" s="739" t="str">
        <f>IFERROR(VLOOKUP($G43,'様式8-3'!$B$11:$N$57,12,FALSE),"")</f>
        <v/>
      </c>
      <c r="AC43" s="739" t="str">
        <f>IFERROR(VLOOKUP($G43,'様式8-3'!$B$11:$N$57,13,FALSE),"")</f>
        <v/>
      </c>
      <c r="AD43" s="744"/>
      <c r="AE43" s="65"/>
      <c r="AF43" s="72" t="str">
        <f>IFERROR(VLOOKUP($AE43,'様式8-3'!$B$110:$N$118,2,TRUE),"")</f>
        <v/>
      </c>
      <c r="AG43" s="65"/>
      <c r="AH43" s="743" t="str">
        <f>IFERROR(VLOOKUP($AE43,'様式8-3'!$B$110:$N$118,12,TRUE),"")</f>
        <v/>
      </c>
      <c r="AI43" s="743" t="str">
        <f>IFERROR(VLOOKUP($AE43,'様式8-3'!$B$110:$N$118,13,TRUE),"")</f>
        <v/>
      </c>
    </row>
    <row r="44" spans="1:35" x14ac:dyDescent="0.15">
      <c r="A44" s="2">
        <v>33</v>
      </c>
      <c r="C44" s="594">
        <v>33</v>
      </c>
      <c r="D44" s="114"/>
      <c r="E44" s="65"/>
      <c r="F44" s="65"/>
      <c r="G44" s="65"/>
      <c r="H44" s="65"/>
      <c r="I44" s="65"/>
      <c r="J44" s="72" t="str">
        <f>IFERROR(VLOOKUP($G44,'様式8-3'!$B$11:$N$57,11,FALSE),"")</f>
        <v/>
      </c>
      <c r="K44" s="106" t="str">
        <f>IFERROR(VLOOKUP($G44,'様式8-3'!$B$11:$N$57,2,FALSE),"")</f>
        <v/>
      </c>
      <c r="L44" s="106" t="str">
        <f>IFERROR(VLOOKUP($G44,'様式8-3'!$B$11:$N$57,3,FALSE),"")</f>
        <v/>
      </c>
      <c r="M44" s="118" t="str">
        <f>IFERROR(VLOOKUP($G44,'様式8-3'!$B$11:$N$57,4,FALSE),"")</f>
        <v/>
      </c>
      <c r="N44" s="118" t="str">
        <f>IFERROR(VLOOKUP($G44,'様式8-3'!$B$11:$N$57,5,FALSE),"")</f>
        <v/>
      </c>
      <c r="O44" s="118" t="str">
        <f>IFERROR(VLOOKUP($G44,'様式8-3'!$B$11:$N$57,6,FALSE),"")</f>
        <v/>
      </c>
      <c r="P44" s="118" t="str">
        <f>IFERROR(VLOOKUP($G44,'様式8-3'!$B$11:$N$57,7,FALSE),"")</f>
        <v/>
      </c>
      <c r="Q44" s="74"/>
      <c r="R44" s="74"/>
      <c r="S44" s="65"/>
      <c r="T44" s="73" t="str">
        <f t="shared" si="1"/>
        <v/>
      </c>
      <c r="U44" s="73" t="str">
        <f t="shared" si="1"/>
        <v/>
      </c>
      <c r="V44" s="121" t="str">
        <f t="shared" si="1"/>
        <v/>
      </c>
      <c r="W44" s="121" t="str">
        <f t="shared" si="1"/>
        <v/>
      </c>
      <c r="X44" s="121" t="str">
        <f t="shared" si="1"/>
        <v/>
      </c>
      <c r="Y44" s="121" t="str">
        <f t="shared" si="1"/>
        <v/>
      </c>
      <c r="Z44" s="74"/>
      <c r="AA44" s="74"/>
      <c r="AB44" s="739" t="str">
        <f>IFERROR(VLOOKUP($G44,'様式8-3'!$B$11:$N$57,12,FALSE),"")</f>
        <v/>
      </c>
      <c r="AC44" s="739" t="str">
        <f>IFERROR(VLOOKUP($G44,'様式8-3'!$B$11:$N$57,13,FALSE),"")</f>
        <v/>
      </c>
      <c r="AD44" s="744"/>
      <c r="AE44" s="65"/>
      <c r="AF44" s="72" t="str">
        <f>IFERROR(VLOOKUP($AE44,'様式8-3'!$B$110:$N$118,2,TRUE),"")</f>
        <v/>
      </c>
      <c r="AG44" s="65"/>
      <c r="AH44" s="743" t="str">
        <f>IFERROR(VLOOKUP($AE44,'様式8-3'!$B$110:$N$118,12,TRUE),"")</f>
        <v/>
      </c>
      <c r="AI44" s="743" t="str">
        <f>IFERROR(VLOOKUP($AE44,'様式8-3'!$B$110:$N$118,13,TRUE),"")</f>
        <v/>
      </c>
    </row>
    <row r="45" spans="1:35" x14ac:dyDescent="0.15">
      <c r="A45" s="2">
        <v>34</v>
      </c>
      <c r="C45" s="594">
        <v>34</v>
      </c>
      <c r="D45" s="114"/>
      <c r="E45" s="65"/>
      <c r="F45" s="65"/>
      <c r="G45" s="65"/>
      <c r="H45" s="65"/>
      <c r="I45" s="65"/>
      <c r="J45" s="72" t="str">
        <f>IFERROR(VLOOKUP($G45,'様式8-3'!$B$11:$N$57,11,FALSE),"")</f>
        <v/>
      </c>
      <c r="K45" s="106" t="str">
        <f>IFERROR(VLOOKUP($G45,'様式8-3'!$B$11:$N$57,2,FALSE),"")</f>
        <v/>
      </c>
      <c r="L45" s="106" t="str">
        <f>IFERROR(VLOOKUP($G45,'様式8-3'!$B$11:$N$57,3,FALSE),"")</f>
        <v/>
      </c>
      <c r="M45" s="118" t="str">
        <f>IFERROR(VLOOKUP($G45,'様式8-3'!$B$11:$N$57,4,FALSE),"")</f>
        <v/>
      </c>
      <c r="N45" s="118" t="str">
        <f>IFERROR(VLOOKUP($G45,'様式8-3'!$B$11:$N$57,5,FALSE),"")</f>
        <v/>
      </c>
      <c r="O45" s="118" t="str">
        <f>IFERROR(VLOOKUP($G45,'様式8-3'!$B$11:$N$57,6,FALSE),"")</f>
        <v/>
      </c>
      <c r="P45" s="118" t="str">
        <f>IFERROR(VLOOKUP($G45,'様式8-3'!$B$11:$N$57,7,FALSE),"")</f>
        <v/>
      </c>
      <c r="Q45" s="74"/>
      <c r="R45" s="74"/>
      <c r="S45" s="65"/>
      <c r="T45" s="73" t="str">
        <f t="shared" si="1"/>
        <v/>
      </c>
      <c r="U45" s="73" t="str">
        <f t="shared" si="1"/>
        <v/>
      </c>
      <c r="V45" s="121" t="str">
        <f t="shared" si="1"/>
        <v/>
      </c>
      <c r="W45" s="121" t="str">
        <f t="shared" si="1"/>
        <v/>
      </c>
      <c r="X45" s="121" t="str">
        <f t="shared" si="1"/>
        <v/>
      </c>
      <c r="Y45" s="121" t="str">
        <f t="shared" si="1"/>
        <v/>
      </c>
      <c r="Z45" s="74"/>
      <c r="AA45" s="74"/>
      <c r="AB45" s="739" t="str">
        <f>IFERROR(VLOOKUP($G45,'様式8-3'!$B$11:$N$57,12,FALSE),"")</f>
        <v/>
      </c>
      <c r="AC45" s="739" t="str">
        <f>IFERROR(VLOOKUP($G45,'様式8-3'!$B$11:$N$57,13,FALSE),"")</f>
        <v/>
      </c>
      <c r="AD45" s="744"/>
      <c r="AE45" s="65"/>
      <c r="AF45" s="72" t="str">
        <f>IFERROR(VLOOKUP($AE45,'様式8-3'!$B$110:$N$118,2,TRUE),"")</f>
        <v/>
      </c>
      <c r="AG45" s="65"/>
      <c r="AH45" s="743" t="str">
        <f>IFERROR(VLOOKUP($AE45,'様式8-3'!$B$110:$N$118,12,TRUE),"")</f>
        <v/>
      </c>
      <c r="AI45" s="743" t="str">
        <f>IFERROR(VLOOKUP($AE45,'様式8-3'!$B$110:$N$118,13,TRUE),"")</f>
        <v/>
      </c>
    </row>
    <row r="46" spans="1:35" x14ac:dyDescent="0.15">
      <c r="A46" s="2">
        <v>35</v>
      </c>
      <c r="C46" s="594">
        <v>35</v>
      </c>
      <c r="D46" s="114"/>
      <c r="E46" s="65"/>
      <c r="F46" s="65"/>
      <c r="G46" s="65"/>
      <c r="H46" s="65"/>
      <c r="I46" s="65"/>
      <c r="J46" s="72" t="str">
        <f>IFERROR(VLOOKUP($G46,'様式8-3'!$B$11:$N$57,11,FALSE),"")</f>
        <v/>
      </c>
      <c r="K46" s="106" t="str">
        <f>IFERROR(VLOOKUP($G46,'様式8-3'!$B$11:$N$57,2,FALSE),"")</f>
        <v/>
      </c>
      <c r="L46" s="106" t="str">
        <f>IFERROR(VLOOKUP($G46,'様式8-3'!$B$11:$N$57,3,FALSE),"")</f>
        <v/>
      </c>
      <c r="M46" s="118" t="str">
        <f>IFERROR(VLOOKUP($G46,'様式8-3'!$B$11:$N$57,4,FALSE),"")</f>
        <v/>
      </c>
      <c r="N46" s="118" t="str">
        <f>IFERROR(VLOOKUP($G46,'様式8-3'!$B$11:$N$57,5,FALSE),"")</f>
        <v/>
      </c>
      <c r="O46" s="118" t="str">
        <f>IFERROR(VLOOKUP($G46,'様式8-3'!$B$11:$N$57,6,FALSE),"")</f>
        <v/>
      </c>
      <c r="P46" s="118" t="str">
        <f>IFERROR(VLOOKUP($G46,'様式8-3'!$B$11:$N$57,7,FALSE),"")</f>
        <v/>
      </c>
      <c r="Q46" s="74"/>
      <c r="R46" s="74"/>
      <c r="S46" s="65"/>
      <c r="T46" s="73" t="str">
        <f t="shared" si="1"/>
        <v/>
      </c>
      <c r="U46" s="73" t="str">
        <f t="shared" si="1"/>
        <v/>
      </c>
      <c r="V46" s="121" t="str">
        <f t="shared" si="1"/>
        <v/>
      </c>
      <c r="W46" s="121" t="str">
        <f t="shared" si="1"/>
        <v/>
      </c>
      <c r="X46" s="121" t="str">
        <f t="shared" si="1"/>
        <v/>
      </c>
      <c r="Y46" s="121" t="str">
        <f t="shared" si="1"/>
        <v/>
      </c>
      <c r="Z46" s="74"/>
      <c r="AA46" s="74"/>
      <c r="AB46" s="739" t="str">
        <f>IFERROR(VLOOKUP($G46,'様式8-3'!$B$11:$N$57,12,FALSE),"")</f>
        <v/>
      </c>
      <c r="AC46" s="739" t="str">
        <f>IFERROR(VLOOKUP($G46,'様式8-3'!$B$11:$N$57,13,FALSE),"")</f>
        <v/>
      </c>
      <c r="AD46" s="744"/>
      <c r="AE46" s="65"/>
      <c r="AF46" s="72" t="str">
        <f>IFERROR(VLOOKUP($AE46,'様式8-3'!$B$110:$N$118,2,TRUE),"")</f>
        <v/>
      </c>
      <c r="AG46" s="65"/>
      <c r="AH46" s="743" t="str">
        <f>IFERROR(VLOOKUP($AE46,'様式8-3'!$B$110:$N$118,12,TRUE),"")</f>
        <v/>
      </c>
      <c r="AI46" s="743" t="str">
        <f>IFERROR(VLOOKUP($AE46,'様式8-3'!$B$110:$N$118,13,TRUE),"")</f>
        <v/>
      </c>
    </row>
    <row r="47" spans="1:35" x14ac:dyDescent="0.15">
      <c r="A47" s="2">
        <v>36</v>
      </c>
      <c r="C47" s="594">
        <v>36</v>
      </c>
      <c r="D47" s="114"/>
      <c r="E47" s="65"/>
      <c r="F47" s="65"/>
      <c r="G47" s="65"/>
      <c r="H47" s="65"/>
      <c r="I47" s="65"/>
      <c r="J47" s="72" t="str">
        <f>IFERROR(VLOOKUP($G47,'様式8-3'!$B$11:$N$57,11,FALSE),"")</f>
        <v/>
      </c>
      <c r="K47" s="106" t="str">
        <f>IFERROR(VLOOKUP($G47,'様式8-3'!$B$11:$N$57,2,FALSE),"")</f>
        <v/>
      </c>
      <c r="L47" s="106" t="str">
        <f>IFERROR(VLOOKUP($G47,'様式8-3'!$B$11:$N$57,3,FALSE),"")</f>
        <v/>
      </c>
      <c r="M47" s="118" t="str">
        <f>IFERROR(VLOOKUP($G47,'様式8-3'!$B$11:$N$57,4,FALSE),"")</f>
        <v/>
      </c>
      <c r="N47" s="118" t="str">
        <f>IFERROR(VLOOKUP($G47,'様式8-3'!$B$11:$N$57,5,FALSE),"")</f>
        <v/>
      </c>
      <c r="O47" s="118" t="str">
        <f>IFERROR(VLOOKUP($G47,'様式8-3'!$B$11:$N$57,6,FALSE),"")</f>
        <v/>
      </c>
      <c r="P47" s="118" t="str">
        <f>IFERROR(VLOOKUP($G47,'様式8-3'!$B$11:$N$57,7,FALSE),"")</f>
        <v/>
      </c>
      <c r="Q47" s="74"/>
      <c r="R47" s="74"/>
      <c r="S47" s="65"/>
      <c r="T47" s="73" t="str">
        <f t="shared" si="1"/>
        <v/>
      </c>
      <c r="U47" s="73" t="str">
        <f t="shared" si="1"/>
        <v/>
      </c>
      <c r="V47" s="121" t="str">
        <f t="shared" si="1"/>
        <v/>
      </c>
      <c r="W47" s="121" t="str">
        <f t="shared" si="1"/>
        <v/>
      </c>
      <c r="X47" s="121" t="str">
        <f t="shared" si="1"/>
        <v/>
      </c>
      <c r="Y47" s="121" t="str">
        <f t="shared" si="1"/>
        <v/>
      </c>
      <c r="Z47" s="74"/>
      <c r="AA47" s="74"/>
      <c r="AB47" s="739" t="str">
        <f>IFERROR(VLOOKUP($G47,'様式8-3'!$B$11:$N$57,12,FALSE),"")</f>
        <v/>
      </c>
      <c r="AC47" s="739" t="str">
        <f>IFERROR(VLOOKUP($G47,'様式8-3'!$B$11:$N$57,13,FALSE),"")</f>
        <v/>
      </c>
      <c r="AD47" s="744"/>
      <c r="AE47" s="65"/>
      <c r="AF47" s="72" t="str">
        <f>IFERROR(VLOOKUP($AE47,'様式8-3'!$B$110:$N$118,2,TRUE),"")</f>
        <v/>
      </c>
      <c r="AG47" s="65"/>
      <c r="AH47" s="743" t="str">
        <f>IFERROR(VLOOKUP($AE47,'様式8-3'!$B$110:$N$118,12,TRUE),"")</f>
        <v/>
      </c>
      <c r="AI47" s="743" t="str">
        <f>IFERROR(VLOOKUP($AE47,'様式8-3'!$B$110:$N$118,13,TRUE),"")</f>
        <v/>
      </c>
    </row>
    <row r="48" spans="1:35" x14ac:dyDescent="0.15">
      <c r="A48" s="2">
        <v>37</v>
      </c>
      <c r="C48" s="594">
        <v>37</v>
      </c>
      <c r="D48" s="114"/>
      <c r="E48" s="65"/>
      <c r="F48" s="65"/>
      <c r="G48" s="65"/>
      <c r="H48" s="65"/>
      <c r="I48" s="65"/>
      <c r="J48" s="72" t="str">
        <f>IFERROR(VLOOKUP($G48,'様式8-3'!$B$11:$N$57,11,FALSE),"")</f>
        <v/>
      </c>
      <c r="K48" s="106" t="str">
        <f>IFERROR(VLOOKUP($G48,'様式8-3'!$B$11:$N$57,2,FALSE),"")</f>
        <v/>
      </c>
      <c r="L48" s="106" t="str">
        <f>IFERROR(VLOOKUP($G48,'様式8-3'!$B$11:$N$57,3,FALSE),"")</f>
        <v/>
      </c>
      <c r="M48" s="118" t="str">
        <f>IFERROR(VLOOKUP($G48,'様式8-3'!$B$11:$N$57,4,FALSE),"")</f>
        <v/>
      </c>
      <c r="N48" s="118" t="str">
        <f>IFERROR(VLOOKUP($G48,'様式8-3'!$B$11:$N$57,5,FALSE),"")</f>
        <v/>
      </c>
      <c r="O48" s="118" t="str">
        <f>IFERROR(VLOOKUP($G48,'様式8-3'!$B$11:$N$57,6,FALSE),"")</f>
        <v/>
      </c>
      <c r="P48" s="118" t="str">
        <f>IFERROR(VLOOKUP($G48,'様式8-3'!$B$11:$N$57,7,FALSE),"")</f>
        <v/>
      </c>
      <c r="Q48" s="74"/>
      <c r="R48" s="74"/>
      <c r="S48" s="65"/>
      <c r="T48" s="73" t="str">
        <f t="shared" si="1"/>
        <v/>
      </c>
      <c r="U48" s="73" t="str">
        <f t="shared" si="1"/>
        <v/>
      </c>
      <c r="V48" s="121" t="str">
        <f t="shared" si="1"/>
        <v/>
      </c>
      <c r="W48" s="121" t="str">
        <f t="shared" si="1"/>
        <v/>
      </c>
      <c r="X48" s="121" t="str">
        <f t="shared" si="1"/>
        <v/>
      </c>
      <c r="Y48" s="121" t="str">
        <f t="shared" si="1"/>
        <v/>
      </c>
      <c r="Z48" s="74"/>
      <c r="AA48" s="74"/>
      <c r="AB48" s="739" t="str">
        <f>IFERROR(VLOOKUP($G48,'様式8-3'!$B$11:$N$57,12,FALSE),"")</f>
        <v/>
      </c>
      <c r="AC48" s="739" t="str">
        <f>IFERROR(VLOOKUP($G48,'様式8-3'!$B$11:$N$57,13,FALSE),"")</f>
        <v/>
      </c>
      <c r="AD48" s="744"/>
      <c r="AE48" s="65"/>
      <c r="AF48" s="72" t="str">
        <f>IFERROR(VLOOKUP($AE48,'様式8-3'!$B$110:$N$118,2,TRUE),"")</f>
        <v/>
      </c>
      <c r="AG48" s="65"/>
      <c r="AH48" s="743" t="str">
        <f>IFERROR(VLOOKUP($AE48,'様式8-3'!$B$110:$N$118,12,TRUE),"")</f>
        <v/>
      </c>
      <c r="AI48" s="743" t="str">
        <f>IFERROR(VLOOKUP($AE48,'様式8-3'!$B$110:$N$118,13,TRUE),"")</f>
        <v/>
      </c>
    </row>
    <row r="49" spans="1:35" x14ac:dyDescent="0.15">
      <c r="A49" s="2">
        <v>38</v>
      </c>
      <c r="C49" s="594">
        <v>38</v>
      </c>
      <c r="D49" s="114"/>
      <c r="E49" s="65"/>
      <c r="F49" s="65"/>
      <c r="G49" s="65"/>
      <c r="H49" s="65"/>
      <c r="I49" s="65"/>
      <c r="J49" s="72" t="str">
        <f>IFERROR(VLOOKUP($G49,'様式8-3'!$B$11:$N$57,11,FALSE),"")</f>
        <v/>
      </c>
      <c r="K49" s="106" t="str">
        <f>IFERROR(VLOOKUP($G49,'様式8-3'!$B$11:$N$57,2,FALSE),"")</f>
        <v/>
      </c>
      <c r="L49" s="106" t="str">
        <f>IFERROR(VLOOKUP($G49,'様式8-3'!$B$11:$N$57,3,FALSE),"")</f>
        <v/>
      </c>
      <c r="M49" s="118" t="str">
        <f>IFERROR(VLOOKUP($G49,'様式8-3'!$B$11:$N$57,4,FALSE),"")</f>
        <v/>
      </c>
      <c r="N49" s="118" t="str">
        <f>IFERROR(VLOOKUP($G49,'様式8-3'!$B$11:$N$57,5,FALSE),"")</f>
        <v/>
      </c>
      <c r="O49" s="118" t="str">
        <f>IFERROR(VLOOKUP($G49,'様式8-3'!$B$11:$N$57,6,FALSE),"")</f>
        <v/>
      </c>
      <c r="P49" s="118" t="str">
        <f>IFERROR(VLOOKUP($G49,'様式8-3'!$B$11:$N$57,7,FALSE),"")</f>
        <v/>
      </c>
      <c r="Q49" s="74"/>
      <c r="R49" s="74"/>
      <c r="S49" s="65"/>
      <c r="T49" s="73" t="str">
        <f t="shared" si="1"/>
        <v/>
      </c>
      <c r="U49" s="73" t="str">
        <f t="shared" si="1"/>
        <v/>
      </c>
      <c r="V49" s="121" t="str">
        <f t="shared" si="1"/>
        <v/>
      </c>
      <c r="W49" s="121" t="str">
        <f t="shared" si="1"/>
        <v/>
      </c>
      <c r="X49" s="121" t="str">
        <f t="shared" si="1"/>
        <v/>
      </c>
      <c r="Y49" s="121" t="str">
        <f t="shared" si="1"/>
        <v/>
      </c>
      <c r="Z49" s="74"/>
      <c r="AA49" s="74"/>
      <c r="AB49" s="739" t="str">
        <f>IFERROR(VLOOKUP($G49,'様式8-3'!$B$11:$N$57,12,FALSE),"")</f>
        <v/>
      </c>
      <c r="AC49" s="739" t="str">
        <f>IFERROR(VLOOKUP($G49,'様式8-3'!$B$11:$N$57,13,FALSE),"")</f>
        <v/>
      </c>
      <c r="AD49" s="744"/>
      <c r="AE49" s="65"/>
      <c r="AF49" s="72" t="str">
        <f>IFERROR(VLOOKUP($AE49,'様式8-3'!$B$110:$N$118,2,TRUE),"")</f>
        <v/>
      </c>
      <c r="AG49" s="65"/>
      <c r="AH49" s="743" t="str">
        <f>IFERROR(VLOOKUP($AE49,'様式8-3'!$B$110:$N$118,12,TRUE),"")</f>
        <v/>
      </c>
      <c r="AI49" s="743" t="str">
        <f>IFERROR(VLOOKUP($AE49,'様式8-3'!$B$110:$N$118,13,TRUE),"")</f>
        <v/>
      </c>
    </row>
    <row r="50" spans="1:35" x14ac:dyDescent="0.15">
      <c r="A50" s="2">
        <v>39</v>
      </c>
      <c r="C50" s="594">
        <v>39</v>
      </c>
      <c r="D50" s="114"/>
      <c r="E50" s="65"/>
      <c r="F50" s="65"/>
      <c r="G50" s="65"/>
      <c r="H50" s="65"/>
      <c r="I50" s="65"/>
      <c r="J50" s="72" t="str">
        <f>IFERROR(VLOOKUP($G50,'様式8-3'!$B$11:$N$57,11,FALSE),"")</f>
        <v/>
      </c>
      <c r="K50" s="106" t="str">
        <f>IFERROR(VLOOKUP($G50,'様式8-3'!$B$11:$N$57,2,FALSE),"")</f>
        <v/>
      </c>
      <c r="L50" s="106" t="str">
        <f>IFERROR(VLOOKUP($G50,'様式8-3'!$B$11:$N$57,3,FALSE),"")</f>
        <v/>
      </c>
      <c r="M50" s="118" t="str">
        <f>IFERROR(VLOOKUP($G50,'様式8-3'!$B$11:$N$57,4,FALSE),"")</f>
        <v/>
      </c>
      <c r="N50" s="118" t="str">
        <f>IFERROR(VLOOKUP($G50,'様式8-3'!$B$11:$N$57,5,FALSE),"")</f>
        <v/>
      </c>
      <c r="O50" s="118" t="str">
        <f>IFERROR(VLOOKUP($G50,'様式8-3'!$B$11:$N$57,6,FALSE),"")</f>
        <v/>
      </c>
      <c r="P50" s="118" t="str">
        <f>IFERROR(VLOOKUP($G50,'様式8-3'!$B$11:$N$57,7,FALSE),"")</f>
        <v/>
      </c>
      <c r="Q50" s="74"/>
      <c r="R50" s="74"/>
      <c r="S50" s="65"/>
      <c r="T50" s="73" t="str">
        <f t="shared" si="1"/>
        <v/>
      </c>
      <c r="U50" s="73" t="str">
        <f t="shared" si="1"/>
        <v/>
      </c>
      <c r="V50" s="121" t="str">
        <f t="shared" si="1"/>
        <v/>
      </c>
      <c r="W50" s="121" t="str">
        <f t="shared" si="1"/>
        <v/>
      </c>
      <c r="X50" s="121" t="str">
        <f t="shared" si="1"/>
        <v/>
      </c>
      <c r="Y50" s="121" t="str">
        <f t="shared" si="1"/>
        <v/>
      </c>
      <c r="Z50" s="74"/>
      <c r="AA50" s="74"/>
      <c r="AB50" s="739" t="str">
        <f>IFERROR(VLOOKUP($G50,'様式8-3'!$B$11:$N$57,12,FALSE),"")</f>
        <v/>
      </c>
      <c r="AC50" s="739" t="str">
        <f>IFERROR(VLOOKUP($G50,'様式8-3'!$B$11:$N$57,13,FALSE),"")</f>
        <v/>
      </c>
      <c r="AD50" s="744"/>
      <c r="AE50" s="65"/>
      <c r="AF50" s="72" t="str">
        <f>IFERROR(VLOOKUP($AE50,'様式8-3'!$B$110:$N$118,2,TRUE),"")</f>
        <v/>
      </c>
      <c r="AG50" s="65"/>
      <c r="AH50" s="743" t="str">
        <f>IFERROR(VLOOKUP($AE50,'様式8-3'!$B$110:$N$118,12,TRUE),"")</f>
        <v/>
      </c>
      <c r="AI50" s="743" t="str">
        <f>IFERROR(VLOOKUP($AE50,'様式8-3'!$B$110:$N$118,13,TRUE),"")</f>
        <v/>
      </c>
    </row>
    <row r="51" spans="1:35" x14ac:dyDescent="0.15">
      <c r="A51" s="2">
        <v>40</v>
      </c>
      <c r="C51" s="594">
        <v>40</v>
      </c>
      <c r="D51" s="114"/>
      <c r="E51" s="65"/>
      <c r="F51" s="65"/>
      <c r="G51" s="65"/>
      <c r="H51" s="65"/>
      <c r="I51" s="65"/>
      <c r="J51" s="72" t="str">
        <f>IFERROR(VLOOKUP($G51,'様式8-3'!$B$11:$N$57,11,FALSE),"")</f>
        <v/>
      </c>
      <c r="K51" s="106" t="str">
        <f>IFERROR(VLOOKUP($G51,'様式8-3'!$B$11:$N$57,2,FALSE),"")</f>
        <v/>
      </c>
      <c r="L51" s="106" t="str">
        <f>IFERROR(VLOOKUP($G51,'様式8-3'!$B$11:$N$57,3,FALSE),"")</f>
        <v/>
      </c>
      <c r="M51" s="118" t="str">
        <f>IFERROR(VLOOKUP($G51,'様式8-3'!$B$11:$N$57,4,FALSE),"")</f>
        <v/>
      </c>
      <c r="N51" s="118" t="str">
        <f>IFERROR(VLOOKUP($G51,'様式8-3'!$B$11:$N$57,5,FALSE),"")</f>
        <v/>
      </c>
      <c r="O51" s="118" t="str">
        <f>IFERROR(VLOOKUP($G51,'様式8-3'!$B$11:$N$57,6,FALSE),"")</f>
        <v/>
      </c>
      <c r="P51" s="118" t="str">
        <f>IFERROR(VLOOKUP($G51,'様式8-3'!$B$11:$N$57,7,FALSE),"")</f>
        <v/>
      </c>
      <c r="Q51" s="74"/>
      <c r="R51" s="74"/>
      <c r="S51" s="65"/>
      <c r="T51" s="73" t="str">
        <f t="shared" si="1"/>
        <v/>
      </c>
      <c r="U51" s="73" t="str">
        <f t="shared" si="1"/>
        <v/>
      </c>
      <c r="V51" s="121" t="str">
        <f t="shared" si="1"/>
        <v/>
      </c>
      <c r="W51" s="121" t="str">
        <f t="shared" si="1"/>
        <v/>
      </c>
      <c r="X51" s="121" t="str">
        <f t="shared" si="1"/>
        <v/>
      </c>
      <c r="Y51" s="121" t="str">
        <f t="shared" si="1"/>
        <v/>
      </c>
      <c r="Z51" s="74"/>
      <c r="AA51" s="74"/>
      <c r="AB51" s="739" t="str">
        <f>IFERROR(VLOOKUP($G51,'様式8-3'!$B$11:$N$57,12,FALSE),"")</f>
        <v/>
      </c>
      <c r="AC51" s="739" t="str">
        <f>IFERROR(VLOOKUP($G51,'様式8-3'!$B$11:$N$57,13,FALSE),"")</f>
        <v/>
      </c>
      <c r="AD51" s="744"/>
      <c r="AE51" s="65"/>
      <c r="AF51" s="72" t="str">
        <f>IFERROR(VLOOKUP($AE51,'様式8-3'!$B$110:$N$118,2,TRUE),"")</f>
        <v/>
      </c>
      <c r="AG51" s="65"/>
      <c r="AH51" s="743" t="str">
        <f>IFERROR(VLOOKUP($AE51,'様式8-3'!$B$110:$N$118,12,TRUE),"")</f>
        <v/>
      </c>
      <c r="AI51" s="743" t="str">
        <f>IFERROR(VLOOKUP($AE51,'様式8-3'!$B$110:$N$118,13,TRUE),"")</f>
        <v/>
      </c>
    </row>
    <row r="52" spans="1:35" x14ac:dyDescent="0.15">
      <c r="A52" s="2">
        <v>41</v>
      </c>
      <c r="C52" s="594">
        <v>41</v>
      </c>
      <c r="D52" s="114"/>
      <c r="E52" s="65"/>
      <c r="F52" s="65"/>
      <c r="G52" s="65"/>
      <c r="H52" s="65"/>
      <c r="I52" s="65"/>
      <c r="J52" s="72" t="str">
        <f>IFERROR(VLOOKUP($G52,'様式8-3'!$B$11:$N$57,11,FALSE),"")</f>
        <v/>
      </c>
      <c r="K52" s="106" t="str">
        <f>IFERROR(VLOOKUP($G52,'様式8-3'!$B$11:$N$57,2,FALSE),"")</f>
        <v/>
      </c>
      <c r="L52" s="106" t="str">
        <f>IFERROR(VLOOKUP($G52,'様式8-3'!$B$11:$N$57,3,FALSE),"")</f>
        <v/>
      </c>
      <c r="M52" s="118" t="str">
        <f>IFERROR(VLOOKUP($G52,'様式8-3'!$B$11:$N$57,4,FALSE),"")</f>
        <v/>
      </c>
      <c r="N52" s="118" t="str">
        <f>IFERROR(VLOOKUP($G52,'様式8-3'!$B$11:$N$57,5,FALSE),"")</f>
        <v/>
      </c>
      <c r="O52" s="118" t="str">
        <f>IFERROR(VLOOKUP($G52,'様式8-3'!$B$11:$N$57,6,FALSE),"")</f>
        <v/>
      </c>
      <c r="P52" s="118" t="str">
        <f>IFERROR(VLOOKUP($G52,'様式8-3'!$B$11:$N$57,7,FALSE),"")</f>
        <v/>
      </c>
      <c r="Q52" s="74"/>
      <c r="R52" s="74"/>
      <c r="S52" s="65"/>
      <c r="T52" s="73" t="str">
        <f t="shared" si="1"/>
        <v/>
      </c>
      <c r="U52" s="73" t="str">
        <f t="shared" si="1"/>
        <v/>
      </c>
      <c r="V52" s="121" t="str">
        <f t="shared" si="1"/>
        <v/>
      </c>
      <c r="W52" s="121" t="str">
        <f t="shared" si="1"/>
        <v/>
      </c>
      <c r="X52" s="121" t="str">
        <f t="shared" si="1"/>
        <v/>
      </c>
      <c r="Y52" s="121" t="str">
        <f t="shared" si="1"/>
        <v/>
      </c>
      <c r="Z52" s="74"/>
      <c r="AA52" s="74"/>
      <c r="AB52" s="739" t="str">
        <f>IFERROR(VLOOKUP($G52,'様式8-3'!$B$11:$N$57,12,FALSE),"")</f>
        <v/>
      </c>
      <c r="AC52" s="739" t="str">
        <f>IFERROR(VLOOKUP($G52,'様式8-3'!$B$11:$N$57,13,FALSE),"")</f>
        <v/>
      </c>
      <c r="AD52" s="744"/>
      <c r="AE52" s="65"/>
      <c r="AF52" s="72" t="str">
        <f>IFERROR(VLOOKUP($AE52,'様式8-3'!$B$110:$N$118,2,TRUE),"")</f>
        <v/>
      </c>
      <c r="AG52" s="65"/>
      <c r="AH52" s="743" t="str">
        <f>IFERROR(VLOOKUP($AE52,'様式8-3'!$B$110:$N$118,12,TRUE),"")</f>
        <v/>
      </c>
      <c r="AI52" s="743" t="str">
        <f>IFERROR(VLOOKUP($AE52,'様式8-3'!$B$110:$N$118,13,TRUE),"")</f>
        <v/>
      </c>
    </row>
    <row r="53" spans="1:35" x14ac:dyDescent="0.15">
      <c r="A53" s="2">
        <v>42</v>
      </c>
      <c r="C53" s="594">
        <v>42</v>
      </c>
      <c r="D53" s="114"/>
      <c r="E53" s="65"/>
      <c r="F53" s="65"/>
      <c r="G53" s="65"/>
      <c r="H53" s="65"/>
      <c r="I53" s="65"/>
      <c r="J53" s="72" t="str">
        <f>IFERROR(VLOOKUP($G53,'様式8-3'!$B$11:$N$57,11,FALSE),"")</f>
        <v/>
      </c>
      <c r="K53" s="106" t="str">
        <f>IFERROR(VLOOKUP($G53,'様式8-3'!$B$11:$N$57,2,FALSE),"")</f>
        <v/>
      </c>
      <c r="L53" s="106" t="str">
        <f>IFERROR(VLOOKUP($G53,'様式8-3'!$B$11:$N$57,3,FALSE),"")</f>
        <v/>
      </c>
      <c r="M53" s="118" t="str">
        <f>IFERROR(VLOOKUP($G53,'様式8-3'!$B$11:$N$57,4,FALSE),"")</f>
        <v/>
      </c>
      <c r="N53" s="118" t="str">
        <f>IFERROR(VLOOKUP($G53,'様式8-3'!$B$11:$N$57,5,FALSE),"")</f>
        <v/>
      </c>
      <c r="O53" s="118" t="str">
        <f>IFERROR(VLOOKUP($G53,'様式8-3'!$B$11:$N$57,6,FALSE),"")</f>
        <v/>
      </c>
      <c r="P53" s="118" t="str">
        <f>IFERROR(VLOOKUP($G53,'様式8-3'!$B$11:$N$57,7,FALSE),"")</f>
        <v/>
      </c>
      <c r="Q53" s="74"/>
      <c r="R53" s="74"/>
      <c r="S53" s="65"/>
      <c r="T53" s="73" t="str">
        <f t="shared" si="1"/>
        <v/>
      </c>
      <c r="U53" s="73" t="str">
        <f t="shared" si="1"/>
        <v/>
      </c>
      <c r="V53" s="121" t="str">
        <f t="shared" si="1"/>
        <v/>
      </c>
      <c r="W53" s="121" t="str">
        <f t="shared" si="1"/>
        <v/>
      </c>
      <c r="X53" s="121" t="str">
        <f t="shared" si="1"/>
        <v/>
      </c>
      <c r="Y53" s="121" t="str">
        <f t="shared" si="1"/>
        <v/>
      </c>
      <c r="Z53" s="74"/>
      <c r="AA53" s="74"/>
      <c r="AB53" s="739" t="str">
        <f>IFERROR(VLOOKUP($G53,'様式8-3'!$B$11:$N$57,12,FALSE),"")</f>
        <v/>
      </c>
      <c r="AC53" s="739" t="str">
        <f>IFERROR(VLOOKUP($G53,'様式8-3'!$B$11:$N$57,13,FALSE),"")</f>
        <v/>
      </c>
      <c r="AD53" s="744"/>
      <c r="AE53" s="65"/>
      <c r="AF53" s="72" t="str">
        <f>IFERROR(VLOOKUP($AE53,'様式8-3'!$B$110:$N$118,2,TRUE),"")</f>
        <v/>
      </c>
      <c r="AG53" s="65"/>
      <c r="AH53" s="743" t="str">
        <f>IFERROR(VLOOKUP($AE53,'様式8-3'!$B$110:$N$118,12,TRUE),"")</f>
        <v/>
      </c>
      <c r="AI53" s="743" t="str">
        <f>IFERROR(VLOOKUP($AE53,'様式8-3'!$B$110:$N$118,13,TRUE),"")</f>
        <v/>
      </c>
    </row>
    <row r="54" spans="1:35" x14ac:dyDescent="0.15">
      <c r="A54" s="2">
        <v>43</v>
      </c>
      <c r="C54" s="594">
        <v>43</v>
      </c>
      <c r="D54" s="114"/>
      <c r="E54" s="65"/>
      <c r="F54" s="65"/>
      <c r="G54" s="65"/>
      <c r="H54" s="65"/>
      <c r="I54" s="65"/>
      <c r="J54" s="72" t="str">
        <f>IFERROR(VLOOKUP($G54,'様式8-3'!$B$11:$N$57,11,FALSE),"")</f>
        <v/>
      </c>
      <c r="K54" s="106" t="str">
        <f>IFERROR(VLOOKUP($G54,'様式8-3'!$B$11:$N$57,2,FALSE),"")</f>
        <v/>
      </c>
      <c r="L54" s="106" t="str">
        <f>IFERROR(VLOOKUP($G54,'様式8-3'!$B$11:$N$57,3,FALSE),"")</f>
        <v/>
      </c>
      <c r="M54" s="118" t="str">
        <f>IFERROR(VLOOKUP($G54,'様式8-3'!$B$11:$N$57,4,FALSE),"")</f>
        <v/>
      </c>
      <c r="N54" s="118" t="str">
        <f>IFERROR(VLOOKUP($G54,'様式8-3'!$B$11:$N$57,5,FALSE),"")</f>
        <v/>
      </c>
      <c r="O54" s="118" t="str">
        <f>IFERROR(VLOOKUP($G54,'様式8-3'!$B$11:$N$57,6,FALSE),"")</f>
        <v/>
      </c>
      <c r="P54" s="118" t="str">
        <f>IFERROR(VLOOKUP($G54,'様式8-3'!$B$11:$N$57,7,FALSE),"")</f>
        <v/>
      </c>
      <c r="Q54" s="74"/>
      <c r="R54" s="74"/>
      <c r="S54" s="65"/>
      <c r="T54" s="73" t="str">
        <f t="shared" si="1"/>
        <v/>
      </c>
      <c r="U54" s="73" t="str">
        <f t="shared" si="1"/>
        <v/>
      </c>
      <c r="V54" s="121" t="str">
        <f t="shared" si="1"/>
        <v/>
      </c>
      <c r="W54" s="121" t="str">
        <f t="shared" si="1"/>
        <v/>
      </c>
      <c r="X54" s="121" t="str">
        <f t="shared" si="1"/>
        <v/>
      </c>
      <c r="Y54" s="121" t="str">
        <f t="shared" si="1"/>
        <v/>
      </c>
      <c r="Z54" s="74"/>
      <c r="AA54" s="74"/>
      <c r="AB54" s="739" t="str">
        <f>IFERROR(VLOOKUP($G54,'様式8-3'!$B$11:$N$57,12,FALSE),"")</f>
        <v/>
      </c>
      <c r="AC54" s="739" t="str">
        <f>IFERROR(VLOOKUP($G54,'様式8-3'!$B$11:$N$57,13,FALSE),"")</f>
        <v/>
      </c>
      <c r="AD54" s="744"/>
      <c r="AE54" s="65"/>
      <c r="AF54" s="72" t="str">
        <f>IFERROR(VLOOKUP($AE54,'様式8-3'!$B$110:$N$118,2,TRUE),"")</f>
        <v/>
      </c>
      <c r="AG54" s="65"/>
      <c r="AH54" s="743" t="str">
        <f>IFERROR(VLOOKUP($AE54,'様式8-3'!$B$110:$N$118,12,TRUE),"")</f>
        <v/>
      </c>
      <c r="AI54" s="743" t="str">
        <f>IFERROR(VLOOKUP($AE54,'様式8-3'!$B$110:$N$118,13,TRUE),"")</f>
        <v/>
      </c>
    </row>
    <row r="55" spans="1:35" x14ac:dyDescent="0.15">
      <c r="A55" s="2">
        <v>44</v>
      </c>
      <c r="C55" s="594">
        <v>44</v>
      </c>
      <c r="D55" s="114"/>
      <c r="E55" s="65"/>
      <c r="F55" s="65"/>
      <c r="G55" s="65"/>
      <c r="H55" s="65"/>
      <c r="I55" s="65"/>
      <c r="J55" s="72" t="str">
        <f>IFERROR(VLOOKUP($G55,'様式8-3'!$B$11:$N$57,11,FALSE),"")</f>
        <v/>
      </c>
      <c r="K55" s="106" t="str">
        <f>IFERROR(VLOOKUP($G55,'様式8-3'!$B$11:$N$57,2,FALSE),"")</f>
        <v/>
      </c>
      <c r="L55" s="106" t="str">
        <f>IFERROR(VLOOKUP($G55,'様式8-3'!$B$11:$N$57,3,FALSE),"")</f>
        <v/>
      </c>
      <c r="M55" s="118" t="str">
        <f>IFERROR(VLOOKUP($G55,'様式8-3'!$B$11:$N$57,4,FALSE),"")</f>
        <v/>
      </c>
      <c r="N55" s="118" t="str">
        <f>IFERROR(VLOOKUP($G55,'様式8-3'!$B$11:$N$57,5,FALSE),"")</f>
        <v/>
      </c>
      <c r="O55" s="118" t="str">
        <f>IFERROR(VLOOKUP($G55,'様式8-3'!$B$11:$N$57,6,FALSE),"")</f>
        <v/>
      </c>
      <c r="P55" s="118" t="str">
        <f>IFERROR(VLOOKUP($G55,'様式8-3'!$B$11:$N$57,7,FALSE),"")</f>
        <v/>
      </c>
      <c r="Q55" s="74"/>
      <c r="R55" s="74"/>
      <c r="S55" s="65"/>
      <c r="T55" s="73" t="str">
        <f t="shared" si="1"/>
        <v/>
      </c>
      <c r="U55" s="73" t="str">
        <f t="shared" si="1"/>
        <v/>
      </c>
      <c r="V55" s="121" t="str">
        <f t="shared" si="1"/>
        <v/>
      </c>
      <c r="W55" s="121" t="str">
        <f t="shared" si="1"/>
        <v/>
      </c>
      <c r="X55" s="121" t="str">
        <f t="shared" si="1"/>
        <v/>
      </c>
      <c r="Y55" s="121" t="str">
        <f t="shared" si="1"/>
        <v/>
      </c>
      <c r="Z55" s="74"/>
      <c r="AA55" s="74"/>
      <c r="AB55" s="739" t="str">
        <f>IFERROR(VLOOKUP($G55,'様式8-3'!$B$11:$N$57,12,FALSE),"")</f>
        <v/>
      </c>
      <c r="AC55" s="739" t="str">
        <f>IFERROR(VLOOKUP($G55,'様式8-3'!$B$11:$N$57,13,FALSE),"")</f>
        <v/>
      </c>
      <c r="AD55" s="744"/>
      <c r="AE55" s="65"/>
      <c r="AF55" s="72" t="str">
        <f>IFERROR(VLOOKUP($AE55,'様式8-3'!$B$110:$N$118,2,TRUE),"")</f>
        <v/>
      </c>
      <c r="AG55" s="65"/>
      <c r="AH55" s="743" t="str">
        <f>IFERROR(VLOOKUP($AE55,'様式8-3'!$B$110:$N$118,12,TRUE),"")</f>
        <v/>
      </c>
      <c r="AI55" s="743" t="str">
        <f>IFERROR(VLOOKUP($AE55,'様式8-3'!$B$110:$N$118,13,TRUE),"")</f>
        <v/>
      </c>
    </row>
    <row r="56" spans="1:35" x14ac:dyDescent="0.15">
      <c r="A56" s="2">
        <v>45</v>
      </c>
      <c r="C56" s="594">
        <v>45</v>
      </c>
      <c r="D56" s="114"/>
      <c r="E56" s="65"/>
      <c r="F56" s="65"/>
      <c r="G56" s="65"/>
      <c r="H56" s="65"/>
      <c r="I56" s="65"/>
      <c r="J56" s="72" t="str">
        <f>IFERROR(VLOOKUP($G56,'様式8-3'!$B$11:$N$57,11,FALSE),"")</f>
        <v/>
      </c>
      <c r="K56" s="106" t="str">
        <f>IFERROR(VLOOKUP($G56,'様式8-3'!$B$11:$N$57,2,FALSE),"")</f>
        <v/>
      </c>
      <c r="L56" s="106" t="str">
        <f>IFERROR(VLOOKUP($G56,'様式8-3'!$B$11:$N$57,3,FALSE),"")</f>
        <v/>
      </c>
      <c r="M56" s="118" t="str">
        <f>IFERROR(VLOOKUP($G56,'様式8-3'!$B$11:$N$57,4,FALSE),"")</f>
        <v/>
      </c>
      <c r="N56" s="118" t="str">
        <f>IFERROR(VLOOKUP($G56,'様式8-3'!$B$11:$N$57,5,FALSE),"")</f>
        <v/>
      </c>
      <c r="O56" s="118" t="str">
        <f>IFERROR(VLOOKUP($G56,'様式8-3'!$B$11:$N$57,6,FALSE),"")</f>
        <v/>
      </c>
      <c r="P56" s="118" t="str">
        <f>IFERROR(VLOOKUP($G56,'様式8-3'!$B$11:$N$57,7,FALSE),"")</f>
        <v/>
      </c>
      <c r="Q56" s="74"/>
      <c r="R56" s="74"/>
      <c r="S56" s="65"/>
      <c r="T56" s="73" t="str">
        <f t="shared" si="1"/>
        <v/>
      </c>
      <c r="U56" s="73" t="str">
        <f t="shared" si="1"/>
        <v/>
      </c>
      <c r="V56" s="121" t="str">
        <f t="shared" si="1"/>
        <v/>
      </c>
      <c r="W56" s="121" t="str">
        <f t="shared" si="1"/>
        <v/>
      </c>
      <c r="X56" s="121" t="str">
        <f t="shared" si="1"/>
        <v/>
      </c>
      <c r="Y56" s="121" t="str">
        <f t="shared" si="1"/>
        <v/>
      </c>
      <c r="Z56" s="74"/>
      <c r="AA56" s="74"/>
      <c r="AB56" s="739" t="str">
        <f>IFERROR(VLOOKUP($G56,'様式8-3'!$B$11:$N$57,12,FALSE),"")</f>
        <v/>
      </c>
      <c r="AC56" s="739" t="str">
        <f>IFERROR(VLOOKUP($G56,'様式8-3'!$B$11:$N$57,13,FALSE),"")</f>
        <v/>
      </c>
      <c r="AD56" s="744"/>
      <c r="AE56" s="65"/>
      <c r="AF56" s="72" t="str">
        <f>IFERROR(VLOOKUP($AE56,'様式8-3'!$B$110:$N$118,2,TRUE),"")</f>
        <v/>
      </c>
      <c r="AG56" s="65"/>
      <c r="AH56" s="743" t="str">
        <f>IFERROR(VLOOKUP($AE56,'様式8-3'!$B$110:$N$118,12,TRUE),"")</f>
        <v/>
      </c>
      <c r="AI56" s="743" t="str">
        <f>IFERROR(VLOOKUP($AE56,'様式8-3'!$B$110:$N$118,13,TRUE),"")</f>
        <v/>
      </c>
    </row>
    <row r="57" spans="1:35" x14ac:dyDescent="0.15">
      <c r="A57" s="2">
        <v>46</v>
      </c>
      <c r="C57" s="594">
        <v>46</v>
      </c>
      <c r="D57" s="114"/>
      <c r="E57" s="65"/>
      <c r="F57" s="65"/>
      <c r="G57" s="65"/>
      <c r="H57" s="65"/>
      <c r="I57" s="65"/>
      <c r="J57" s="72" t="str">
        <f>IFERROR(VLOOKUP($G57,'様式8-3'!$B$11:$N$57,11,FALSE),"")</f>
        <v/>
      </c>
      <c r="K57" s="106" t="str">
        <f>IFERROR(VLOOKUP($G57,'様式8-3'!$B$11:$N$57,2,FALSE),"")</f>
        <v/>
      </c>
      <c r="L57" s="106" t="str">
        <f>IFERROR(VLOOKUP($G57,'様式8-3'!$B$11:$N$57,3,FALSE),"")</f>
        <v/>
      </c>
      <c r="M57" s="118" t="str">
        <f>IFERROR(VLOOKUP($G57,'様式8-3'!$B$11:$N$57,4,FALSE),"")</f>
        <v/>
      </c>
      <c r="N57" s="118" t="str">
        <f>IFERROR(VLOOKUP($G57,'様式8-3'!$B$11:$N$57,5,FALSE),"")</f>
        <v/>
      </c>
      <c r="O57" s="118" t="str">
        <f>IFERROR(VLOOKUP($G57,'様式8-3'!$B$11:$N$57,6,FALSE),"")</f>
        <v/>
      </c>
      <c r="P57" s="118" t="str">
        <f>IFERROR(VLOOKUP($G57,'様式8-3'!$B$11:$N$57,7,FALSE),"")</f>
        <v/>
      </c>
      <c r="Q57" s="74"/>
      <c r="R57" s="74"/>
      <c r="S57" s="65"/>
      <c r="T57" s="73" t="str">
        <f t="shared" si="1"/>
        <v/>
      </c>
      <c r="U57" s="73" t="str">
        <f t="shared" si="1"/>
        <v/>
      </c>
      <c r="V57" s="121" t="str">
        <f t="shared" si="1"/>
        <v/>
      </c>
      <c r="W57" s="121" t="str">
        <f t="shared" si="1"/>
        <v/>
      </c>
      <c r="X57" s="121" t="str">
        <f t="shared" si="1"/>
        <v/>
      </c>
      <c r="Y57" s="121" t="str">
        <f t="shared" si="1"/>
        <v/>
      </c>
      <c r="Z57" s="74"/>
      <c r="AA57" s="74"/>
      <c r="AB57" s="739" t="str">
        <f>IFERROR(VLOOKUP($G57,'様式8-3'!$B$11:$N$57,12,FALSE),"")</f>
        <v/>
      </c>
      <c r="AC57" s="739" t="str">
        <f>IFERROR(VLOOKUP($G57,'様式8-3'!$B$11:$N$57,13,FALSE),"")</f>
        <v/>
      </c>
      <c r="AD57" s="744"/>
      <c r="AE57" s="65"/>
      <c r="AF57" s="72" t="str">
        <f>IFERROR(VLOOKUP($AE57,'様式8-3'!$B$110:$N$118,2,TRUE),"")</f>
        <v/>
      </c>
      <c r="AG57" s="65"/>
      <c r="AH57" s="743" t="str">
        <f>IFERROR(VLOOKUP($AE57,'様式8-3'!$B$110:$N$118,12,TRUE),"")</f>
        <v/>
      </c>
      <c r="AI57" s="743" t="str">
        <f>IFERROR(VLOOKUP($AE57,'様式8-3'!$B$110:$N$118,13,TRUE),"")</f>
        <v/>
      </c>
    </row>
    <row r="58" spans="1:35" x14ac:dyDescent="0.15">
      <c r="A58" s="2">
        <v>47</v>
      </c>
      <c r="C58" s="594">
        <v>47</v>
      </c>
      <c r="D58" s="114"/>
      <c r="E58" s="65"/>
      <c r="F58" s="65"/>
      <c r="G58" s="65"/>
      <c r="H58" s="65"/>
      <c r="I58" s="65"/>
      <c r="J58" s="72" t="str">
        <f>IFERROR(VLOOKUP($G58,'様式8-3'!$B$11:$N$57,11,FALSE),"")</f>
        <v/>
      </c>
      <c r="K58" s="106" t="str">
        <f>IFERROR(VLOOKUP($G58,'様式8-3'!$B$11:$N$57,2,FALSE),"")</f>
        <v/>
      </c>
      <c r="L58" s="106" t="str">
        <f>IFERROR(VLOOKUP($G58,'様式8-3'!$B$11:$N$57,3,FALSE),"")</f>
        <v/>
      </c>
      <c r="M58" s="118" t="str">
        <f>IFERROR(VLOOKUP($G58,'様式8-3'!$B$11:$N$57,4,FALSE),"")</f>
        <v/>
      </c>
      <c r="N58" s="118" t="str">
        <f>IFERROR(VLOOKUP($G58,'様式8-3'!$B$11:$N$57,5,FALSE),"")</f>
        <v/>
      </c>
      <c r="O58" s="118" t="str">
        <f>IFERROR(VLOOKUP($G58,'様式8-3'!$B$11:$N$57,6,FALSE),"")</f>
        <v/>
      </c>
      <c r="P58" s="118" t="str">
        <f>IFERROR(VLOOKUP($G58,'様式8-3'!$B$11:$N$57,7,FALSE),"")</f>
        <v/>
      </c>
      <c r="Q58" s="74"/>
      <c r="R58" s="74"/>
      <c r="S58" s="65"/>
      <c r="T58" s="73" t="str">
        <f t="shared" si="1"/>
        <v/>
      </c>
      <c r="U58" s="73" t="str">
        <f t="shared" si="1"/>
        <v/>
      </c>
      <c r="V58" s="121" t="str">
        <f t="shared" si="1"/>
        <v/>
      </c>
      <c r="W58" s="121" t="str">
        <f t="shared" si="1"/>
        <v/>
      </c>
      <c r="X58" s="121" t="str">
        <f t="shared" si="1"/>
        <v/>
      </c>
      <c r="Y58" s="121" t="str">
        <f t="shared" si="1"/>
        <v/>
      </c>
      <c r="Z58" s="74"/>
      <c r="AA58" s="74"/>
      <c r="AB58" s="739" t="str">
        <f>IFERROR(VLOOKUP($G58,'様式8-3'!$B$11:$N$57,12,FALSE),"")</f>
        <v/>
      </c>
      <c r="AC58" s="739" t="str">
        <f>IFERROR(VLOOKUP($G58,'様式8-3'!$B$11:$N$57,13,FALSE),"")</f>
        <v/>
      </c>
      <c r="AD58" s="744"/>
      <c r="AE58" s="65"/>
      <c r="AF58" s="72" t="str">
        <f>IFERROR(VLOOKUP($AE58,'様式8-3'!$B$110:$N$118,2,TRUE),"")</f>
        <v/>
      </c>
      <c r="AG58" s="65"/>
      <c r="AH58" s="743" t="str">
        <f>IFERROR(VLOOKUP($AE58,'様式8-3'!$B$110:$N$118,12,TRUE),"")</f>
        <v/>
      </c>
      <c r="AI58" s="743" t="str">
        <f>IFERROR(VLOOKUP($AE58,'様式8-3'!$B$110:$N$118,13,TRUE),"")</f>
        <v/>
      </c>
    </row>
    <row r="59" spans="1:35" x14ac:dyDescent="0.15">
      <c r="A59" s="2">
        <v>48</v>
      </c>
      <c r="C59" s="594">
        <v>48</v>
      </c>
      <c r="D59" s="114"/>
      <c r="E59" s="65"/>
      <c r="F59" s="65"/>
      <c r="G59" s="65"/>
      <c r="H59" s="65"/>
      <c r="I59" s="65"/>
      <c r="J59" s="72" t="str">
        <f>IFERROR(VLOOKUP($G59,'様式8-3'!$B$11:$N$57,11,FALSE),"")</f>
        <v/>
      </c>
      <c r="K59" s="106" t="str">
        <f>IFERROR(VLOOKUP($G59,'様式8-3'!$B$11:$N$57,2,FALSE),"")</f>
        <v/>
      </c>
      <c r="L59" s="106" t="str">
        <f>IFERROR(VLOOKUP($G59,'様式8-3'!$B$11:$N$57,3,FALSE),"")</f>
        <v/>
      </c>
      <c r="M59" s="118" t="str">
        <f>IFERROR(VLOOKUP($G59,'様式8-3'!$B$11:$N$57,4,FALSE),"")</f>
        <v/>
      </c>
      <c r="N59" s="118" t="str">
        <f>IFERROR(VLOOKUP($G59,'様式8-3'!$B$11:$N$57,5,FALSE),"")</f>
        <v/>
      </c>
      <c r="O59" s="118" t="str">
        <f>IFERROR(VLOOKUP($G59,'様式8-3'!$B$11:$N$57,6,FALSE),"")</f>
        <v/>
      </c>
      <c r="P59" s="118" t="str">
        <f>IFERROR(VLOOKUP($G59,'様式8-3'!$B$11:$N$57,7,FALSE),"")</f>
        <v/>
      </c>
      <c r="Q59" s="74"/>
      <c r="R59" s="74"/>
      <c r="S59" s="65"/>
      <c r="T59" s="73" t="str">
        <f t="shared" si="1"/>
        <v/>
      </c>
      <c r="U59" s="73" t="str">
        <f t="shared" si="1"/>
        <v/>
      </c>
      <c r="V59" s="121" t="str">
        <f t="shared" si="1"/>
        <v/>
      </c>
      <c r="W59" s="121" t="str">
        <f t="shared" si="1"/>
        <v/>
      </c>
      <c r="X59" s="121" t="str">
        <f t="shared" si="1"/>
        <v/>
      </c>
      <c r="Y59" s="121" t="str">
        <f t="shared" si="1"/>
        <v/>
      </c>
      <c r="Z59" s="74"/>
      <c r="AA59" s="74"/>
      <c r="AB59" s="739" t="str">
        <f>IFERROR(VLOOKUP($G59,'様式8-3'!$B$11:$N$57,12,FALSE),"")</f>
        <v/>
      </c>
      <c r="AC59" s="739" t="str">
        <f>IFERROR(VLOOKUP($G59,'様式8-3'!$B$11:$N$57,13,FALSE),"")</f>
        <v/>
      </c>
      <c r="AD59" s="744"/>
      <c r="AE59" s="65"/>
      <c r="AF59" s="72" t="str">
        <f>IFERROR(VLOOKUP($AE59,'様式8-3'!$B$110:$N$118,2,TRUE),"")</f>
        <v/>
      </c>
      <c r="AG59" s="65"/>
      <c r="AH59" s="743" t="str">
        <f>IFERROR(VLOOKUP($AE59,'様式8-3'!$B$110:$N$118,12,TRUE),"")</f>
        <v/>
      </c>
      <c r="AI59" s="743" t="str">
        <f>IFERROR(VLOOKUP($AE59,'様式8-3'!$B$110:$N$118,13,TRUE),"")</f>
        <v/>
      </c>
    </row>
    <row r="60" spans="1:35" x14ac:dyDescent="0.15">
      <c r="A60" s="2">
        <v>49</v>
      </c>
      <c r="C60" s="594">
        <v>49</v>
      </c>
      <c r="D60" s="114"/>
      <c r="E60" s="65"/>
      <c r="F60" s="65"/>
      <c r="G60" s="65"/>
      <c r="H60" s="65"/>
      <c r="I60" s="65"/>
      <c r="J60" s="72" t="str">
        <f>IFERROR(VLOOKUP($G60,'様式8-3'!$B$11:$N$57,11,FALSE),"")</f>
        <v/>
      </c>
      <c r="K60" s="106" t="str">
        <f>IFERROR(VLOOKUP($G60,'様式8-3'!$B$11:$N$57,2,FALSE),"")</f>
        <v/>
      </c>
      <c r="L60" s="106" t="str">
        <f>IFERROR(VLOOKUP($G60,'様式8-3'!$B$11:$N$57,3,FALSE),"")</f>
        <v/>
      </c>
      <c r="M60" s="118" t="str">
        <f>IFERROR(VLOOKUP($G60,'様式8-3'!$B$11:$N$57,4,FALSE),"")</f>
        <v/>
      </c>
      <c r="N60" s="118" t="str">
        <f>IFERROR(VLOOKUP($G60,'様式8-3'!$B$11:$N$57,5,FALSE),"")</f>
        <v/>
      </c>
      <c r="O60" s="118" t="str">
        <f>IFERROR(VLOOKUP($G60,'様式8-3'!$B$11:$N$57,6,FALSE),"")</f>
        <v/>
      </c>
      <c r="P60" s="118" t="str">
        <f>IFERROR(VLOOKUP($G60,'様式8-3'!$B$11:$N$57,7,FALSE),"")</f>
        <v/>
      </c>
      <c r="Q60" s="74"/>
      <c r="R60" s="74"/>
      <c r="S60" s="65"/>
      <c r="T60" s="73" t="str">
        <f t="shared" si="1"/>
        <v/>
      </c>
      <c r="U60" s="73" t="str">
        <f t="shared" si="1"/>
        <v/>
      </c>
      <c r="V60" s="121" t="str">
        <f t="shared" si="1"/>
        <v/>
      </c>
      <c r="W60" s="121" t="str">
        <f t="shared" si="1"/>
        <v/>
      </c>
      <c r="X60" s="121" t="str">
        <f t="shared" si="1"/>
        <v/>
      </c>
      <c r="Y60" s="121" t="str">
        <f t="shared" si="1"/>
        <v/>
      </c>
      <c r="Z60" s="74"/>
      <c r="AA60" s="74"/>
      <c r="AB60" s="739" t="str">
        <f>IFERROR(VLOOKUP($G60,'様式8-3'!$B$11:$N$57,12,FALSE),"")</f>
        <v/>
      </c>
      <c r="AC60" s="739" t="str">
        <f>IFERROR(VLOOKUP($G60,'様式8-3'!$B$11:$N$57,13,FALSE),"")</f>
        <v/>
      </c>
      <c r="AD60" s="744"/>
      <c r="AE60" s="65"/>
      <c r="AF60" s="72" t="str">
        <f>IFERROR(VLOOKUP($AE60,'様式8-3'!$B$110:$N$118,2,TRUE),"")</f>
        <v/>
      </c>
      <c r="AG60" s="65"/>
      <c r="AH60" s="743" t="str">
        <f>IFERROR(VLOOKUP($AE60,'様式8-3'!$B$110:$N$118,12,TRUE),"")</f>
        <v/>
      </c>
      <c r="AI60" s="743" t="str">
        <f>IFERROR(VLOOKUP($AE60,'様式8-3'!$B$110:$N$118,13,TRUE),"")</f>
        <v/>
      </c>
    </row>
    <row r="61" spans="1:35" x14ac:dyDescent="0.15">
      <c r="A61" s="2">
        <v>50</v>
      </c>
      <c r="C61" s="594">
        <v>50</v>
      </c>
      <c r="D61" s="114"/>
      <c r="E61" s="65"/>
      <c r="F61" s="65"/>
      <c r="G61" s="65"/>
      <c r="H61" s="65"/>
      <c r="I61" s="65"/>
      <c r="J61" s="72" t="str">
        <f>IFERROR(VLOOKUP($G61,'様式8-3'!$B$11:$N$57,11,FALSE),"")</f>
        <v/>
      </c>
      <c r="K61" s="106" t="str">
        <f>IFERROR(VLOOKUP($G61,'様式8-3'!$B$11:$N$57,2,FALSE),"")</f>
        <v/>
      </c>
      <c r="L61" s="106" t="str">
        <f>IFERROR(VLOOKUP($G61,'様式8-3'!$B$11:$N$57,3,FALSE),"")</f>
        <v/>
      </c>
      <c r="M61" s="118" t="str">
        <f>IFERROR(VLOOKUP($G61,'様式8-3'!$B$11:$N$57,4,FALSE),"")</f>
        <v/>
      </c>
      <c r="N61" s="118" t="str">
        <f>IFERROR(VLOOKUP($G61,'様式8-3'!$B$11:$N$57,5,FALSE),"")</f>
        <v/>
      </c>
      <c r="O61" s="118" t="str">
        <f>IFERROR(VLOOKUP($G61,'様式8-3'!$B$11:$N$57,6,FALSE),"")</f>
        <v/>
      </c>
      <c r="P61" s="118" t="str">
        <f>IFERROR(VLOOKUP($G61,'様式8-3'!$B$11:$N$57,7,FALSE),"")</f>
        <v/>
      </c>
      <c r="Q61" s="74"/>
      <c r="R61" s="74"/>
      <c r="S61" s="65"/>
      <c r="T61" s="73" t="str">
        <f t="shared" si="1"/>
        <v/>
      </c>
      <c r="U61" s="73" t="str">
        <f t="shared" si="1"/>
        <v/>
      </c>
      <c r="V61" s="121" t="str">
        <f t="shared" si="1"/>
        <v/>
      </c>
      <c r="W61" s="121" t="str">
        <f t="shared" si="1"/>
        <v/>
      </c>
      <c r="X61" s="121" t="str">
        <f t="shared" si="1"/>
        <v/>
      </c>
      <c r="Y61" s="121" t="str">
        <f t="shared" si="1"/>
        <v/>
      </c>
      <c r="Z61" s="74"/>
      <c r="AA61" s="74"/>
      <c r="AB61" s="739" t="str">
        <f>IFERROR(VLOOKUP($G61,'様式8-3'!$B$11:$N$57,12,FALSE),"")</f>
        <v/>
      </c>
      <c r="AC61" s="739" t="str">
        <f>IFERROR(VLOOKUP($G61,'様式8-3'!$B$11:$N$57,13,FALSE),"")</f>
        <v/>
      </c>
      <c r="AD61" s="744"/>
      <c r="AE61" s="65"/>
      <c r="AF61" s="72" t="str">
        <f>IFERROR(VLOOKUP($AE61,'様式8-3'!$B$110:$N$118,2,TRUE),"")</f>
        <v/>
      </c>
      <c r="AG61" s="65"/>
      <c r="AH61" s="743" t="str">
        <f>IFERROR(VLOOKUP($AE61,'様式8-3'!$B$110:$N$118,12,TRUE),"")</f>
        <v/>
      </c>
      <c r="AI61" s="743" t="str">
        <f>IFERROR(VLOOKUP($AE61,'様式8-3'!$B$110:$N$118,13,TRUE),"")</f>
        <v/>
      </c>
    </row>
    <row r="62" spans="1:35" x14ac:dyDescent="0.15">
      <c r="A62" s="2">
        <v>51</v>
      </c>
      <c r="C62" s="594">
        <v>51</v>
      </c>
      <c r="D62" s="114"/>
      <c r="E62" s="65"/>
      <c r="F62" s="65"/>
      <c r="G62" s="65"/>
      <c r="H62" s="65"/>
      <c r="I62" s="65"/>
      <c r="J62" s="72" t="str">
        <f>IFERROR(VLOOKUP($G62,'様式8-3'!$B$11:$N$57,11,FALSE),"")</f>
        <v/>
      </c>
      <c r="K62" s="106" t="str">
        <f>IFERROR(VLOOKUP($G62,'様式8-3'!$B$11:$N$57,2,FALSE),"")</f>
        <v/>
      </c>
      <c r="L62" s="106" t="str">
        <f>IFERROR(VLOOKUP($G62,'様式8-3'!$B$11:$N$57,3,FALSE),"")</f>
        <v/>
      </c>
      <c r="M62" s="118" t="str">
        <f>IFERROR(VLOOKUP($G62,'様式8-3'!$B$11:$N$57,4,FALSE),"")</f>
        <v/>
      </c>
      <c r="N62" s="118" t="str">
        <f>IFERROR(VLOOKUP($G62,'様式8-3'!$B$11:$N$57,5,FALSE),"")</f>
        <v/>
      </c>
      <c r="O62" s="118" t="str">
        <f>IFERROR(VLOOKUP($G62,'様式8-3'!$B$11:$N$57,6,FALSE),"")</f>
        <v/>
      </c>
      <c r="P62" s="118" t="str">
        <f>IFERROR(VLOOKUP($G62,'様式8-3'!$B$11:$N$57,7,FALSE),"")</f>
        <v/>
      </c>
      <c r="Q62" s="74"/>
      <c r="R62" s="74"/>
      <c r="S62" s="65"/>
      <c r="T62" s="73" t="str">
        <f t="shared" si="1"/>
        <v/>
      </c>
      <c r="U62" s="73" t="str">
        <f t="shared" si="1"/>
        <v/>
      </c>
      <c r="V62" s="121" t="str">
        <f t="shared" si="1"/>
        <v/>
      </c>
      <c r="W62" s="121" t="str">
        <f t="shared" si="1"/>
        <v/>
      </c>
      <c r="X62" s="121" t="str">
        <f t="shared" si="1"/>
        <v/>
      </c>
      <c r="Y62" s="121" t="str">
        <f t="shared" si="1"/>
        <v/>
      </c>
      <c r="Z62" s="74"/>
      <c r="AA62" s="74"/>
      <c r="AB62" s="739" t="str">
        <f>IFERROR(VLOOKUP($G62,'様式8-3'!$B$11:$N$57,12,FALSE),"")</f>
        <v/>
      </c>
      <c r="AC62" s="739" t="str">
        <f>IFERROR(VLOOKUP($G62,'様式8-3'!$B$11:$N$57,13,FALSE),"")</f>
        <v/>
      </c>
      <c r="AD62" s="744"/>
      <c r="AE62" s="65"/>
      <c r="AF62" s="72" t="str">
        <f>IFERROR(VLOOKUP($AE62,'様式8-3'!$B$110:$N$118,2,TRUE),"")</f>
        <v/>
      </c>
      <c r="AG62" s="65"/>
      <c r="AH62" s="743" t="str">
        <f>IFERROR(VLOOKUP($AE62,'様式8-3'!$B$110:$N$118,12,TRUE),"")</f>
        <v/>
      </c>
      <c r="AI62" s="743" t="str">
        <f>IFERROR(VLOOKUP($AE62,'様式8-3'!$B$110:$N$118,13,TRUE),"")</f>
        <v/>
      </c>
    </row>
    <row r="63" spans="1:35" x14ac:dyDescent="0.15">
      <c r="A63" s="2">
        <v>52</v>
      </c>
      <c r="C63" s="594">
        <v>52</v>
      </c>
      <c r="D63" s="114"/>
      <c r="E63" s="65"/>
      <c r="F63" s="65"/>
      <c r="G63" s="65"/>
      <c r="H63" s="65"/>
      <c r="I63" s="65"/>
      <c r="J63" s="72" t="str">
        <f>IFERROR(VLOOKUP($G63,'様式8-3'!$B$11:$N$57,11,FALSE),"")</f>
        <v/>
      </c>
      <c r="K63" s="106" t="str">
        <f>IFERROR(VLOOKUP($G63,'様式8-3'!$B$11:$N$57,2,FALSE),"")</f>
        <v/>
      </c>
      <c r="L63" s="106" t="str">
        <f>IFERROR(VLOOKUP($G63,'様式8-3'!$B$11:$N$57,3,FALSE),"")</f>
        <v/>
      </c>
      <c r="M63" s="118" t="str">
        <f>IFERROR(VLOOKUP($G63,'様式8-3'!$B$11:$N$57,4,FALSE),"")</f>
        <v/>
      </c>
      <c r="N63" s="118" t="str">
        <f>IFERROR(VLOOKUP($G63,'様式8-3'!$B$11:$N$57,5,FALSE),"")</f>
        <v/>
      </c>
      <c r="O63" s="118" t="str">
        <f>IFERROR(VLOOKUP($G63,'様式8-3'!$B$11:$N$57,6,FALSE),"")</f>
        <v/>
      </c>
      <c r="P63" s="118" t="str">
        <f>IFERROR(VLOOKUP($G63,'様式8-3'!$B$11:$N$57,7,FALSE),"")</f>
        <v/>
      </c>
      <c r="Q63" s="74"/>
      <c r="R63" s="74"/>
      <c r="S63" s="65"/>
      <c r="T63" s="73" t="str">
        <f t="shared" si="1"/>
        <v/>
      </c>
      <c r="U63" s="73" t="str">
        <f t="shared" si="1"/>
        <v/>
      </c>
      <c r="V63" s="121" t="str">
        <f t="shared" si="1"/>
        <v/>
      </c>
      <c r="W63" s="121" t="str">
        <f t="shared" si="1"/>
        <v/>
      </c>
      <c r="X63" s="121" t="str">
        <f t="shared" si="1"/>
        <v/>
      </c>
      <c r="Y63" s="121" t="str">
        <f t="shared" si="1"/>
        <v/>
      </c>
      <c r="Z63" s="74"/>
      <c r="AA63" s="74"/>
      <c r="AB63" s="739" t="str">
        <f>IFERROR(VLOOKUP($G63,'様式8-3'!$B$11:$N$57,12,FALSE),"")</f>
        <v/>
      </c>
      <c r="AC63" s="739" t="str">
        <f>IFERROR(VLOOKUP($G63,'様式8-3'!$B$11:$N$57,13,FALSE),"")</f>
        <v/>
      </c>
      <c r="AD63" s="744"/>
      <c r="AE63" s="65"/>
      <c r="AF63" s="72" t="str">
        <f>IFERROR(VLOOKUP($AE63,'様式8-3'!$B$110:$N$118,2,TRUE),"")</f>
        <v/>
      </c>
      <c r="AG63" s="65"/>
      <c r="AH63" s="743" t="str">
        <f>IFERROR(VLOOKUP($AE63,'様式8-3'!$B$110:$N$118,12,TRUE),"")</f>
        <v/>
      </c>
      <c r="AI63" s="743" t="str">
        <f>IFERROR(VLOOKUP($AE63,'様式8-3'!$B$110:$N$118,13,TRUE),"")</f>
        <v/>
      </c>
    </row>
    <row r="64" spans="1:35" x14ac:dyDescent="0.15">
      <c r="A64" s="2">
        <v>53</v>
      </c>
      <c r="C64" s="594">
        <v>53</v>
      </c>
      <c r="D64" s="114"/>
      <c r="E64" s="65"/>
      <c r="F64" s="65"/>
      <c r="G64" s="65"/>
      <c r="H64" s="65"/>
      <c r="I64" s="65"/>
      <c r="J64" s="72" t="str">
        <f>IFERROR(VLOOKUP($G64,'様式8-3'!$B$11:$N$57,11,FALSE),"")</f>
        <v/>
      </c>
      <c r="K64" s="106" t="str">
        <f>IFERROR(VLOOKUP($G64,'様式8-3'!$B$11:$N$57,2,FALSE),"")</f>
        <v/>
      </c>
      <c r="L64" s="106" t="str">
        <f>IFERROR(VLOOKUP($G64,'様式8-3'!$B$11:$N$57,3,FALSE),"")</f>
        <v/>
      </c>
      <c r="M64" s="118" t="str">
        <f>IFERROR(VLOOKUP($G64,'様式8-3'!$B$11:$N$57,4,FALSE),"")</f>
        <v/>
      </c>
      <c r="N64" s="118" t="str">
        <f>IFERROR(VLOOKUP($G64,'様式8-3'!$B$11:$N$57,5,FALSE),"")</f>
        <v/>
      </c>
      <c r="O64" s="118" t="str">
        <f>IFERROR(VLOOKUP($G64,'様式8-3'!$B$11:$N$57,6,FALSE),"")</f>
        <v/>
      </c>
      <c r="P64" s="118" t="str">
        <f>IFERROR(VLOOKUP($G64,'様式8-3'!$B$11:$N$57,7,FALSE),"")</f>
        <v/>
      </c>
      <c r="Q64" s="74"/>
      <c r="R64" s="74"/>
      <c r="S64" s="65"/>
      <c r="T64" s="73" t="str">
        <f t="shared" si="1"/>
        <v/>
      </c>
      <c r="U64" s="73" t="str">
        <f t="shared" si="1"/>
        <v/>
      </c>
      <c r="V64" s="121" t="str">
        <f t="shared" si="1"/>
        <v/>
      </c>
      <c r="W64" s="121" t="str">
        <f t="shared" si="1"/>
        <v/>
      </c>
      <c r="X64" s="121" t="str">
        <f t="shared" si="1"/>
        <v/>
      </c>
      <c r="Y64" s="121" t="str">
        <f t="shared" si="1"/>
        <v/>
      </c>
      <c r="Z64" s="74"/>
      <c r="AA64" s="74"/>
      <c r="AB64" s="739" t="str">
        <f>IFERROR(VLOOKUP($G64,'様式8-3'!$B$11:$N$57,12,FALSE),"")</f>
        <v/>
      </c>
      <c r="AC64" s="739" t="str">
        <f>IFERROR(VLOOKUP($G64,'様式8-3'!$B$11:$N$57,13,FALSE),"")</f>
        <v/>
      </c>
      <c r="AD64" s="744"/>
      <c r="AE64" s="65"/>
      <c r="AF64" s="72" t="str">
        <f>IFERROR(VLOOKUP($AE64,'様式8-3'!$B$110:$N$118,2,TRUE),"")</f>
        <v/>
      </c>
      <c r="AG64" s="65"/>
      <c r="AH64" s="743" t="str">
        <f>IFERROR(VLOOKUP($AE64,'様式8-3'!$B$110:$N$118,12,TRUE),"")</f>
        <v/>
      </c>
      <c r="AI64" s="743" t="str">
        <f>IFERROR(VLOOKUP($AE64,'様式8-3'!$B$110:$N$118,13,TRUE),"")</f>
        <v/>
      </c>
    </row>
    <row r="65" spans="1:35" x14ac:dyDescent="0.15">
      <c r="A65" s="2">
        <v>54</v>
      </c>
      <c r="C65" s="594">
        <v>54</v>
      </c>
      <c r="D65" s="114"/>
      <c r="E65" s="65"/>
      <c r="F65" s="65"/>
      <c r="G65" s="65"/>
      <c r="H65" s="65"/>
      <c r="I65" s="65"/>
      <c r="J65" s="72" t="str">
        <f>IFERROR(VLOOKUP($G65,'様式8-3'!$B$11:$N$57,11,FALSE),"")</f>
        <v/>
      </c>
      <c r="K65" s="106" t="str">
        <f>IFERROR(VLOOKUP($G65,'様式8-3'!$B$11:$N$57,2,FALSE),"")</f>
        <v/>
      </c>
      <c r="L65" s="106" t="str">
        <f>IFERROR(VLOOKUP($G65,'様式8-3'!$B$11:$N$57,3,FALSE),"")</f>
        <v/>
      </c>
      <c r="M65" s="118" t="str">
        <f>IFERROR(VLOOKUP($G65,'様式8-3'!$B$11:$N$57,4,FALSE),"")</f>
        <v/>
      </c>
      <c r="N65" s="118" t="str">
        <f>IFERROR(VLOOKUP($G65,'様式8-3'!$B$11:$N$57,5,FALSE),"")</f>
        <v/>
      </c>
      <c r="O65" s="118" t="str">
        <f>IFERROR(VLOOKUP($G65,'様式8-3'!$B$11:$N$57,6,FALSE),"")</f>
        <v/>
      </c>
      <c r="P65" s="118" t="str">
        <f>IFERROR(VLOOKUP($G65,'様式8-3'!$B$11:$N$57,7,FALSE),"")</f>
        <v/>
      </c>
      <c r="Q65" s="74"/>
      <c r="R65" s="74"/>
      <c r="S65" s="65"/>
      <c r="T65" s="73" t="str">
        <f t="shared" si="1"/>
        <v/>
      </c>
      <c r="U65" s="73" t="str">
        <f t="shared" si="1"/>
        <v/>
      </c>
      <c r="V65" s="121" t="str">
        <f t="shared" si="1"/>
        <v/>
      </c>
      <c r="W65" s="121" t="str">
        <f t="shared" si="1"/>
        <v/>
      </c>
      <c r="X65" s="121" t="str">
        <f t="shared" si="1"/>
        <v/>
      </c>
      <c r="Y65" s="121" t="str">
        <f t="shared" si="1"/>
        <v/>
      </c>
      <c r="Z65" s="74"/>
      <c r="AA65" s="74"/>
      <c r="AB65" s="739" t="str">
        <f>IFERROR(VLOOKUP($G65,'様式8-3'!$B$11:$N$57,12,FALSE),"")</f>
        <v/>
      </c>
      <c r="AC65" s="739" t="str">
        <f>IFERROR(VLOOKUP($G65,'様式8-3'!$B$11:$N$57,13,FALSE),"")</f>
        <v/>
      </c>
      <c r="AD65" s="744"/>
      <c r="AE65" s="65"/>
      <c r="AF65" s="72" t="str">
        <f>IFERROR(VLOOKUP($AE65,'様式8-3'!$B$110:$N$118,2,TRUE),"")</f>
        <v/>
      </c>
      <c r="AG65" s="65"/>
      <c r="AH65" s="743" t="str">
        <f>IFERROR(VLOOKUP($AE65,'様式8-3'!$B$110:$N$118,12,TRUE),"")</f>
        <v/>
      </c>
      <c r="AI65" s="743" t="str">
        <f>IFERROR(VLOOKUP($AE65,'様式8-3'!$B$110:$N$118,13,TRUE),"")</f>
        <v/>
      </c>
    </row>
    <row r="66" spans="1:35" x14ac:dyDescent="0.15">
      <c r="A66" s="2">
        <v>55</v>
      </c>
      <c r="C66" s="594">
        <v>55</v>
      </c>
      <c r="D66" s="114"/>
      <c r="E66" s="65"/>
      <c r="F66" s="65"/>
      <c r="G66" s="65"/>
      <c r="H66" s="65"/>
      <c r="I66" s="65"/>
      <c r="J66" s="72" t="str">
        <f>IFERROR(VLOOKUP($G66,'様式8-3'!$B$11:$N$57,11,FALSE),"")</f>
        <v/>
      </c>
      <c r="K66" s="106" t="str">
        <f>IFERROR(VLOOKUP($G66,'様式8-3'!$B$11:$N$57,2,FALSE),"")</f>
        <v/>
      </c>
      <c r="L66" s="106" t="str">
        <f>IFERROR(VLOOKUP($G66,'様式8-3'!$B$11:$N$57,3,FALSE),"")</f>
        <v/>
      </c>
      <c r="M66" s="118" t="str">
        <f>IFERROR(VLOOKUP($G66,'様式8-3'!$B$11:$N$57,4,FALSE),"")</f>
        <v/>
      </c>
      <c r="N66" s="118" t="str">
        <f>IFERROR(VLOOKUP($G66,'様式8-3'!$B$11:$N$57,5,FALSE),"")</f>
        <v/>
      </c>
      <c r="O66" s="118" t="str">
        <f>IFERROR(VLOOKUP($G66,'様式8-3'!$B$11:$N$57,6,FALSE),"")</f>
        <v/>
      </c>
      <c r="P66" s="118" t="str">
        <f>IFERROR(VLOOKUP($G66,'様式8-3'!$B$11:$N$57,7,FALSE),"")</f>
        <v/>
      </c>
      <c r="Q66" s="74"/>
      <c r="R66" s="74"/>
      <c r="S66" s="65"/>
      <c r="T66" s="73" t="str">
        <f t="shared" si="1"/>
        <v/>
      </c>
      <c r="U66" s="73" t="str">
        <f t="shared" si="1"/>
        <v/>
      </c>
      <c r="V66" s="121" t="str">
        <f t="shared" si="1"/>
        <v/>
      </c>
      <c r="W66" s="121" t="str">
        <f t="shared" si="1"/>
        <v/>
      </c>
      <c r="X66" s="121" t="str">
        <f t="shared" si="1"/>
        <v/>
      </c>
      <c r="Y66" s="121" t="str">
        <f t="shared" si="1"/>
        <v/>
      </c>
      <c r="Z66" s="74"/>
      <c r="AA66" s="74"/>
      <c r="AB66" s="739" t="str">
        <f>IFERROR(VLOOKUP($G66,'様式8-3'!$B$11:$N$57,12,FALSE),"")</f>
        <v/>
      </c>
      <c r="AC66" s="739" t="str">
        <f>IFERROR(VLOOKUP($G66,'様式8-3'!$B$11:$N$57,13,FALSE),"")</f>
        <v/>
      </c>
      <c r="AD66" s="744"/>
      <c r="AE66" s="65"/>
      <c r="AF66" s="72" t="str">
        <f>IFERROR(VLOOKUP($AE66,'様式8-3'!$B$110:$N$118,2,TRUE),"")</f>
        <v/>
      </c>
      <c r="AG66" s="65"/>
      <c r="AH66" s="743" t="str">
        <f>IFERROR(VLOOKUP($AE66,'様式8-3'!$B$110:$N$118,12,TRUE),"")</f>
        <v/>
      </c>
      <c r="AI66" s="743" t="str">
        <f>IFERROR(VLOOKUP($AE66,'様式8-3'!$B$110:$N$118,13,TRUE),"")</f>
        <v/>
      </c>
    </row>
    <row r="67" spans="1:35" x14ac:dyDescent="0.15">
      <c r="A67" s="2">
        <v>56</v>
      </c>
      <c r="C67" s="594">
        <v>56</v>
      </c>
      <c r="D67" s="114"/>
      <c r="E67" s="65"/>
      <c r="F67" s="65"/>
      <c r="G67" s="65"/>
      <c r="H67" s="65"/>
      <c r="I67" s="65"/>
      <c r="J67" s="72" t="str">
        <f>IFERROR(VLOOKUP($G67,'様式8-3'!$B$11:$N$57,11,FALSE),"")</f>
        <v/>
      </c>
      <c r="K67" s="106" t="str">
        <f>IFERROR(VLOOKUP($G67,'様式8-3'!$B$11:$N$57,2,FALSE),"")</f>
        <v/>
      </c>
      <c r="L67" s="106" t="str">
        <f>IFERROR(VLOOKUP($G67,'様式8-3'!$B$11:$N$57,3,FALSE),"")</f>
        <v/>
      </c>
      <c r="M67" s="118" t="str">
        <f>IFERROR(VLOOKUP($G67,'様式8-3'!$B$11:$N$57,4,FALSE),"")</f>
        <v/>
      </c>
      <c r="N67" s="118" t="str">
        <f>IFERROR(VLOOKUP($G67,'様式8-3'!$B$11:$N$57,5,FALSE),"")</f>
        <v/>
      </c>
      <c r="O67" s="118" t="str">
        <f>IFERROR(VLOOKUP($G67,'様式8-3'!$B$11:$N$57,6,FALSE),"")</f>
        <v/>
      </c>
      <c r="P67" s="118" t="str">
        <f>IFERROR(VLOOKUP($G67,'様式8-3'!$B$11:$N$57,7,FALSE),"")</f>
        <v/>
      </c>
      <c r="Q67" s="74"/>
      <c r="R67" s="74"/>
      <c r="S67" s="65"/>
      <c r="T67" s="73" t="str">
        <f t="shared" si="1"/>
        <v/>
      </c>
      <c r="U67" s="73" t="str">
        <f t="shared" si="1"/>
        <v/>
      </c>
      <c r="V67" s="121" t="str">
        <f t="shared" si="1"/>
        <v/>
      </c>
      <c r="W67" s="121" t="str">
        <f t="shared" si="1"/>
        <v/>
      </c>
      <c r="X67" s="121" t="str">
        <f t="shared" si="1"/>
        <v/>
      </c>
      <c r="Y67" s="121" t="str">
        <f t="shared" si="1"/>
        <v/>
      </c>
      <c r="Z67" s="74"/>
      <c r="AA67" s="74"/>
      <c r="AB67" s="739" t="str">
        <f>IFERROR(VLOOKUP($G67,'様式8-3'!$B$11:$N$57,12,FALSE),"")</f>
        <v/>
      </c>
      <c r="AC67" s="739" t="str">
        <f>IFERROR(VLOOKUP($G67,'様式8-3'!$B$11:$N$57,13,FALSE),"")</f>
        <v/>
      </c>
      <c r="AD67" s="744"/>
      <c r="AE67" s="65"/>
      <c r="AF67" s="72" t="str">
        <f>IFERROR(VLOOKUP($AE67,'様式8-3'!$B$110:$N$118,2,TRUE),"")</f>
        <v/>
      </c>
      <c r="AG67" s="65"/>
      <c r="AH67" s="743" t="str">
        <f>IFERROR(VLOOKUP($AE67,'様式8-3'!$B$110:$N$118,12,TRUE),"")</f>
        <v/>
      </c>
      <c r="AI67" s="743" t="str">
        <f>IFERROR(VLOOKUP($AE67,'様式8-3'!$B$110:$N$118,13,TRUE),"")</f>
        <v/>
      </c>
    </row>
    <row r="68" spans="1:35" x14ac:dyDescent="0.15">
      <c r="A68" s="2">
        <v>57</v>
      </c>
      <c r="C68" s="594">
        <v>57</v>
      </c>
      <c r="D68" s="114"/>
      <c r="E68" s="65"/>
      <c r="F68" s="65"/>
      <c r="G68" s="65"/>
      <c r="H68" s="65"/>
      <c r="I68" s="65"/>
      <c r="J68" s="72" t="str">
        <f>IFERROR(VLOOKUP($G68,'様式8-3'!$B$11:$N$57,11,FALSE),"")</f>
        <v/>
      </c>
      <c r="K68" s="106" t="str">
        <f>IFERROR(VLOOKUP($G68,'様式8-3'!$B$11:$N$57,2,FALSE),"")</f>
        <v/>
      </c>
      <c r="L68" s="106" t="str">
        <f>IFERROR(VLOOKUP($G68,'様式8-3'!$B$11:$N$57,3,FALSE),"")</f>
        <v/>
      </c>
      <c r="M68" s="118" t="str">
        <f>IFERROR(VLOOKUP($G68,'様式8-3'!$B$11:$N$57,4,FALSE),"")</f>
        <v/>
      </c>
      <c r="N68" s="118" t="str">
        <f>IFERROR(VLOOKUP($G68,'様式8-3'!$B$11:$N$57,5,FALSE),"")</f>
        <v/>
      </c>
      <c r="O68" s="118" t="str">
        <f>IFERROR(VLOOKUP($G68,'様式8-3'!$B$11:$N$57,6,FALSE),"")</f>
        <v/>
      </c>
      <c r="P68" s="118" t="str">
        <f>IFERROR(VLOOKUP($G68,'様式8-3'!$B$11:$N$57,7,FALSE),"")</f>
        <v/>
      </c>
      <c r="Q68" s="74"/>
      <c r="R68" s="74"/>
      <c r="S68" s="65"/>
      <c r="T68" s="73" t="str">
        <f t="shared" si="1"/>
        <v/>
      </c>
      <c r="U68" s="73" t="str">
        <f t="shared" si="1"/>
        <v/>
      </c>
      <c r="V68" s="121" t="str">
        <f t="shared" si="1"/>
        <v/>
      </c>
      <c r="W68" s="121" t="str">
        <f t="shared" si="1"/>
        <v/>
      </c>
      <c r="X68" s="121" t="str">
        <f t="shared" si="1"/>
        <v/>
      </c>
      <c r="Y68" s="121" t="str">
        <f t="shared" si="1"/>
        <v/>
      </c>
      <c r="Z68" s="74"/>
      <c r="AA68" s="74"/>
      <c r="AB68" s="739" t="str">
        <f>IFERROR(VLOOKUP($G68,'様式8-3'!$B$11:$N$57,12,FALSE),"")</f>
        <v/>
      </c>
      <c r="AC68" s="739" t="str">
        <f>IFERROR(VLOOKUP($G68,'様式8-3'!$B$11:$N$57,13,FALSE),"")</f>
        <v/>
      </c>
      <c r="AD68" s="744"/>
      <c r="AE68" s="65"/>
      <c r="AF68" s="72" t="str">
        <f>IFERROR(VLOOKUP($AE68,'様式8-3'!$B$110:$N$118,2,TRUE),"")</f>
        <v/>
      </c>
      <c r="AG68" s="65"/>
      <c r="AH68" s="743" t="str">
        <f>IFERROR(VLOOKUP($AE68,'様式8-3'!$B$110:$N$118,12,TRUE),"")</f>
        <v/>
      </c>
      <c r="AI68" s="743" t="str">
        <f>IFERROR(VLOOKUP($AE68,'様式8-3'!$B$110:$N$118,13,TRUE),"")</f>
        <v/>
      </c>
    </row>
    <row r="69" spans="1:35" x14ac:dyDescent="0.15">
      <c r="A69" s="2">
        <v>58</v>
      </c>
      <c r="C69" s="594">
        <v>58</v>
      </c>
      <c r="D69" s="114"/>
      <c r="E69" s="65"/>
      <c r="F69" s="65"/>
      <c r="G69" s="65"/>
      <c r="H69" s="65"/>
      <c r="I69" s="65"/>
      <c r="J69" s="72" t="str">
        <f>IFERROR(VLOOKUP($G69,'様式8-3'!$B$11:$N$57,11,FALSE),"")</f>
        <v/>
      </c>
      <c r="K69" s="106" t="str">
        <f>IFERROR(VLOOKUP($G69,'様式8-3'!$B$11:$N$57,2,FALSE),"")</f>
        <v/>
      </c>
      <c r="L69" s="106" t="str">
        <f>IFERROR(VLOOKUP($G69,'様式8-3'!$B$11:$N$57,3,FALSE),"")</f>
        <v/>
      </c>
      <c r="M69" s="118" t="str">
        <f>IFERROR(VLOOKUP($G69,'様式8-3'!$B$11:$N$57,4,FALSE),"")</f>
        <v/>
      </c>
      <c r="N69" s="118" t="str">
        <f>IFERROR(VLOOKUP($G69,'様式8-3'!$B$11:$N$57,5,FALSE),"")</f>
        <v/>
      </c>
      <c r="O69" s="118" t="str">
        <f>IFERROR(VLOOKUP($G69,'様式8-3'!$B$11:$N$57,6,FALSE),"")</f>
        <v/>
      </c>
      <c r="P69" s="118" t="str">
        <f>IFERROR(VLOOKUP($G69,'様式8-3'!$B$11:$N$57,7,FALSE),"")</f>
        <v/>
      </c>
      <c r="Q69" s="74"/>
      <c r="R69" s="74"/>
      <c r="S69" s="65"/>
      <c r="T69" s="73" t="str">
        <f t="shared" si="1"/>
        <v/>
      </c>
      <c r="U69" s="73" t="str">
        <f t="shared" si="1"/>
        <v/>
      </c>
      <c r="V69" s="121" t="str">
        <f t="shared" si="1"/>
        <v/>
      </c>
      <c r="W69" s="121" t="str">
        <f t="shared" si="1"/>
        <v/>
      </c>
      <c r="X69" s="121" t="str">
        <f t="shared" si="1"/>
        <v/>
      </c>
      <c r="Y69" s="121" t="str">
        <f t="shared" si="1"/>
        <v/>
      </c>
      <c r="Z69" s="74"/>
      <c r="AA69" s="74"/>
      <c r="AB69" s="739" t="str">
        <f>IFERROR(VLOOKUP($G69,'様式8-3'!$B$11:$N$57,12,FALSE),"")</f>
        <v/>
      </c>
      <c r="AC69" s="739" t="str">
        <f>IFERROR(VLOOKUP($G69,'様式8-3'!$B$11:$N$57,13,FALSE),"")</f>
        <v/>
      </c>
      <c r="AD69" s="744"/>
      <c r="AE69" s="65"/>
      <c r="AF69" s="72" t="str">
        <f>IFERROR(VLOOKUP($AE69,'様式8-3'!$B$110:$N$118,2,TRUE),"")</f>
        <v/>
      </c>
      <c r="AG69" s="65"/>
      <c r="AH69" s="743" t="str">
        <f>IFERROR(VLOOKUP($AE69,'様式8-3'!$B$110:$N$118,12,TRUE),"")</f>
        <v/>
      </c>
      <c r="AI69" s="743" t="str">
        <f>IFERROR(VLOOKUP($AE69,'様式8-3'!$B$110:$N$118,13,TRUE),"")</f>
        <v/>
      </c>
    </row>
    <row r="70" spans="1:35" x14ac:dyDescent="0.15">
      <c r="A70" s="2">
        <v>59</v>
      </c>
      <c r="C70" s="594">
        <v>59</v>
      </c>
      <c r="D70" s="114"/>
      <c r="E70" s="65"/>
      <c r="F70" s="65"/>
      <c r="G70" s="65"/>
      <c r="H70" s="65"/>
      <c r="I70" s="65"/>
      <c r="J70" s="72" t="str">
        <f>IFERROR(VLOOKUP($G70,'様式8-3'!$B$11:$N$57,11,FALSE),"")</f>
        <v/>
      </c>
      <c r="K70" s="106" t="str">
        <f>IFERROR(VLOOKUP($G70,'様式8-3'!$B$11:$N$57,2,FALSE),"")</f>
        <v/>
      </c>
      <c r="L70" s="106" t="str">
        <f>IFERROR(VLOOKUP($G70,'様式8-3'!$B$11:$N$57,3,FALSE),"")</f>
        <v/>
      </c>
      <c r="M70" s="118" t="str">
        <f>IFERROR(VLOOKUP($G70,'様式8-3'!$B$11:$N$57,4,FALSE),"")</f>
        <v/>
      </c>
      <c r="N70" s="118" t="str">
        <f>IFERROR(VLOOKUP($G70,'様式8-3'!$B$11:$N$57,5,FALSE),"")</f>
        <v/>
      </c>
      <c r="O70" s="118" t="str">
        <f>IFERROR(VLOOKUP($G70,'様式8-3'!$B$11:$N$57,6,FALSE),"")</f>
        <v/>
      </c>
      <c r="P70" s="118" t="str">
        <f>IFERROR(VLOOKUP($G70,'様式8-3'!$B$11:$N$57,7,FALSE),"")</f>
        <v/>
      </c>
      <c r="Q70" s="74"/>
      <c r="R70" s="74"/>
      <c r="S70" s="65"/>
      <c r="T70" s="73" t="str">
        <f t="shared" si="1"/>
        <v/>
      </c>
      <c r="U70" s="73" t="str">
        <f t="shared" si="1"/>
        <v/>
      </c>
      <c r="V70" s="121" t="str">
        <f t="shared" si="1"/>
        <v/>
      </c>
      <c r="W70" s="121" t="str">
        <f t="shared" ref="W70:Y81" si="2">IFERROR(N70*$S70,"")</f>
        <v/>
      </c>
      <c r="X70" s="121" t="str">
        <f t="shared" si="2"/>
        <v/>
      </c>
      <c r="Y70" s="121" t="str">
        <f t="shared" si="2"/>
        <v/>
      </c>
      <c r="Z70" s="74"/>
      <c r="AA70" s="74"/>
      <c r="AB70" s="739" t="str">
        <f>IFERROR(VLOOKUP($G70,'様式8-3'!$B$11:$N$57,12,FALSE),"")</f>
        <v/>
      </c>
      <c r="AC70" s="739" t="str">
        <f>IFERROR(VLOOKUP($G70,'様式8-3'!$B$11:$N$57,13,FALSE),"")</f>
        <v/>
      </c>
      <c r="AD70" s="744"/>
      <c r="AE70" s="65"/>
      <c r="AF70" s="72" t="str">
        <f>IFERROR(VLOOKUP($AE70,'様式8-3'!$B$110:$N$118,2,TRUE),"")</f>
        <v/>
      </c>
      <c r="AG70" s="65"/>
      <c r="AH70" s="743" t="str">
        <f>IFERROR(VLOOKUP($AE70,'様式8-3'!$B$110:$N$118,12,TRUE),"")</f>
        <v/>
      </c>
      <c r="AI70" s="743" t="str">
        <f>IFERROR(VLOOKUP($AE70,'様式8-3'!$B$110:$N$118,13,TRUE),"")</f>
        <v/>
      </c>
    </row>
    <row r="71" spans="1:35" x14ac:dyDescent="0.15">
      <c r="A71" s="2">
        <v>60</v>
      </c>
      <c r="C71" s="594">
        <v>60</v>
      </c>
      <c r="D71" s="114"/>
      <c r="E71" s="65"/>
      <c r="F71" s="65"/>
      <c r="G71" s="65"/>
      <c r="H71" s="65"/>
      <c r="I71" s="65"/>
      <c r="J71" s="72" t="str">
        <f>IFERROR(VLOOKUP($G71,'様式8-3'!$B$11:$N$57,11,FALSE),"")</f>
        <v/>
      </c>
      <c r="K71" s="106" t="str">
        <f>IFERROR(VLOOKUP($G71,'様式8-3'!$B$11:$N$57,2,FALSE),"")</f>
        <v/>
      </c>
      <c r="L71" s="106" t="str">
        <f>IFERROR(VLOOKUP($G71,'様式8-3'!$B$11:$N$57,3,FALSE),"")</f>
        <v/>
      </c>
      <c r="M71" s="118" t="str">
        <f>IFERROR(VLOOKUP($G71,'様式8-3'!$B$11:$N$57,4,FALSE),"")</f>
        <v/>
      </c>
      <c r="N71" s="118" t="str">
        <f>IFERROR(VLOOKUP($G71,'様式8-3'!$B$11:$N$57,5,FALSE),"")</f>
        <v/>
      </c>
      <c r="O71" s="118" t="str">
        <f>IFERROR(VLOOKUP($G71,'様式8-3'!$B$11:$N$57,6,FALSE),"")</f>
        <v/>
      </c>
      <c r="P71" s="118" t="str">
        <f>IFERROR(VLOOKUP($G71,'様式8-3'!$B$11:$N$57,7,FALSE),"")</f>
        <v/>
      </c>
      <c r="Q71" s="74"/>
      <c r="R71" s="74"/>
      <c r="S71" s="65"/>
      <c r="T71" s="73" t="str">
        <f t="shared" ref="T71:V81" si="3">IFERROR(K71*$S71,"")</f>
        <v/>
      </c>
      <c r="U71" s="73" t="str">
        <f t="shared" si="3"/>
        <v/>
      </c>
      <c r="V71" s="121" t="str">
        <f t="shared" si="3"/>
        <v/>
      </c>
      <c r="W71" s="121" t="str">
        <f t="shared" si="2"/>
        <v/>
      </c>
      <c r="X71" s="121" t="str">
        <f t="shared" si="2"/>
        <v/>
      </c>
      <c r="Y71" s="121" t="str">
        <f t="shared" si="2"/>
        <v/>
      </c>
      <c r="Z71" s="74"/>
      <c r="AA71" s="74"/>
      <c r="AB71" s="739" t="str">
        <f>IFERROR(VLOOKUP($G71,'様式8-3'!$B$11:$N$57,12,FALSE),"")</f>
        <v/>
      </c>
      <c r="AC71" s="739" t="str">
        <f>IFERROR(VLOOKUP($G71,'様式8-3'!$B$11:$N$57,13,FALSE),"")</f>
        <v/>
      </c>
      <c r="AD71" s="744"/>
      <c r="AE71" s="65"/>
      <c r="AF71" s="72" t="str">
        <f>IFERROR(VLOOKUP($AE71,'様式8-3'!$B$110:$N$118,2,TRUE),"")</f>
        <v/>
      </c>
      <c r="AG71" s="65"/>
      <c r="AH71" s="743" t="str">
        <f>IFERROR(VLOOKUP($AE71,'様式8-3'!$B$110:$N$118,12,TRUE),"")</f>
        <v/>
      </c>
      <c r="AI71" s="743" t="str">
        <f>IFERROR(VLOOKUP($AE71,'様式8-3'!$B$110:$N$118,13,TRUE),"")</f>
        <v/>
      </c>
    </row>
    <row r="72" spans="1:35" x14ac:dyDescent="0.15">
      <c r="A72" s="2">
        <v>61</v>
      </c>
      <c r="C72" s="594">
        <v>61</v>
      </c>
      <c r="D72" s="114"/>
      <c r="E72" s="65"/>
      <c r="F72" s="65"/>
      <c r="G72" s="65"/>
      <c r="H72" s="65"/>
      <c r="I72" s="65"/>
      <c r="J72" s="72" t="str">
        <f>IFERROR(VLOOKUP($G72,'様式8-3'!$B$11:$N$57,11,FALSE),"")</f>
        <v/>
      </c>
      <c r="K72" s="106" t="str">
        <f>IFERROR(VLOOKUP($G72,'様式8-3'!$B$11:$N$57,2,FALSE),"")</f>
        <v/>
      </c>
      <c r="L72" s="106" t="str">
        <f>IFERROR(VLOOKUP($G72,'様式8-3'!$B$11:$N$57,3,FALSE),"")</f>
        <v/>
      </c>
      <c r="M72" s="118" t="str">
        <f>IFERROR(VLOOKUP($G72,'様式8-3'!$B$11:$N$57,4,FALSE),"")</f>
        <v/>
      </c>
      <c r="N72" s="118" t="str">
        <f>IFERROR(VLOOKUP($G72,'様式8-3'!$B$11:$N$57,5,FALSE),"")</f>
        <v/>
      </c>
      <c r="O72" s="118" t="str">
        <f>IFERROR(VLOOKUP($G72,'様式8-3'!$B$11:$N$57,6,FALSE),"")</f>
        <v/>
      </c>
      <c r="P72" s="118" t="str">
        <f>IFERROR(VLOOKUP($G72,'様式8-3'!$B$11:$N$57,7,FALSE),"")</f>
        <v/>
      </c>
      <c r="Q72" s="74"/>
      <c r="R72" s="74"/>
      <c r="S72" s="65"/>
      <c r="T72" s="73" t="str">
        <f t="shared" si="3"/>
        <v/>
      </c>
      <c r="U72" s="73" t="str">
        <f t="shared" si="3"/>
        <v/>
      </c>
      <c r="V72" s="121" t="str">
        <f t="shared" si="3"/>
        <v/>
      </c>
      <c r="W72" s="121" t="str">
        <f t="shared" si="2"/>
        <v/>
      </c>
      <c r="X72" s="121" t="str">
        <f t="shared" si="2"/>
        <v/>
      </c>
      <c r="Y72" s="121" t="str">
        <f t="shared" si="2"/>
        <v/>
      </c>
      <c r="Z72" s="74"/>
      <c r="AA72" s="74"/>
      <c r="AB72" s="739" t="str">
        <f>IFERROR(VLOOKUP($G72,'様式8-3'!$B$11:$N$57,12,FALSE),"")</f>
        <v/>
      </c>
      <c r="AC72" s="739" t="str">
        <f>IFERROR(VLOOKUP($G72,'様式8-3'!$B$11:$N$57,13,FALSE),"")</f>
        <v/>
      </c>
      <c r="AD72" s="744"/>
      <c r="AE72" s="65"/>
      <c r="AF72" s="72" t="str">
        <f>IFERROR(VLOOKUP($AE72,'様式8-3'!$B$110:$N$118,2,TRUE),"")</f>
        <v/>
      </c>
      <c r="AG72" s="65"/>
      <c r="AH72" s="743" t="str">
        <f>IFERROR(VLOOKUP($AE72,'様式8-3'!$B$110:$N$118,12,TRUE),"")</f>
        <v/>
      </c>
      <c r="AI72" s="743" t="str">
        <f>IFERROR(VLOOKUP($AE72,'様式8-3'!$B$110:$N$118,13,TRUE),"")</f>
        <v/>
      </c>
    </row>
    <row r="73" spans="1:35" x14ac:dyDescent="0.15">
      <c r="A73" s="2">
        <v>62</v>
      </c>
      <c r="C73" s="594">
        <v>62</v>
      </c>
      <c r="D73" s="114"/>
      <c r="E73" s="65"/>
      <c r="F73" s="65"/>
      <c r="G73" s="65"/>
      <c r="H73" s="65"/>
      <c r="I73" s="65"/>
      <c r="J73" s="72" t="str">
        <f>IFERROR(VLOOKUP($G73,'様式8-3'!$B$11:$N$57,11,FALSE),"")</f>
        <v/>
      </c>
      <c r="K73" s="106" t="str">
        <f>IFERROR(VLOOKUP($G73,'様式8-3'!$B$11:$N$57,2,FALSE),"")</f>
        <v/>
      </c>
      <c r="L73" s="106" t="str">
        <f>IFERROR(VLOOKUP($G73,'様式8-3'!$B$11:$N$57,3,FALSE),"")</f>
        <v/>
      </c>
      <c r="M73" s="118" t="str">
        <f>IFERROR(VLOOKUP($G73,'様式8-3'!$B$11:$N$57,4,FALSE),"")</f>
        <v/>
      </c>
      <c r="N73" s="118" t="str">
        <f>IFERROR(VLOOKUP($G73,'様式8-3'!$B$11:$N$57,5,FALSE),"")</f>
        <v/>
      </c>
      <c r="O73" s="118" t="str">
        <f>IFERROR(VLOOKUP($G73,'様式8-3'!$B$11:$N$57,6,FALSE),"")</f>
        <v/>
      </c>
      <c r="P73" s="118" t="str">
        <f>IFERROR(VLOOKUP($G73,'様式8-3'!$B$11:$N$57,7,FALSE),"")</f>
        <v/>
      </c>
      <c r="Q73" s="74"/>
      <c r="R73" s="74"/>
      <c r="S73" s="65"/>
      <c r="T73" s="73" t="str">
        <f t="shared" si="3"/>
        <v/>
      </c>
      <c r="U73" s="73" t="str">
        <f t="shared" si="3"/>
        <v/>
      </c>
      <c r="V73" s="121" t="str">
        <f t="shared" si="3"/>
        <v/>
      </c>
      <c r="W73" s="121" t="str">
        <f t="shared" si="2"/>
        <v/>
      </c>
      <c r="X73" s="121" t="str">
        <f t="shared" si="2"/>
        <v/>
      </c>
      <c r="Y73" s="121" t="str">
        <f t="shared" si="2"/>
        <v/>
      </c>
      <c r="Z73" s="74"/>
      <c r="AA73" s="74"/>
      <c r="AB73" s="739" t="str">
        <f>IFERROR(VLOOKUP($G73,'様式8-3'!$B$11:$N$57,12,FALSE),"")</f>
        <v/>
      </c>
      <c r="AC73" s="739" t="str">
        <f>IFERROR(VLOOKUP($G73,'様式8-3'!$B$11:$N$57,13,FALSE),"")</f>
        <v/>
      </c>
      <c r="AD73" s="744"/>
      <c r="AE73" s="65"/>
      <c r="AF73" s="72" t="str">
        <f>IFERROR(VLOOKUP($AE73,'様式8-3'!$B$110:$N$118,2,TRUE),"")</f>
        <v/>
      </c>
      <c r="AG73" s="65"/>
      <c r="AH73" s="743" t="str">
        <f>IFERROR(VLOOKUP($AE73,'様式8-3'!$B$110:$N$118,12,TRUE),"")</f>
        <v/>
      </c>
      <c r="AI73" s="743" t="str">
        <f>IFERROR(VLOOKUP($AE73,'様式8-3'!$B$110:$N$118,13,TRUE),"")</f>
        <v/>
      </c>
    </row>
    <row r="74" spans="1:35" x14ac:dyDescent="0.15">
      <c r="A74" s="2">
        <v>63</v>
      </c>
      <c r="C74" s="594">
        <v>63</v>
      </c>
      <c r="D74" s="114"/>
      <c r="E74" s="65"/>
      <c r="F74" s="65"/>
      <c r="G74" s="65"/>
      <c r="H74" s="65"/>
      <c r="I74" s="65"/>
      <c r="J74" s="72" t="str">
        <f>IFERROR(VLOOKUP($G74,'様式8-3'!$B$11:$N$57,11,FALSE),"")</f>
        <v/>
      </c>
      <c r="K74" s="106" t="str">
        <f>IFERROR(VLOOKUP($G74,'様式8-3'!$B$11:$N$57,2,FALSE),"")</f>
        <v/>
      </c>
      <c r="L74" s="106" t="str">
        <f>IFERROR(VLOOKUP($G74,'様式8-3'!$B$11:$N$57,3,FALSE),"")</f>
        <v/>
      </c>
      <c r="M74" s="118" t="str">
        <f>IFERROR(VLOOKUP($G74,'様式8-3'!$B$11:$N$57,4,FALSE),"")</f>
        <v/>
      </c>
      <c r="N74" s="118" t="str">
        <f>IFERROR(VLOOKUP($G74,'様式8-3'!$B$11:$N$57,5,FALSE),"")</f>
        <v/>
      </c>
      <c r="O74" s="118" t="str">
        <f>IFERROR(VLOOKUP($G74,'様式8-3'!$B$11:$N$57,6,FALSE),"")</f>
        <v/>
      </c>
      <c r="P74" s="118" t="str">
        <f>IFERROR(VLOOKUP($G74,'様式8-3'!$B$11:$N$57,7,FALSE),"")</f>
        <v/>
      </c>
      <c r="Q74" s="74"/>
      <c r="R74" s="74"/>
      <c r="S74" s="65"/>
      <c r="T74" s="73" t="str">
        <f t="shared" si="3"/>
        <v/>
      </c>
      <c r="U74" s="73" t="str">
        <f t="shared" si="3"/>
        <v/>
      </c>
      <c r="V74" s="121" t="str">
        <f t="shared" si="3"/>
        <v/>
      </c>
      <c r="W74" s="121" t="str">
        <f t="shared" si="2"/>
        <v/>
      </c>
      <c r="X74" s="121" t="str">
        <f t="shared" si="2"/>
        <v/>
      </c>
      <c r="Y74" s="121" t="str">
        <f t="shared" si="2"/>
        <v/>
      </c>
      <c r="Z74" s="74"/>
      <c r="AA74" s="74"/>
      <c r="AB74" s="739" t="str">
        <f>IFERROR(VLOOKUP($G74,'様式8-3'!$B$11:$N$57,12,FALSE),"")</f>
        <v/>
      </c>
      <c r="AC74" s="739" t="str">
        <f>IFERROR(VLOOKUP($G74,'様式8-3'!$B$11:$N$57,13,FALSE),"")</f>
        <v/>
      </c>
      <c r="AD74" s="744"/>
      <c r="AE74" s="65"/>
      <c r="AF74" s="72" t="str">
        <f>IFERROR(VLOOKUP($AE74,'様式8-3'!$B$110:$N$118,2,TRUE),"")</f>
        <v/>
      </c>
      <c r="AG74" s="65"/>
      <c r="AH74" s="743" t="str">
        <f>IFERROR(VLOOKUP($AE74,'様式8-3'!$B$110:$N$118,12,TRUE),"")</f>
        <v/>
      </c>
      <c r="AI74" s="743" t="str">
        <f>IFERROR(VLOOKUP($AE74,'様式8-3'!$B$110:$N$118,13,TRUE),"")</f>
        <v/>
      </c>
    </row>
    <row r="75" spans="1:35" x14ac:dyDescent="0.15">
      <c r="A75" s="2">
        <v>64</v>
      </c>
      <c r="C75" s="594">
        <v>64</v>
      </c>
      <c r="D75" s="114"/>
      <c r="E75" s="65"/>
      <c r="F75" s="65"/>
      <c r="G75" s="65"/>
      <c r="H75" s="65"/>
      <c r="I75" s="65"/>
      <c r="J75" s="72" t="str">
        <f>IFERROR(VLOOKUP($G75,'様式8-3'!$B$11:$N$57,11,FALSE),"")</f>
        <v/>
      </c>
      <c r="K75" s="106" t="str">
        <f>IFERROR(VLOOKUP($G75,'様式8-3'!$B$11:$N$57,2,FALSE),"")</f>
        <v/>
      </c>
      <c r="L75" s="106" t="str">
        <f>IFERROR(VLOOKUP($G75,'様式8-3'!$B$11:$N$57,3,FALSE),"")</f>
        <v/>
      </c>
      <c r="M75" s="118" t="str">
        <f>IFERROR(VLOOKUP($G75,'様式8-3'!$B$11:$N$57,4,FALSE),"")</f>
        <v/>
      </c>
      <c r="N75" s="118" t="str">
        <f>IFERROR(VLOOKUP($G75,'様式8-3'!$B$11:$N$57,5,FALSE),"")</f>
        <v/>
      </c>
      <c r="O75" s="118" t="str">
        <f>IFERROR(VLOOKUP($G75,'様式8-3'!$B$11:$N$57,6,FALSE),"")</f>
        <v/>
      </c>
      <c r="P75" s="118" t="str">
        <f>IFERROR(VLOOKUP($G75,'様式8-3'!$B$11:$N$57,7,FALSE),"")</f>
        <v/>
      </c>
      <c r="Q75" s="74"/>
      <c r="R75" s="74"/>
      <c r="S75" s="65"/>
      <c r="T75" s="73" t="str">
        <f t="shared" si="3"/>
        <v/>
      </c>
      <c r="U75" s="73" t="str">
        <f t="shared" si="3"/>
        <v/>
      </c>
      <c r="V75" s="121" t="str">
        <f t="shared" si="3"/>
        <v/>
      </c>
      <c r="W75" s="121" t="str">
        <f t="shared" si="2"/>
        <v/>
      </c>
      <c r="X75" s="121" t="str">
        <f t="shared" si="2"/>
        <v/>
      </c>
      <c r="Y75" s="121" t="str">
        <f t="shared" si="2"/>
        <v/>
      </c>
      <c r="Z75" s="74"/>
      <c r="AA75" s="74"/>
      <c r="AB75" s="739" t="str">
        <f>IFERROR(VLOOKUP($G75,'様式8-3'!$B$11:$N$57,12,FALSE),"")</f>
        <v/>
      </c>
      <c r="AC75" s="739" t="str">
        <f>IFERROR(VLOOKUP($G75,'様式8-3'!$B$11:$N$57,13,FALSE),"")</f>
        <v/>
      </c>
      <c r="AD75" s="744"/>
      <c r="AE75" s="65"/>
      <c r="AF75" s="72" t="str">
        <f>IFERROR(VLOOKUP($AE75,'様式8-3'!$B$110:$N$118,2,TRUE),"")</f>
        <v/>
      </c>
      <c r="AG75" s="65"/>
      <c r="AH75" s="743" t="str">
        <f>IFERROR(VLOOKUP($AE75,'様式8-3'!$B$110:$N$118,12,TRUE),"")</f>
        <v/>
      </c>
      <c r="AI75" s="743" t="str">
        <f>IFERROR(VLOOKUP($AE75,'様式8-3'!$B$110:$N$118,13,TRUE),"")</f>
        <v/>
      </c>
    </row>
    <row r="76" spans="1:35" x14ac:dyDescent="0.15">
      <c r="A76" s="2">
        <v>65</v>
      </c>
      <c r="C76" s="594">
        <v>65</v>
      </c>
      <c r="D76" s="114"/>
      <c r="E76" s="65"/>
      <c r="F76" s="65"/>
      <c r="G76" s="65"/>
      <c r="H76" s="65"/>
      <c r="I76" s="65"/>
      <c r="J76" s="72" t="str">
        <f>IFERROR(VLOOKUP($G76,'様式8-3'!$B$11:$N$57,11,FALSE),"")</f>
        <v/>
      </c>
      <c r="K76" s="106" t="str">
        <f>IFERROR(VLOOKUP($G76,'様式8-3'!$B$11:$N$57,2,FALSE),"")</f>
        <v/>
      </c>
      <c r="L76" s="106" t="str">
        <f>IFERROR(VLOOKUP($G76,'様式8-3'!$B$11:$N$57,3,FALSE),"")</f>
        <v/>
      </c>
      <c r="M76" s="118" t="str">
        <f>IFERROR(VLOOKUP($G76,'様式8-3'!$B$11:$N$57,4,FALSE),"")</f>
        <v/>
      </c>
      <c r="N76" s="118" t="str">
        <f>IFERROR(VLOOKUP($G76,'様式8-3'!$B$11:$N$57,5,FALSE),"")</f>
        <v/>
      </c>
      <c r="O76" s="118" t="str">
        <f>IFERROR(VLOOKUP($G76,'様式8-3'!$B$11:$N$57,6,FALSE),"")</f>
        <v/>
      </c>
      <c r="P76" s="118" t="str">
        <f>IFERROR(VLOOKUP($G76,'様式8-3'!$B$11:$N$57,7,FALSE),"")</f>
        <v/>
      </c>
      <c r="Q76" s="74"/>
      <c r="R76" s="74"/>
      <c r="S76" s="65"/>
      <c r="T76" s="73" t="str">
        <f t="shared" si="3"/>
        <v/>
      </c>
      <c r="U76" s="73" t="str">
        <f t="shared" si="3"/>
        <v/>
      </c>
      <c r="V76" s="121" t="str">
        <f t="shared" si="3"/>
        <v/>
      </c>
      <c r="W76" s="121" t="str">
        <f t="shared" si="2"/>
        <v/>
      </c>
      <c r="X76" s="121" t="str">
        <f t="shared" si="2"/>
        <v/>
      </c>
      <c r="Y76" s="121" t="str">
        <f t="shared" si="2"/>
        <v/>
      </c>
      <c r="Z76" s="74"/>
      <c r="AA76" s="74"/>
      <c r="AB76" s="739" t="str">
        <f>IFERROR(VLOOKUP($G76,'様式8-3'!$B$11:$N$57,12,FALSE),"")</f>
        <v/>
      </c>
      <c r="AC76" s="739" t="str">
        <f>IFERROR(VLOOKUP($G76,'様式8-3'!$B$11:$N$57,13,FALSE),"")</f>
        <v/>
      </c>
      <c r="AD76" s="744"/>
      <c r="AE76" s="65"/>
      <c r="AF76" s="72" t="str">
        <f>IFERROR(VLOOKUP($AE76,'様式8-3'!$B$110:$N$118,2,TRUE),"")</f>
        <v/>
      </c>
      <c r="AG76" s="65"/>
      <c r="AH76" s="743" t="str">
        <f>IFERROR(VLOOKUP($AE76,'様式8-3'!$B$110:$N$118,12,TRUE),"")</f>
        <v/>
      </c>
      <c r="AI76" s="743" t="str">
        <f>IFERROR(VLOOKUP($AE76,'様式8-3'!$B$110:$N$118,13,TRUE),"")</f>
        <v/>
      </c>
    </row>
    <row r="77" spans="1:35" x14ac:dyDescent="0.15">
      <c r="A77" s="2">
        <v>66</v>
      </c>
      <c r="C77" s="594">
        <v>66</v>
      </c>
      <c r="D77" s="114"/>
      <c r="E77" s="65"/>
      <c r="F77" s="65"/>
      <c r="G77" s="65"/>
      <c r="H77" s="65"/>
      <c r="I77" s="65"/>
      <c r="J77" s="72" t="str">
        <f>IFERROR(VLOOKUP($G77,'様式8-3'!$B$11:$N$57,11,FALSE),"")</f>
        <v/>
      </c>
      <c r="K77" s="106" t="str">
        <f>IFERROR(VLOOKUP($G77,'様式8-3'!$B$11:$N$57,2,FALSE),"")</f>
        <v/>
      </c>
      <c r="L77" s="106" t="str">
        <f>IFERROR(VLOOKUP($G77,'様式8-3'!$B$11:$N$57,3,FALSE),"")</f>
        <v/>
      </c>
      <c r="M77" s="118" t="str">
        <f>IFERROR(VLOOKUP($G77,'様式8-3'!$B$11:$N$57,4,FALSE),"")</f>
        <v/>
      </c>
      <c r="N77" s="118" t="str">
        <f>IFERROR(VLOOKUP($G77,'様式8-3'!$B$11:$N$57,5,FALSE),"")</f>
        <v/>
      </c>
      <c r="O77" s="118" t="str">
        <f>IFERROR(VLOOKUP($G77,'様式8-3'!$B$11:$N$57,6,FALSE),"")</f>
        <v/>
      </c>
      <c r="P77" s="118" t="str">
        <f>IFERROR(VLOOKUP($G77,'様式8-3'!$B$11:$N$57,7,FALSE),"")</f>
        <v/>
      </c>
      <c r="Q77" s="74"/>
      <c r="R77" s="74"/>
      <c r="S77" s="65"/>
      <c r="T77" s="73" t="str">
        <f t="shared" si="3"/>
        <v/>
      </c>
      <c r="U77" s="73" t="str">
        <f t="shared" si="3"/>
        <v/>
      </c>
      <c r="V77" s="121" t="str">
        <f t="shared" si="3"/>
        <v/>
      </c>
      <c r="W77" s="121" t="str">
        <f t="shared" si="2"/>
        <v/>
      </c>
      <c r="X77" s="121" t="str">
        <f t="shared" si="2"/>
        <v/>
      </c>
      <c r="Y77" s="121" t="str">
        <f t="shared" si="2"/>
        <v/>
      </c>
      <c r="Z77" s="74"/>
      <c r="AA77" s="74"/>
      <c r="AB77" s="739" t="str">
        <f>IFERROR(VLOOKUP($G77,'様式8-3'!$B$11:$N$57,12,FALSE),"")</f>
        <v/>
      </c>
      <c r="AC77" s="739" t="str">
        <f>IFERROR(VLOOKUP($G77,'様式8-3'!$B$11:$N$57,13,FALSE),"")</f>
        <v/>
      </c>
      <c r="AD77" s="744"/>
      <c r="AE77" s="65"/>
      <c r="AF77" s="72" t="str">
        <f>IFERROR(VLOOKUP($AE77,'様式8-3'!$B$110:$N$118,2,TRUE),"")</f>
        <v/>
      </c>
      <c r="AG77" s="65"/>
      <c r="AH77" s="743" t="str">
        <f>IFERROR(VLOOKUP($AE77,'様式8-3'!$B$110:$N$118,12,TRUE),"")</f>
        <v/>
      </c>
      <c r="AI77" s="743" t="str">
        <f>IFERROR(VLOOKUP($AE77,'様式8-3'!$B$110:$N$118,13,TRUE),"")</f>
        <v/>
      </c>
    </row>
    <row r="78" spans="1:35" x14ac:dyDescent="0.15">
      <c r="A78" s="2">
        <v>67</v>
      </c>
      <c r="C78" s="594">
        <v>67</v>
      </c>
      <c r="D78" s="114"/>
      <c r="E78" s="65"/>
      <c r="F78" s="65"/>
      <c r="G78" s="65"/>
      <c r="H78" s="65"/>
      <c r="I78" s="65"/>
      <c r="J78" s="72" t="str">
        <f>IFERROR(VLOOKUP($G78,'様式8-3'!$B$11:$N$57,11,FALSE),"")</f>
        <v/>
      </c>
      <c r="K78" s="106" t="str">
        <f>IFERROR(VLOOKUP($G78,'様式8-3'!$B$11:$N$57,2,FALSE),"")</f>
        <v/>
      </c>
      <c r="L78" s="106" t="str">
        <f>IFERROR(VLOOKUP($G78,'様式8-3'!$B$11:$N$57,3,FALSE),"")</f>
        <v/>
      </c>
      <c r="M78" s="118" t="str">
        <f>IFERROR(VLOOKUP($G78,'様式8-3'!$B$11:$N$57,4,FALSE),"")</f>
        <v/>
      </c>
      <c r="N78" s="118" t="str">
        <f>IFERROR(VLOOKUP($G78,'様式8-3'!$B$11:$N$57,5,FALSE),"")</f>
        <v/>
      </c>
      <c r="O78" s="118" t="str">
        <f>IFERROR(VLOOKUP($G78,'様式8-3'!$B$11:$N$57,6,FALSE),"")</f>
        <v/>
      </c>
      <c r="P78" s="118" t="str">
        <f>IFERROR(VLOOKUP($G78,'様式8-3'!$B$11:$N$57,7,FALSE),"")</f>
        <v/>
      </c>
      <c r="Q78" s="74"/>
      <c r="R78" s="74"/>
      <c r="S78" s="65"/>
      <c r="T78" s="73" t="str">
        <f t="shared" si="3"/>
        <v/>
      </c>
      <c r="U78" s="73" t="str">
        <f t="shared" si="3"/>
        <v/>
      </c>
      <c r="V78" s="121" t="str">
        <f t="shared" si="3"/>
        <v/>
      </c>
      <c r="W78" s="121" t="str">
        <f t="shared" si="2"/>
        <v/>
      </c>
      <c r="X78" s="121" t="str">
        <f t="shared" si="2"/>
        <v/>
      </c>
      <c r="Y78" s="121" t="str">
        <f t="shared" si="2"/>
        <v/>
      </c>
      <c r="Z78" s="74"/>
      <c r="AA78" s="74"/>
      <c r="AB78" s="739" t="str">
        <f>IFERROR(VLOOKUP($G78,'様式8-3'!$B$11:$N$57,12,FALSE),"")</f>
        <v/>
      </c>
      <c r="AC78" s="739" t="str">
        <f>IFERROR(VLOOKUP($G78,'様式8-3'!$B$11:$N$57,13,FALSE),"")</f>
        <v/>
      </c>
      <c r="AD78" s="744"/>
      <c r="AE78" s="65"/>
      <c r="AF78" s="72" t="str">
        <f>IFERROR(VLOOKUP($AE78,'様式8-3'!$B$110:$N$118,2,TRUE),"")</f>
        <v/>
      </c>
      <c r="AG78" s="65"/>
      <c r="AH78" s="743" t="str">
        <f>IFERROR(VLOOKUP($AE78,'様式8-3'!$B$110:$N$118,12,TRUE),"")</f>
        <v/>
      </c>
      <c r="AI78" s="743" t="str">
        <f>IFERROR(VLOOKUP($AE78,'様式8-3'!$B$110:$N$118,13,TRUE),"")</f>
        <v/>
      </c>
    </row>
    <row r="79" spans="1:35" x14ac:dyDescent="0.15">
      <c r="A79" s="2">
        <v>68</v>
      </c>
      <c r="C79" s="594">
        <v>68</v>
      </c>
      <c r="D79" s="114"/>
      <c r="E79" s="65"/>
      <c r="F79" s="65"/>
      <c r="G79" s="65"/>
      <c r="H79" s="65"/>
      <c r="I79" s="65"/>
      <c r="J79" s="72" t="str">
        <f>IFERROR(VLOOKUP($G79,'様式8-3'!$B$11:$N$57,11,FALSE),"")</f>
        <v/>
      </c>
      <c r="K79" s="106" t="str">
        <f>IFERROR(VLOOKUP($G79,'様式8-3'!$B$11:$N$57,2,FALSE),"")</f>
        <v/>
      </c>
      <c r="L79" s="106" t="str">
        <f>IFERROR(VLOOKUP($G79,'様式8-3'!$B$11:$N$57,3,FALSE),"")</f>
        <v/>
      </c>
      <c r="M79" s="118" t="str">
        <f>IFERROR(VLOOKUP($G79,'様式8-3'!$B$11:$N$57,4,FALSE),"")</f>
        <v/>
      </c>
      <c r="N79" s="118" t="str">
        <f>IFERROR(VLOOKUP($G79,'様式8-3'!$B$11:$N$57,5,FALSE),"")</f>
        <v/>
      </c>
      <c r="O79" s="118" t="str">
        <f>IFERROR(VLOOKUP($G79,'様式8-3'!$B$11:$N$57,6,FALSE),"")</f>
        <v/>
      </c>
      <c r="P79" s="118" t="str">
        <f>IFERROR(VLOOKUP($G79,'様式8-3'!$B$11:$N$57,7,FALSE),"")</f>
        <v/>
      </c>
      <c r="Q79" s="74"/>
      <c r="R79" s="74"/>
      <c r="S79" s="65"/>
      <c r="T79" s="73" t="str">
        <f t="shared" si="3"/>
        <v/>
      </c>
      <c r="U79" s="73" t="str">
        <f t="shared" si="3"/>
        <v/>
      </c>
      <c r="V79" s="121" t="str">
        <f t="shared" si="3"/>
        <v/>
      </c>
      <c r="W79" s="121" t="str">
        <f t="shared" si="2"/>
        <v/>
      </c>
      <c r="X79" s="121" t="str">
        <f t="shared" si="2"/>
        <v/>
      </c>
      <c r="Y79" s="121" t="str">
        <f t="shared" si="2"/>
        <v/>
      </c>
      <c r="Z79" s="74"/>
      <c r="AA79" s="74"/>
      <c r="AB79" s="739" t="str">
        <f>IFERROR(VLOOKUP($G79,'様式8-3'!$B$11:$N$57,12,FALSE),"")</f>
        <v/>
      </c>
      <c r="AC79" s="739" t="str">
        <f>IFERROR(VLOOKUP($G79,'様式8-3'!$B$11:$N$57,13,FALSE),"")</f>
        <v/>
      </c>
      <c r="AD79" s="744"/>
      <c r="AE79" s="65"/>
      <c r="AF79" s="72" t="str">
        <f>IFERROR(VLOOKUP($AE79,'様式8-3'!$B$110:$N$118,2,TRUE),"")</f>
        <v/>
      </c>
      <c r="AG79" s="65"/>
      <c r="AH79" s="743" t="str">
        <f>IFERROR(VLOOKUP($AE79,'様式8-3'!$B$110:$N$118,12,TRUE),"")</f>
        <v/>
      </c>
      <c r="AI79" s="743" t="str">
        <f>IFERROR(VLOOKUP($AE79,'様式8-3'!$B$110:$N$118,13,TRUE),"")</f>
        <v/>
      </c>
    </row>
    <row r="80" spans="1:35" x14ac:dyDescent="0.15">
      <c r="A80" s="2">
        <v>69</v>
      </c>
      <c r="C80" s="594">
        <v>69</v>
      </c>
      <c r="D80" s="114"/>
      <c r="E80" s="65"/>
      <c r="F80" s="65"/>
      <c r="G80" s="65"/>
      <c r="H80" s="65"/>
      <c r="I80" s="65"/>
      <c r="J80" s="72" t="str">
        <f>IFERROR(VLOOKUP($G80,'様式8-3'!$B$11:$N$57,11,FALSE),"")</f>
        <v/>
      </c>
      <c r="K80" s="106" t="str">
        <f>IFERROR(VLOOKUP($G80,'様式8-3'!$B$11:$N$57,2,FALSE),"")</f>
        <v/>
      </c>
      <c r="L80" s="106" t="str">
        <f>IFERROR(VLOOKUP($G80,'様式8-3'!$B$11:$N$57,3,FALSE),"")</f>
        <v/>
      </c>
      <c r="M80" s="118" t="str">
        <f>IFERROR(VLOOKUP($G80,'様式8-3'!$B$11:$N$57,4,FALSE),"")</f>
        <v/>
      </c>
      <c r="N80" s="118" t="str">
        <f>IFERROR(VLOOKUP($G80,'様式8-3'!$B$11:$N$57,5,FALSE),"")</f>
        <v/>
      </c>
      <c r="O80" s="118" t="str">
        <f>IFERROR(VLOOKUP($G80,'様式8-3'!$B$11:$N$57,6,FALSE),"")</f>
        <v/>
      </c>
      <c r="P80" s="118" t="str">
        <f>IFERROR(VLOOKUP($G80,'様式8-3'!$B$11:$N$57,7,FALSE),"")</f>
        <v/>
      </c>
      <c r="Q80" s="74"/>
      <c r="R80" s="74"/>
      <c r="S80" s="65"/>
      <c r="T80" s="73" t="str">
        <f t="shared" si="3"/>
        <v/>
      </c>
      <c r="U80" s="73" t="str">
        <f t="shared" si="3"/>
        <v/>
      </c>
      <c r="V80" s="121" t="str">
        <f t="shared" si="3"/>
        <v/>
      </c>
      <c r="W80" s="121" t="str">
        <f t="shared" si="2"/>
        <v/>
      </c>
      <c r="X80" s="121" t="str">
        <f t="shared" si="2"/>
        <v/>
      </c>
      <c r="Y80" s="121" t="str">
        <f t="shared" si="2"/>
        <v/>
      </c>
      <c r="Z80" s="74"/>
      <c r="AA80" s="74"/>
      <c r="AB80" s="739" t="str">
        <f>IFERROR(VLOOKUP($G80,'様式8-3'!$B$11:$N$57,12,FALSE),"")</f>
        <v/>
      </c>
      <c r="AC80" s="739" t="str">
        <f>IFERROR(VLOOKUP($G80,'様式8-3'!$B$11:$N$57,13,FALSE),"")</f>
        <v/>
      </c>
      <c r="AD80" s="744"/>
      <c r="AE80" s="65"/>
      <c r="AF80" s="72" t="str">
        <f>IFERROR(VLOOKUP($AE80,'様式8-3'!$B$110:$N$118,2,TRUE),"")</f>
        <v/>
      </c>
      <c r="AG80" s="65"/>
      <c r="AH80" s="743" t="str">
        <f>IFERROR(VLOOKUP($AE80,'様式8-3'!$B$110:$N$118,12,TRUE),"")</f>
        <v/>
      </c>
      <c r="AI80" s="743" t="str">
        <f>IFERROR(VLOOKUP($AE80,'様式8-3'!$B$110:$N$118,13,TRUE),"")</f>
        <v/>
      </c>
    </row>
    <row r="81" spans="1:52" x14ac:dyDescent="0.15">
      <c r="A81" s="2">
        <v>70</v>
      </c>
      <c r="C81" s="594">
        <v>70</v>
      </c>
      <c r="D81" s="114"/>
      <c r="E81" s="65"/>
      <c r="F81" s="65"/>
      <c r="G81" s="65"/>
      <c r="H81" s="65"/>
      <c r="I81" s="65"/>
      <c r="J81" s="72" t="str">
        <f>IFERROR(VLOOKUP($G81,'様式8-3'!$B$11:$N$57,11,FALSE),"")</f>
        <v/>
      </c>
      <c r="K81" s="106" t="str">
        <f>IFERROR(VLOOKUP($G81,'様式8-3'!$B$11:$N$57,2,FALSE),"")</f>
        <v/>
      </c>
      <c r="L81" s="106" t="str">
        <f>IFERROR(VLOOKUP($G81,'様式8-3'!$B$11:$N$57,3,FALSE),"")</f>
        <v/>
      </c>
      <c r="M81" s="118" t="str">
        <f>IFERROR(VLOOKUP($G81,'様式8-3'!$B$11:$N$57,4,FALSE),"")</f>
        <v/>
      </c>
      <c r="N81" s="118" t="str">
        <f>IFERROR(VLOOKUP($G81,'様式8-3'!$B$11:$N$57,5,FALSE),"")</f>
        <v/>
      </c>
      <c r="O81" s="118" t="str">
        <f>IFERROR(VLOOKUP($G81,'様式8-3'!$B$11:$N$57,6,FALSE),"")</f>
        <v/>
      </c>
      <c r="P81" s="118" t="str">
        <f>IFERROR(VLOOKUP($G81,'様式8-3'!$B$11:$N$57,7,FALSE),"")</f>
        <v/>
      </c>
      <c r="Q81" s="74"/>
      <c r="R81" s="74"/>
      <c r="S81" s="65"/>
      <c r="T81" s="73" t="str">
        <f t="shared" si="3"/>
        <v/>
      </c>
      <c r="U81" s="73" t="str">
        <f t="shared" si="3"/>
        <v/>
      </c>
      <c r="V81" s="121" t="str">
        <f t="shared" si="3"/>
        <v/>
      </c>
      <c r="W81" s="121" t="str">
        <f t="shared" si="2"/>
        <v/>
      </c>
      <c r="X81" s="121" t="str">
        <f t="shared" si="2"/>
        <v/>
      </c>
      <c r="Y81" s="121" t="str">
        <f t="shared" si="2"/>
        <v/>
      </c>
      <c r="Z81" s="74"/>
      <c r="AA81" s="74"/>
      <c r="AB81" s="739" t="str">
        <f>IFERROR(VLOOKUP($G81,'様式8-3'!$B$11:$N$57,12,FALSE),"")</f>
        <v/>
      </c>
      <c r="AC81" s="739" t="str">
        <f>IFERROR(VLOOKUP($G81,'様式8-3'!$B$11:$N$57,13,FALSE),"")</f>
        <v/>
      </c>
      <c r="AD81" s="744"/>
      <c r="AE81" s="65"/>
      <c r="AF81" s="72" t="str">
        <f>IFERROR(VLOOKUP($AE81,'様式8-3'!$B$110:$N$118,2,TRUE),"")</f>
        <v/>
      </c>
      <c r="AG81" s="65"/>
      <c r="AH81" s="743" t="str">
        <f>IFERROR(VLOOKUP($AE81,'様式8-3'!$B$110:$N$118,12,TRUE),"")</f>
        <v/>
      </c>
      <c r="AI81" s="743" t="str">
        <f>IFERROR(VLOOKUP($AE81,'様式8-3'!$B$110:$N$118,13,TRUE),"")</f>
        <v/>
      </c>
    </row>
    <row r="82" spans="1:52" x14ac:dyDescent="0.15">
      <c r="C82" s="80" t="s">
        <v>284</v>
      </c>
      <c r="D82" s="124"/>
      <c r="E82" s="80"/>
      <c r="F82" s="80"/>
      <c r="G82" s="80"/>
      <c r="H82" s="80"/>
      <c r="I82" s="80"/>
      <c r="J82" s="80"/>
      <c r="K82" s="81"/>
      <c r="L82" s="81"/>
      <c r="M82" s="81"/>
      <c r="N82" s="81"/>
      <c r="O82" s="81"/>
      <c r="P82" s="81"/>
      <c r="Q82" s="119"/>
      <c r="R82" s="119"/>
      <c r="S82" s="80"/>
      <c r="T82" s="80"/>
      <c r="U82" s="80"/>
      <c r="V82" s="80"/>
      <c r="W82" s="80"/>
      <c r="X82" s="80"/>
      <c r="Y82" s="80"/>
      <c r="Z82" s="119"/>
      <c r="AA82" s="119"/>
      <c r="AB82" s="124"/>
      <c r="AC82" s="124"/>
      <c r="AD82" s="80"/>
      <c r="AE82" s="80"/>
      <c r="AF82" s="80"/>
      <c r="AG82" s="80"/>
      <c r="AH82" s="124"/>
      <c r="AI82" s="124"/>
    </row>
    <row r="83" spans="1:52" x14ac:dyDescent="0.15">
      <c r="C83" s="67"/>
      <c r="D83" s="125"/>
      <c r="E83" s="67"/>
      <c r="F83" s="67"/>
      <c r="G83" s="67"/>
      <c r="H83" s="76"/>
      <c r="I83" s="76"/>
      <c r="J83" s="76"/>
      <c r="K83" s="76"/>
      <c r="L83" s="76"/>
      <c r="M83" s="76"/>
      <c r="N83" s="76"/>
      <c r="O83" s="76"/>
      <c r="P83" s="76"/>
      <c r="Q83" s="76"/>
      <c r="R83" s="78" t="s">
        <v>340</v>
      </c>
      <c r="S83" s="594">
        <f>SUM(S11:S82)</f>
        <v>0</v>
      </c>
      <c r="T83" s="98">
        <f>SUM(T11:T82)</f>
        <v>0</v>
      </c>
      <c r="U83" s="98">
        <f>SUM(U11:U82)</f>
        <v>0</v>
      </c>
      <c r="V83" s="98">
        <f t="shared" ref="V83:Y83" si="4">SUM(V11:V82)</f>
        <v>0</v>
      </c>
      <c r="W83" s="98">
        <f t="shared" si="4"/>
        <v>0</v>
      </c>
      <c r="X83" s="98">
        <f t="shared" si="4"/>
        <v>0</v>
      </c>
      <c r="Y83" s="98">
        <f t="shared" si="4"/>
        <v>0</v>
      </c>
      <c r="Z83" s="74"/>
      <c r="AA83" s="74"/>
      <c r="AB83" s="75"/>
      <c r="AC83" s="76"/>
      <c r="AD83" s="77"/>
      <c r="AF83" s="78" t="s">
        <v>340</v>
      </c>
      <c r="AG83" s="594">
        <f>SUM(AG11:AG82)</f>
        <v>0</v>
      </c>
      <c r="AH83" s="77"/>
      <c r="AI83" s="77"/>
    </row>
    <row r="84" spans="1:52" x14ac:dyDescent="0.15">
      <c r="B84" s="2"/>
    </row>
    <row r="85" spans="1:52" x14ac:dyDescent="0.15">
      <c r="O85" s="151" t="s">
        <v>414</v>
      </c>
      <c r="P85" s="152"/>
      <c r="Q85" s="152"/>
      <c r="R85" s="153"/>
      <c r="S85" s="91" t="s">
        <v>415</v>
      </c>
      <c r="T85" s="116" t="s">
        <v>405</v>
      </c>
      <c r="U85" s="154"/>
      <c r="V85" s="116" t="s">
        <v>406</v>
      </c>
      <c r="W85" s="154"/>
      <c r="X85" s="116" t="s">
        <v>407</v>
      </c>
      <c r="Y85" s="154"/>
      <c r="Z85" s="194"/>
      <c r="AA85" s="194"/>
    </row>
    <row r="86" spans="1:52" ht="24" x14ac:dyDescent="0.15">
      <c r="O86" s="155"/>
      <c r="P86" s="156"/>
      <c r="Q86" s="156"/>
      <c r="R86" s="157"/>
      <c r="S86" s="175"/>
      <c r="T86" s="94" t="s">
        <v>403</v>
      </c>
      <c r="U86" s="94" t="s">
        <v>404</v>
      </c>
      <c r="V86" s="94" t="s">
        <v>403</v>
      </c>
      <c r="W86" s="94" t="s">
        <v>404</v>
      </c>
      <c r="X86" s="94" t="s">
        <v>403</v>
      </c>
      <c r="Y86" s="94" t="s">
        <v>404</v>
      </c>
      <c r="Z86" s="195"/>
      <c r="AA86" s="195"/>
    </row>
    <row r="87" spans="1:52" x14ac:dyDescent="0.15">
      <c r="O87" s="193"/>
      <c r="P87" s="593"/>
      <c r="Q87" s="593"/>
      <c r="R87" s="150" t="s">
        <v>334</v>
      </c>
      <c r="S87" s="176">
        <f t="shared" ref="S87:Y88" si="5">SUMIFS(S$11:S$82,$E$11:$E$82,$R87)</f>
        <v>0</v>
      </c>
      <c r="T87" s="120">
        <f t="shared" si="5"/>
        <v>0</v>
      </c>
      <c r="U87" s="120">
        <f t="shared" si="5"/>
        <v>0</v>
      </c>
      <c r="V87" s="120">
        <f t="shared" si="5"/>
        <v>0</v>
      </c>
      <c r="W87" s="120">
        <f t="shared" si="5"/>
        <v>0</v>
      </c>
      <c r="X87" s="120">
        <f t="shared" si="5"/>
        <v>0</v>
      </c>
      <c r="Y87" s="120">
        <f t="shared" si="5"/>
        <v>0</v>
      </c>
      <c r="Z87" s="196"/>
      <c r="AA87" s="196"/>
    </row>
    <row r="88" spans="1:52" x14ac:dyDescent="0.15">
      <c r="O88" s="193"/>
      <c r="P88" s="593"/>
      <c r="Q88" s="593"/>
      <c r="R88" s="150" t="s">
        <v>411</v>
      </c>
      <c r="S88" s="176">
        <f t="shared" si="5"/>
        <v>0</v>
      </c>
      <c r="T88" s="120">
        <f t="shared" si="5"/>
        <v>0</v>
      </c>
      <c r="U88" s="120">
        <f t="shared" si="5"/>
        <v>0</v>
      </c>
      <c r="V88" s="120">
        <f t="shared" si="5"/>
        <v>0</v>
      </c>
      <c r="W88" s="120">
        <f t="shared" si="5"/>
        <v>0</v>
      </c>
      <c r="X88" s="120">
        <f t="shared" si="5"/>
        <v>0</v>
      </c>
      <c r="Y88" s="120">
        <f t="shared" si="5"/>
        <v>0</v>
      </c>
      <c r="Z88" s="196"/>
      <c r="AA88" s="196"/>
    </row>
    <row r="89" spans="1:52" x14ac:dyDescent="0.15">
      <c r="O89" s="193" t="s">
        <v>450</v>
      </c>
      <c r="P89" s="593"/>
      <c r="Q89" s="593"/>
      <c r="R89" s="150"/>
      <c r="S89" s="176">
        <f t="shared" ref="S89:Y89" si="6">SUM(S87:S88)</f>
        <v>0</v>
      </c>
      <c r="T89" s="120">
        <f t="shared" si="6"/>
        <v>0</v>
      </c>
      <c r="U89" s="120">
        <f t="shared" si="6"/>
        <v>0</v>
      </c>
      <c r="V89" s="120">
        <f t="shared" si="6"/>
        <v>0</v>
      </c>
      <c r="W89" s="120">
        <f t="shared" si="6"/>
        <v>0</v>
      </c>
      <c r="X89" s="120">
        <f t="shared" si="6"/>
        <v>0</v>
      </c>
      <c r="Y89" s="120">
        <f t="shared" si="6"/>
        <v>0</v>
      </c>
      <c r="Z89" s="196"/>
      <c r="AA89" s="196"/>
    </row>
    <row r="90" spans="1:52" x14ac:dyDescent="0.15">
      <c r="O90" s="193" t="s">
        <v>456</v>
      </c>
      <c r="P90" s="593"/>
      <c r="Q90" s="593"/>
      <c r="R90" s="197" t="s">
        <v>335</v>
      </c>
      <c r="S90" s="176">
        <f t="shared" ref="S90:Y90" si="7">SUMIFS(S$11:S$82,$E$11:$E$82,$R90)</f>
        <v>0</v>
      </c>
      <c r="T90" s="120">
        <f t="shared" si="7"/>
        <v>0</v>
      </c>
      <c r="U90" s="120">
        <f t="shared" si="7"/>
        <v>0</v>
      </c>
      <c r="V90" s="120">
        <f t="shared" si="7"/>
        <v>0</v>
      </c>
      <c r="W90" s="120">
        <f t="shared" si="7"/>
        <v>0</v>
      </c>
      <c r="X90" s="120">
        <f t="shared" si="7"/>
        <v>0</v>
      </c>
      <c r="Y90" s="120">
        <f t="shared" si="7"/>
        <v>0</v>
      </c>
      <c r="Z90" s="196"/>
      <c r="AA90" s="196"/>
    </row>
    <row r="91" spans="1:52" x14ac:dyDescent="0.15">
      <c r="O91" s="193" t="s">
        <v>451</v>
      </c>
      <c r="P91" s="593"/>
      <c r="Q91" s="593"/>
      <c r="R91" s="150"/>
      <c r="S91" s="176">
        <f t="shared" ref="S91:Y91" si="8">SUM(S87:S90)</f>
        <v>0</v>
      </c>
      <c r="T91" s="120">
        <f t="shared" si="8"/>
        <v>0</v>
      </c>
      <c r="U91" s="120">
        <f t="shared" si="8"/>
        <v>0</v>
      </c>
      <c r="V91" s="120">
        <f t="shared" si="8"/>
        <v>0</v>
      </c>
      <c r="W91" s="120">
        <f t="shared" si="8"/>
        <v>0</v>
      </c>
      <c r="X91" s="120">
        <f t="shared" si="8"/>
        <v>0</v>
      </c>
      <c r="Y91" s="120">
        <f t="shared" si="8"/>
        <v>0</v>
      </c>
      <c r="Z91" s="196"/>
      <c r="AA91" s="196"/>
    </row>
    <row r="92" spans="1:52" x14ac:dyDescent="0.15">
      <c r="T92" s="149"/>
      <c r="U92" s="149"/>
      <c r="V92" s="149"/>
      <c r="W92" s="149"/>
      <c r="X92" s="149"/>
      <c r="Y92" s="149"/>
      <c r="Z92" s="149"/>
      <c r="AA92" s="149"/>
      <c r="AK92" s="3" t="s">
        <v>620</v>
      </c>
    </row>
    <row r="93" spans="1:52" ht="13.5" x14ac:dyDescent="0.15">
      <c r="B93" s="61" t="s">
        <v>592</v>
      </c>
      <c r="AK93" s="66" t="s">
        <v>455</v>
      </c>
      <c r="AS93" s="66" t="s">
        <v>335</v>
      </c>
    </row>
    <row r="94" spans="1:52" x14ac:dyDescent="0.15">
      <c r="C94" s="913" t="s">
        <v>336</v>
      </c>
      <c r="D94" s="915" t="s">
        <v>322</v>
      </c>
      <c r="E94" s="913" t="s">
        <v>341</v>
      </c>
      <c r="F94" s="158" t="s">
        <v>328</v>
      </c>
      <c r="G94" s="159"/>
      <c r="H94" s="159"/>
      <c r="I94" s="159"/>
      <c r="J94" s="159"/>
      <c r="K94" s="158" t="s">
        <v>399</v>
      </c>
      <c r="L94" s="160"/>
      <c r="M94" s="158" t="s">
        <v>396</v>
      </c>
      <c r="N94" s="160"/>
      <c r="O94" s="158" t="s">
        <v>400</v>
      </c>
      <c r="P94" s="160"/>
      <c r="Q94" s="158" t="s">
        <v>401</v>
      </c>
      <c r="R94" s="159"/>
      <c r="S94" s="161"/>
      <c r="T94" s="162" t="s">
        <v>405</v>
      </c>
      <c r="U94" s="160"/>
      <c r="V94" s="158" t="s">
        <v>406</v>
      </c>
      <c r="W94" s="160"/>
      <c r="X94" s="158" t="s">
        <v>407</v>
      </c>
      <c r="Y94" s="160"/>
      <c r="Z94" s="158" t="s">
        <v>408</v>
      </c>
      <c r="AA94" s="160"/>
      <c r="AB94" s="161"/>
      <c r="AC94" s="168"/>
      <c r="AD94" s="161"/>
      <c r="AE94" s="110" t="s">
        <v>409</v>
      </c>
      <c r="AF94" s="111"/>
      <c r="AK94" s="169" t="s">
        <v>405</v>
      </c>
      <c r="AL94" s="160"/>
      <c r="AM94" s="158" t="s">
        <v>406</v>
      </c>
      <c r="AN94" s="160"/>
      <c r="AO94" s="158" t="s">
        <v>407</v>
      </c>
      <c r="AP94" s="160"/>
      <c r="AQ94" s="158" t="s">
        <v>408</v>
      </c>
      <c r="AR94" s="160"/>
      <c r="AS94" s="169" t="s">
        <v>405</v>
      </c>
      <c r="AT94" s="160"/>
      <c r="AU94" s="158" t="s">
        <v>406</v>
      </c>
      <c r="AV94" s="160"/>
      <c r="AW94" s="158" t="s">
        <v>407</v>
      </c>
      <c r="AX94" s="160"/>
      <c r="AY94" s="158" t="s">
        <v>408</v>
      </c>
      <c r="AZ94" s="160"/>
    </row>
    <row r="95" spans="1:52" ht="24" x14ac:dyDescent="0.15">
      <c r="C95" s="914"/>
      <c r="D95" s="916"/>
      <c r="E95" s="914"/>
      <c r="F95" s="163" t="s">
        <v>336</v>
      </c>
      <c r="G95" s="164" t="s">
        <v>323</v>
      </c>
      <c r="H95" s="165" t="s">
        <v>338</v>
      </c>
      <c r="I95" s="165" t="s">
        <v>593</v>
      </c>
      <c r="J95" s="164" t="s">
        <v>337</v>
      </c>
      <c r="K95" s="165" t="s">
        <v>403</v>
      </c>
      <c r="L95" s="165" t="s">
        <v>404</v>
      </c>
      <c r="M95" s="165" t="s">
        <v>403</v>
      </c>
      <c r="N95" s="165" t="s">
        <v>404</v>
      </c>
      <c r="O95" s="165" t="s">
        <v>403</v>
      </c>
      <c r="P95" s="165" t="s">
        <v>404</v>
      </c>
      <c r="Q95" s="165" t="s">
        <v>403</v>
      </c>
      <c r="R95" s="165" t="s">
        <v>404</v>
      </c>
      <c r="S95" s="163" t="s">
        <v>324</v>
      </c>
      <c r="T95" s="165" t="s">
        <v>403</v>
      </c>
      <c r="U95" s="165" t="s">
        <v>404</v>
      </c>
      <c r="V95" s="165" t="s">
        <v>403</v>
      </c>
      <c r="W95" s="165" t="s">
        <v>404</v>
      </c>
      <c r="X95" s="165" t="s">
        <v>403</v>
      </c>
      <c r="Y95" s="165" t="s">
        <v>404</v>
      </c>
      <c r="Z95" s="165" t="s">
        <v>403</v>
      </c>
      <c r="AA95" s="165" t="s">
        <v>404</v>
      </c>
      <c r="AB95" s="163" t="s">
        <v>325</v>
      </c>
      <c r="AC95" s="742" t="s">
        <v>275</v>
      </c>
      <c r="AD95" s="163" t="s">
        <v>270</v>
      </c>
      <c r="AE95" s="112" t="s">
        <v>395</v>
      </c>
      <c r="AF95" s="112" t="s">
        <v>335</v>
      </c>
      <c r="AG95" s="71"/>
      <c r="AH95" s="71"/>
      <c r="AI95" s="71"/>
      <c r="AJ95" s="71"/>
      <c r="AK95" s="165" t="s">
        <v>403</v>
      </c>
      <c r="AL95" s="165" t="s">
        <v>404</v>
      </c>
      <c r="AM95" s="165" t="s">
        <v>403</v>
      </c>
      <c r="AN95" s="165" t="s">
        <v>404</v>
      </c>
      <c r="AO95" s="165" t="s">
        <v>403</v>
      </c>
      <c r="AP95" s="165" t="s">
        <v>404</v>
      </c>
      <c r="AQ95" s="165" t="s">
        <v>403</v>
      </c>
      <c r="AR95" s="165" t="s">
        <v>404</v>
      </c>
      <c r="AS95" s="165" t="s">
        <v>403</v>
      </c>
      <c r="AT95" s="165" t="s">
        <v>404</v>
      </c>
      <c r="AU95" s="165" t="s">
        <v>403</v>
      </c>
      <c r="AV95" s="165" t="s">
        <v>404</v>
      </c>
      <c r="AW95" s="165" t="s">
        <v>403</v>
      </c>
      <c r="AX95" s="165" t="s">
        <v>404</v>
      </c>
      <c r="AY95" s="165" t="s">
        <v>403</v>
      </c>
      <c r="AZ95" s="165" t="s">
        <v>404</v>
      </c>
    </row>
    <row r="96" spans="1:52" s="99" customFormat="1" ht="4.5" customHeight="1" x14ac:dyDescent="0.15">
      <c r="B96" s="100"/>
      <c r="C96" s="101"/>
      <c r="D96" s="123"/>
      <c r="E96" s="101"/>
      <c r="F96" s="102"/>
      <c r="G96" s="65"/>
      <c r="H96" s="189"/>
      <c r="I96" s="189"/>
      <c r="J96" s="103"/>
      <c r="K96" s="104"/>
      <c r="L96" s="104"/>
      <c r="M96" s="104"/>
      <c r="N96" s="104"/>
      <c r="O96" s="104"/>
      <c r="P96" s="104"/>
      <c r="Q96" s="104"/>
      <c r="R96" s="104"/>
      <c r="S96" s="189"/>
      <c r="T96" s="104"/>
      <c r="U96" s="104"/>
      <c r="V96" s="104"/>
      <c r="W96" s="104"/>
      <c r="X96" s="104"/>
      <c r="Y96" s="104"/>
      <c r="Z96" s="104"/>
      <c r="AA96" s="104"/>
      <c r="AB96" s="738"/>
      <c r="AC96" s="738"/>
      <c r="AD96" s="190"/>
      <c r="AE96" s="103"/>
      <c r="AF96" s="104"/>
      <c r="AG96" s="105"/>
      <c r="AH96" s="105"/>
      <c r="AI96" s="105"/>
      <c r="AJ96" s="105"/>
      <c r="AK96" s="103"/>
      <c r="AL96" s="103"/>
      <c r="AM96" s="103"/>
      <c r="AN96" s="103"/>
      <c r="AO96" s="103"/>
      <c r="AP96" s="103"/>
      <c r="AQ96" s="103"/>
      <c r="AR96" s="103"/>
      <c r="AS96" s="103"/>
      <c r="AT96" s="103"/>
      <c r="AU96" s="103"/>
      <c r="AV96" s="103"/>
      <c r="AW96" s="103"/>
      <c r="AX96" s="103"/>
      <c r="AY96" s="103"/>
      <c r="AZ96" s="103"/>
    </row>
    <row r="97" spans="1:52" x14ac:dyDescent="0.15">
      <c r="A97" s="2">
        <v>1</v>
      </c>
      <c r="C97" s="594" t="s">
        <v>331</v>
      </c>
      <c r="D97" s="126"/>
      <c r="E97" s="74"/>
      <c r="F97" s="594" t="str">
        <f>C97</f>
        <v>A</v>
      </c>
      <c r="G97" s="65"/>
      <c r="H97" s="65"/>
      <c r="I97" s="65"/>
      <c r="J97" s="74"/>
      <c r="K97" s="108" t="str">
        <f>IFERROR(VLOOKUP($G97,'様式8-3'!$B$63:$N$118,2,FALSE),"")</f>
        <v/>
      </c>
      <c r="L97" s="108" t="str">
        <f>IFERROR(VLOOKUP($G97,'様式8-3'!$B$63:$N$118,3,FALSE),"")</f>
        <v/>
      </c>
      <c r="M97" s="108" t="str">
        <f>IFERROR(VLOOKUP($G97,'様式8-3'!$B$63:$N$118,4,FALSE),"")</f>
        <v/>
      </c>
      <c r="N97" s="108" t="str">
        <f>IFERROR(VLOOKUP($G97,'様式8-3'!$B$63:$N$118,5,FALSE),"")</f>
        <v/>
      </c>
      <c r="O97" s="108" t="str">
        <f>IFERROR(VLOOKUP($G97,'様式8-3'!$B$63:$N$118,6,FALSE),"")</f>
        <v/>
      </c>
      <c r="P97" s="108" t="str">
        <f>IFERROR(VLOOKUP($G97,'様式8-3'!$B$63:$N$118,7,FALSE),"")</f>
        <v/>
      </c>
      <c r="Q97" s="108" t="str">
        <f>IFERROR(VLOOKUP($G97,'様式8-3'!$B$63:$N$118,8,FALSE),"")</f>
        <v/>
      </c>
      <c r="R97" s="108" t="str">
        <f>IFERROR(VLOOKUP($G97,'様式8-3'!$B$63:$N$118,9,FALSE),"")</f>
        <v/>
      </c>
      <c r="S97" s="65"/>
      <c r="T97" s="73" t="str">
        <f t="shared" ref="T97:AA123" si="9">IFERROR(K97*$S97,"")</f>
        <v/>
      </c>
      <c r="U97" s="73" t="str">
        <f t="shared" si="9"/>
        <v/>
      </c>
      <c r="V97" s="73" t="str">
        <f t="shared" si="9"/>
        <v/>
      </c>
      <c r="W97" s="73" t="str">
        <f t="shared" si="9"/>
        <v/>
      </c>
      <c r="X97" s="73" t="str">
        <f t="shared" si="9"/>
        <v/>
      </c>
      <c r="Y97" s="73" t="str">
        <f t="shared" si="9"/>
        <v/>
      </c>
      <c r="Z97" s="73" t="str">
        <f t="shared" si="9"/>
        <v/>
      </c>
      <c r="AA97" s="73" t="str">
        <f t="shared" si="9"/>
        <v/>
      </c>
      <c r="AB97" s="740" t="str">
        <f>IFERROR(VLOOKUP($G97,'様式8-3'!$B$63:$N$118,12,FALSE),"")</f>
        <v/>
      </c>
      <c r="AC97" s="740" t="str">
        <f>IFERROR(VLOOKUP($G97,'様式8-3'!$B$63:$N$118,13,FALSE),"")</f>
        <v/>
      </c>
      <c r="AD97" s="744"/>
      <c r="AE97" s="113" t="str">
        <f t="shared" ref="AE97:AE123" si="10">IFERROR((SUMIFS($T$11:$T$82,$F$11:$F$82,$F97,$E$11:$E$82,"普通教室")+SUMIFS($T$11:$T$82,$F$11:$F$82,$F97,$E$11:$E$82,"特別教室"))/SUMIFS($T$11:$T$82,$F$11:$F$82,$F97),"")</f>
        <v/>
      </c>
      <c r="AF97" s="113" t="str">
        <f>IFERROR(SUMIFS($T$11:$T$82,$F$11:$F$82,$F97,$E$11:$E$82,"管理諸室")/SUMIFS($T$11:$T$82,$F$11:$F$82,$F97),"")</f>
        <v/>
      </c>
      <c r="AK97" s="107" t="str">
        <f>IFERROR(T97*$AE97,"")</f>
        <v/>
      </c>
      <c r="AL97" s="107" t="str">
        <f t="shared" ref="AL97:AR123" si="11">IFERROR(U97*$AE97,"")</f>
        <v/>
      </c>
      <c r="AM97" s="107" t="str">
        <f t="shared" si="11"/>
        <v/>
      </c>
      <c r="AN97" s="107" t="str">
        <f t="shared" si="11"/>
        <v/>
      </c>
      <c r="AO97" s="107" t="str">
        <f t="shared" si="11"/>
        <v/>
      </c>
      <c r="AP97" s="107" t="str">
        <f t="shared" si="11"/>
        <v/>
      </c>
      <c r="AQ97" s="107" t="str">
        <f t="shared" si="11"/>
        <v/>
      </c>
      <c r="AR97" s="107" t="str">
        <f t="shared" si="11"/>
        <v/>
      </c>
      <c r="AS97" s="107" t="str">
        <f>IFERROR(T97*$AF97,"")</f>
        <v/>
      </c>
      <c r="AT97" s="107" t="str">
        <f t="shared" ref="AT97:AZ123" si="12">IFERROR(U97*$AF97,"")</f>
        <v/>
      </c>
      <c r="AU97" s="107" t="str">
        <f t="shared" si="12"/>
        <v/>
      </c>
      <c r="AV97" s="107" t="str">
        <f t="shared" si="12"/>
        <v/>
      </c>
      <c r="AW97" s="107" t="str">
        <f t="shared" si="12"/>
        <v/>
      </c>
      <c r="AX97" s="107" t="str">
        <f t="shared" si="12"/>
        <v/>
      </c>
      <c r="AY97" s="107" t="str">
        <f t="shared" si="12"/>
        <v/>
      </c>
      <c r="AZ97" s="107" t="str">
        <f t="shared" si="12"/>
        <v/>
      </c>
    </row>
    <row r="98" spans="1:52" x14ac:dyDescent="0.15">
      <c r="A98" s="2">
        <v>2</v>
      </c>
      <c r="C98" s="594" t="s">
        <v>332</v>
      </c>
      <c r="D98" s="126"/>
      <c r="E98" s="74"/>
      <c r="F98" s="594" t="str">
        <f t="shared" ref="F98:F123" si="13">C98</f>
        <v>B</v>
      </c>
      <c r="G98" s="65"/>
      <c r="H98" s="65"/>
      <c r="I98" s="65"/>
      <c r="J98" s="74"/>
      <c r="K98" s="108" t="str">
        <f>IFERROR(VLOOKUP($G98,'様式8-3'!$B$63:$N$118,2,FALSE),"")</f>
        <v/>
      </c>
      <c r="L98" s="108" t="str">
        <f>IFERROR(VLOOKUP($G98,'様式8-3'!$B$63:$N$118,3,FALSE),"")</f>
        <v/>
      </c>
      <c r="M98" s="108" t="str">
        <f>IFERROR(VLOOKUP($G98,'様式8-3'!$B$63:$N$118,4,FALSE),"")</f>
        <v/>
      </c>
      <c r="N98" s="108" t="str">
        <f>IFERROR(VLOOKUP($G98,'様式8-3'!$B$63:$N$118,5,FALSE),"")</f>
        <v/>
      </c>
      <c r="O98" s="108" t="str">
        <f>IFERROR(VLOOKUP($G98,'様式8-3'!$B$63:$N$118,6,FALSE),"")</f>
        <v/>
      </c>
      <c r="P98" s="108" t="str">
        <f>IFERROR(VLOOKUP($G98,'様式8-3'!$B$63:$N$118,7,FALSE),"")</f>
        <v/>
      </c>
      <c r="Q98" s="108" t="str">
        <f>IFERROR(VLOOKUP($G98,'様式8-3'!$B$63:$N$118,8,FALSE),"")</f>
        <v/>
      </c>
      <c r="R98" s="108" t="str">
        <f>IFERROR(VLOOKUP($G98,'様式8-3'!$B$63:$N$118,9,FALSE),"")</f>
        <v/>
      </c>
      <c r="S98" s="65"/>
      <c r="T98" s="73" t="str">
        <f t="shared" si="9"/>
        <v/>
      </c>
      <c r="U98" s="73" t="str">
        <f t="shared" si="9"/>
        <v/>
      </c>
      <c r="V98" s="73" t="str">
        <f t="shared" si="9"/>
        <v/>
      </c>
      <c r="W98" s="73" t="str">
        <f t="shared" si="9"/>
        <v/>
      </c>
      <c r="X98" s="73" t="str">
        <f t="shared" si="9"/>
        <v/>
      </c>
      <c r="Y98" s="73" t="str">
        <f t="shared" si="9"/>
        <v/>
      </c>
      <c r="Z98" s="73" t="str">
        <f t="shared" si="9"/>
        <v/>
      </c>
      <c r="AA98" s="73" t="str">
        <f t="shared" si="9"/>
        <v/>
      </c>
      <c r="AB98" s="740" t="str">
        <f>IFERROR(VLOOKUP($G98,'様式8-3'!$B$63:$N$118,12,FALSE),"")</f>
        <v/>
      </c>
      <c r="AC98" s="740" t="str">
        <f>IFERROR(VLOOKUP($G98,'様式8-3'!$B$63:$N$118,13,FALSE),"")</f>
        <v/>
      </c>
      <c r="AD98" s="744"/>
      <c r="AE98" s="113" t="str">
        <f t="shared" si="10"/>
        <v/>
      </c>
      <c r="AF98" s="113" t="str">
        <f t="shared" ref="AF98:AF123" si="14">IFERROR(SUMIFS($T$11:$T$82,$F$11:$F$82,$F98,$E$11:$E$82,"管理諸室")/SUMIFS($T$11:$T$82,$F$11:$F$82,$F98),"")</f>
        <v/>
      </c>
      <c r="AK98" s="107" t="str">
        <f t="shared" ref="AK98:AK123" si="15">IFERROR(T98*$AE98,"")</f>
        <v/>
      </c>
      <c r="AL98" s="107" t="str">
        <f t="shared" si="11"/>
        <v/>
      </c>
      <c r="AM98" s="107" t="str">
        <f t="shared" si="11"/>
        <v/>
      </c>
      <c r="AN98" s="107" t="str">
        <f t="shared" si="11"/>
        <v/>
      </c>
      <c r="AO98" s="107" t="str">
        <f t="shared" si="11"/>
        <v/>
      </c>
      <c r="AP98" s="107" t="str">
        <f t="shared" si="11"/>
        <v/>
      </c>
      <c r="AQ98" s="107" t="str">
        <f t="shared" si="11"/>
        <v/>
      </c>
      <c r="AR98" s="107" t="str">
        <f t="shared" si="11"/>
        <v/>
      </c>
      <c r="AS98" s="107" t="str">
        <f t="shared" ref="AS98:AS123" si="16">IFERROR(T98*$AF98,"")</f>
        <v/>
      </c>
      <c r="AT98" s="107" t="str">
        <f t="shared" si="12"/>
        <v/>
      </c>
      <c r="AU98" s="107" t="str">
        <f t="shared" si="12"/>
        <v/>
      </c>
      <c r="AV98" s="107" t="str">
        <f t="shared" si="12"/>
        <v/>
      </c>
      <c r="AW98" s="107" t="str">
        <f t="shared" si="12"/>
        <v/>
      </c>
      <c r="AX98" s="107" t="str">
        <f t="shared" si="12"/>
        <v/>
      </c>
      <c r="AY98" s="107" t="str">
        <f t="shared" si="12"/>
        <v/>
      </c>
      <c r="AZ98" s="107" t="str">
        <f t="shared" si="12"/>
        <v/>
      </c>
    </row>
    <row r="99" spans="1:52" x14ac:dyDescent="0.15">
      <c r="A99" s="2">
        <v>3</v>
      </c>
      <c r="C99" s="594" t="s">
        <v>339</v>
      </c>
      <c r="D99" s="126"/>
      <c r="E99" s="74"/>
      <c r="F99" s="594" t="str">
        <f t="shared" si="13"/>
        <v>C</v>
      </c>
      <c r="G99" s="65"/>
      <c r="H99" s="65"/>
      <c r="I99" s="65"/>
      <c r="J99" s="74"/>
      <c r="K99" s="108" t="str">
        <f>IFERROR(VLOOKUP($G99,'様式8-3'!$B$63:$N$118,2,FALSE),"")</f>
        <v/>
      </c>
      <c r="L99" s="108" t="str">
        <f>IFERROR(VLOOKUP($G99,'様式8-3'!$B$63:$N$118,3,FALSE),"")</f>
        <v/>
      </c>
      <c r="M99" s="108" t="str">
        <f>IFERROR(VLOOKUP($G99,'様式8-3'!$B$63:$N$118,4,FALSE),"")</f>
        <v/>
      </c>
      <c r="N99" s="108" t="str">
        <f>IFERROR(VLOOKUP($G99,'様式8-3'!$B$63:$N$118,5,FALSE),"")</f>
        <v/>
      </c>
      <c r="O99" s="108" t="str">
        <f>IFERROR(VLOOKUP($G99,'様式8-3'!$B$63:$N$118,6,FALSE),"")</f>
        <v/>
      </c>
      <c r="P99" s="108" t="str">
        <f>IFERROR(VLOOKUP($G99,'様式8-3'!$B$63:$N$118,7,FALSE),"")</f>
        <v/>
      </c>
      <c r="Q99" s="108" t="str">
        <f>IFERROR(VLOOKUP($G99,'様式8-3'!$B$63:$N$118,8,FALSE),"")</f>
        <v/>
      </c>
      <c r="R99" s="108" t="str">
        <f>IFERROR(VLOOKUP($G99,'様式8-3'!$B$63:$N$118,9,FALSE),"")</f>
        <v/>
      </c>
      <c r="S99" s="65"/>
      <c r="T99" s="73" t="str">
        <f t="shared" si="9"/>
        <v/>
      </c>
      <c r="U99" s="73" t="str">
        <f t="shared" si="9"/>
        <v/>
      </c>
      <c r="V99" s="73" t="str">
        <f t="shared" si="9"/>
        <v/>
      </c>
      <c r="W99" s="73" t="str">
        <f t="shared" si="9"/>
        <v/>
      </c>
      <c r="X99" s="73" t="str">
        <f t="shared" si="9"/>
        <v/>
      </c>
      <c r="Y99" s="73" t="str">
        <f t="shared" si="9"/>
        <v/>
      </c>
      <c r="Z99" s="73" t="str">
        <f t="shared" si="9"/>
        <v/>
      </c>
      <c r="AA99" s="73" t="str">
        <f t="shared" si="9"/>
        <v/>
      </c>
      <c r="AB99" s="740" t="str">
        <f>IFERROR(VLOOKUP($G99,'様式8-3'!$B$63:$N$118,12,FALSE),"")</f>
        <v/>
      </c>
      <c r="AC99" s="740" t="str">
        <f>IFERROR(VLOOKUP($G99,'様式8-3'!$B$63:$N$118,13,FALSE),"")</f>
        <v/>
      </c>
      <c r="AD99" s="744"/>
      <c r="AE99" s="113" t="str">
        <f t="shared" si="10"/>
        <v/>
      </c>
      <c r="AF99" s="113" t="str">
        <f t="shared" si="14"/>
        <v/>
      </c>
      <c r="AK99" s="107" t="str">
        <f t="shared" si="15"/>
        <v/>
      </c>
      <c r="AL99" s="107" t="str">
        <f t="shared" si="11"/>
        <v/>
      </c>
      <c r="AM99" s="107" t="str">
        <f t="shared" si="11"/>
        <v/>
      </c>
      <c r="AN99" s="107" t="str">
        <f t="shared" si="11"/>
        <v/>
      </c>
      <c r="AO99" s="107" t="str">
        <f t="shared" si="11"/>
        <v/>
      </c>
      <c r="AP99" s="107" t="str">
        <f t="shared" si="11"/>
        <v/>
      </c>
      <c r="AQ99" s="107" t="str">
        <f t="shared" si="11"/>
        <v/>
      </c>
      <c r="AR99" s="107" t="str">
        <f t="shared" si="11"/>
        <v/>
      </c>
      <c r="AS99" s="107" t="str">
        <f t="shared" si="16"/>
        <v/>
      </c>
      <c r="AT99" s="107" t="str">
        <f t="shared" si="12"/>
        <v/>
      </c>
      <c r="AU99" s="107" t="str">
        <f t="shared" si="12"/>
        <v/>
      </c>
      <c r="AV99" s="107" t="str">
        <f t="shared" si="12"/>
        <v/>
      </c>
      <c r="AW99" s="107" t="str">
        <f t="shared" si="12"/>
        <v/>
      </c>
      <c r="AX99" s="107" t="str">
        <f t="shared" si="12"/>
        <v/>
      </c>
      <c r="AY99" s="107" t="str">
        <f t="shared" si="12"/>
        <v/>
      </c>
      <c r="AZ99" s="107" t="str">
        <f t="shared" si="12"/>
        <v/>
      </c>
    </row>
    <row r="100" spans="1:52" x14ac:dyDescent="0.15">
      <c r="A100" s="2">
        <v>4</v>
      </c>
      <c r="C100" s="594" t="s">
        <v>371</v>
      </c>
      <c r="D100" s="126"/>
      <c r="E100" s="74"/>
      <c r="F100" s="594" t="str">
        <f t="shared" si="13"/>
        <v>D</v>
      </c>
      <c r="G100" s="65"/>
      <c r="H100" s="65"/>
      <c r="I100" s="65"/>
      <c r="J100" s="74"/>
      <c r="K100" s="108" t="str">
        <f>IFERROR(VLOOKUP($G100,'様式8-3'!$B$63:$N$118,2,FALSE),"")</f>
        <v/>
      </c>
      <c r="L100" s="108" t="str">
        <f>IFERROR(VLOOKUP($G100,'様式8-3'!$B$63:$N$118,3,FALSE),"")</f>
        <v/>
      </c>
      <c r="M100" s="108" t="str">
        <f>IFERROR(VLOOKUP($G100,'様式8-3'!$B$63:$N$118,4,FALSE),"")</f>
        <v/>
      </c>
      <c r="N100" s="108" t="str">
        <f>IFERROR(VLOOKUP($G100,'様式8-3'!$B$63:$N$118,5,FALSE),"")</f>
        <v/>
      </c>
      <c r="O100" s="108" t="str">
        <f>IFERROR(VLOOKUP($G100,'様式8-3'!$B$63:$N$118,6,FALSE),"")</f>
        <v/>
      </c>
      <c r="P100" s="108" t="str">
        <f>IFERROR(VLOOKUP($G100,'様式8-3'!$B$63:$N$118,7,FALSE),"")</f>
        <v/>
      </c>
      <c r="Q100" s="108" t="str">
        <f>IFERROR(VLOOKUP($G100,'様式8-3'!$B$63:$N$118,8,FALSE),"")</f>
        <v/>
      </c>
      <c r="R100" s="108" t="str">
        <f>IFERROR(VLOOKUP($G100,'様式8-3'!$B$63:$N$118,9,FALSE),"")</f>
        <v/>
      </c>
      <c r="S100" s="65"/>
      <c r="T100" s="73" t="str">
        <f t="shared" si="9"/>
        <v/>
      </c>
      <c r="U100" s="73" t="str">
        <f t="shared" si="9"/>
        <v/>
      </c>
      <c r="V100" s="73" t="str">
        <f t="shared" si="9"/>
        <v/>
      </c>
      <c r="W100" s="73" t="str">
        <f t="shared" si="9"/>
        <v/>
      </c>
      <c r="X100" s="73" t="str">
        <f t="shared" si="9"/>
        <v/>
      </c>
      <c r="Y100" s="73" t="str">
        <f t="shared" si="9"/>
        <v/>
      </c>
      <c r="Z100" s="73" t="str">
        <f t="shared" si="9"/>
        <v/>
      </c>
      <c r="AA100" s="73" t="str">
        <f t="shared" si="9"/>
        <v/>
      </c>
      <c r="AB100" s="740" t="str">
        <f>IFERROR(VLOOKUP($G100,'様式8-3'!$B$63:$N$118,12,FALSE),"")</f>
        <v/>
      </c>
      <c r="AC100" s="740" t="str">
        <f>IFERROR(VLOOKUP($G100,'様式8-3'!$B$63:$N$118,13,FALSE),"")</f>
        <v/>
      </c>
      <c r="AD100" s="65"/>
      <c r="AE100" s="113" t="str">
        <f t="shared" si="10"/>
        <v/>
      </c>
      <c r="AF100" s="113" t="str">
        <f t="shared" si="14"/>
        <v/>
      </c>
      <c r="AK100" s="107" t="str">
        <f t="shared" si="15"/>
        <v/>
      </c>
      <c r="AL100" s="107" t="str">
        <f t="shared" si="11"/>
        <v/>
      </c>
      <c r="AM100" s="107" t="str">
        <f t="shared" si="11"/>
        <v/>
      </c>
      <c r="AN100" s="107" t="str">
        <f t="shared" si="11"/>
        <v/>
      </c>
      <c r="AO100" s="107" t="str">
        <f t="shared" si="11"/>
        <v/>
      </c>
      <c r="AP100" s="107" t="str">
        <f t="shared" si="11"/>
        <v/>
      </c>
      <c r="AQ100" s="107" t="str">
        <f t="shared" si="11"/>
        <v/>
      </c>
      <c r="AR100" s="107" t="str">
        <f t="shared" si="11"/>
        <v/>
      </c>
      <c r="AS100" s="107" t="str">
        <f t="shared" si="16"/>
        <v/>
      </c>
      <c r="AT100" s="107" t="str">
        <f t="shared" si="12"/>
        <v/>
      </c>
      <c r="AU100" s="107" t="str">
        <f t="shared" si="12"/>
        <v/>
      </c>
      <c r="AV100" s="107" t="str">
        <f t="shared" si="12"/>
        <v/>
      </c>
      <c r="AW100" s="107" t="str">
        <f t="shared" si="12"/>
        <v/>
      </c>
      <c r="AX100" s="107" t="str">
        <f t="shared" si="12"/>
        <v/>
      </c>
      <c r="AY100" s="107" t="str">
        <f t="shared" si="12"/>
        <v/>
      </c>
      <c r="AZ100" s="107" t="str">
        <f t="shared" si="12"/>
        <v/>
      </c>
    </row>
    <row r="101" spans="1:52" x14ac:dyDescent="0.15">
      <c r="A101" s="2">
        <v>5</v>
      </c>
      <c r="C101" s="594" t="s">
        <v>372</v>
      </c>
      <c r="D101" s="126"/>
      <c r="E101" s="74"/>
      <c r="F101" s="594" t="str">
        <f t="shared" si="13"/>
        <v>E</v>
      </c>
      <c r="G101" s="65"/>
      <c r="H101" s="65"/>
      <c r="I101" s="65"/>
      <c r="J101" s="74"/>
      <c r="K101" s="108" t="str">
        <f>IFERROR(VLOOKUP($G101,'様式8-3'!$B$63:$N$118,2,FALSE),"")</f>
        <v/>
      </c>
      <c r="L101" s="108" t="str">
        <f>IFERROR(VLOOKUP($G101,'様式8-3'!$B$63:$N$118,3,FALSE),"")</f>
        <v/>
      </c>
      <c r="M101" s="108" t="str">
        <f>IFERROR(VLOOKUP($G101,'様式8-3'!$B$63:$N$118,4,FALSE),"")</f>
        <v/>
      </c>
      <c r="N101" s="108" t="str">
        <f>IFERROR(VLOOKUP($G101,'様式8-3'!$B$63:$N$118,5,FALSE),"")</f>
        <v/>
      </c>
      <c r="O101" s="108" t="str">
        <f>IFERROR(VLOOKUP($G101,'様式8-3'!$B$63:$N$118,6,FALSE),"")</f>
        <v/>
      </c>
      <c r="P101" s="108" t="str">
        <f>IFERROR(VLOOKUP($G101,'様式8-3'!$B$63:$N$118,7,FALSE),"")</f>
        <v/>
      </c>
      <c r="Q101" s="108" t="str">
        <f>IFERROR(VLOOKUP($G101,'様式8-3'!$B$63:$N$118,8,FALSE),"")</f>
        <v/>
      </c>
      <c r="R101" s="108" t="str">
        <f>IFERROR(VLOOKUP($G101,'様式8-3'!$B$63:$N$118,9,FALSE),"")</f>
        <v/>
      </c>
      <c r="S101" s="65"/>
      <c r="T101" s="73" t="str">
        <f t="shared" si="9"/>
        <v/>
      </c>
      <c r="U101" s="73" t="str">
        <f t="shared" si="9"/>
        <v/>
      </c>
      <c r="V101" s="73" t="str">
        <f t="shared" si="9"/>
        <v/>
      </c>
      <c r="W101" s="73" t="str">
        <f t="shared" si="9"/>
        <v/>
      </c>
      <c r="X101" s="73" t="str">
        <f t="shared" si="9"/>
        <v/>
      </c>
      <c r="Y101" s="73" t="str">
        <f t="shared" si="9"/>
        <v/>
      </c>
      <c r="Z101" s="73" t="str">
        <f t="shared" si="9"/>
        <v/>
      </c>
      <c r="AA101" s="73" t="str">
        <f t="shared" si="9"/>
        <v/>
      </c>
      <c r="AB101" s="740" t="str">
        <f>IFERROR(VLOOKUP($G101,'様式8-3'!$B$63:$N$118,12,FALSE),"")</f>
        <v/>
      </c>
      <c r="AC101" s="740" t="str">
        <f>IFERROR(VLOOKUP($G101,'様式8-3'!$B$63:$N$118,13,FALSE),"")</f>
        <v/>
      </c>
      <c r="AD101" s="65"/>
      <c r="AE101" s="113" t="str">
        <f t="shared" si="10"/>
        <v/>
      </c>
      <c r="AF101" s="113" t="str">
        <f t="shared" si="14"/>
        <v/>
      </c>
      <c r="AK101" s="107" t="str">
        <f t="shared" si="15"/>
        <v/>
      </c>
      <c r="AL101" s="107" t="str">
        <f t="shared" si="11"/>
        <v/>
      </c>
      <c r="AM101" s="107" t="str">
        <f t="shared" si="11"/>
        <v/>
      </c>
      <c r="AN101" s="107" t="str">
        <f t="shared" si="11"/>
        <v/>
      </c>
      <c r="AO101" s="107" t="str">
        <f t="shared" si="11"/>
        <v/>
      </c>
      <c r="AP101" s="107" t="str">
        <f t="shared" si="11"/>
        <v/>
      </c>
      <c r="AQ101" s="107" t="str">
        <f t="shared" si="11"/>
        <v/>
      </c>
      <c r="AR101" s="107" t="str">
        <f t="shared" si="11"/>
        <v/>
      </c>
      <c r="AS101" s="107" t="str">
        <f t="shared" si="16"/>
        <v/>
      </c>
      <c r="AT101" s="107" t="str">
        <f t="shared" si="12"/>
        <v/>
      </c>
      <c r="AU101" s="107" t="str">
        <f t="shared" si="12"/>
        <v/>
      </c>
      <c r="AV101" s="107" t="str">
        <f t="shared" si="12"/>
        <v/>
      </c>
      <c r="AW101" s="107" t="str">
        <f t="shared" si="12"/>
        <v/>
      </c>
      <c r="AX101" s="107" t="str">
        <f t="shared" si="12"/>
        <v/>
      </c>
      <c r="AY101" s="107" t="str">
        <f t="shared" si="12"/>
        <v/>
      </c>
      <c r="AZ101" s="107" t="str">
        <f t="shared" si="12"/>
        <v/>
      </c>
    </row>
    <row r="102" spans="1:52" x14ac:dyDescent="0.15">
      <c r="A102" s="2">
        <v>6</v>
      </c>
      <c r="C102" s="594" t="s">
        <v>373</v>
      </c>
      <c r="D102" s="126"/>
      <c r="E102" s="74"/>
      <c r="F102" s="594" t="str">
        <f t="shared" si="13"/>
        <v>F</v>
      </c>
      <c r="G102" s="65"/>
      <c r="H102" s="65"/>
      <c r="I102" s="65"/>
      <c r="J102" s="74"/>
      <c r="K102" s="108" t="str">
        <f>IFERROR(VLOOKUP($G102,'様式8-3'!$B$63:$N$118,2,FALSE),"")</f>
        <v/>
      </c>
      <c r="L102" s="108" t="str">
        <f>IFERROR(VLOOKUP($G102,'様式8-3'!$B$63:$N$118,3,FALSE),"")</f>
        <v/>
      </c>
      <c r="M102" s="108" t="str">
        <f>IFERROR(VLOOKUP($G102,'様式8-3'!$B$63:$N$118,4,FALSE),"")</f>
        <v/>
      </c>
      <c r="N102" s="108" t="str">
        <f>IFERROR(VLOOKUP($G102,'様式8-3'!$B$63:$N$118,5,FALSE),"")</f>
        <v/>
      </c>
      <c r="O102" s="108" t="str">
        <f>IFERROR(VLOOKUP($G102,'様式8-3'!$B$63:$N$118,6,FALSE),"")</f>
        <v/>
      </c>
      <c r="P102" s="108" t="str">
        <f>IFERROR(VLOOKUP($G102,'様式8-3'!$B$63:$N$118,7,FALSE),"")</f>
        <v/>
      </c>
      <c r="Q102" s="108" t="str">
        <f>IFERROR(VLOOKUP($G102,'様式8-3'!$B$63:$N$118,8,FALSE),"")</f>
        <v/>
      </c>
      <c r="R102" s="108" t="str">
        <f>IFERROR(VLOOKUP($G102,'様式8-3'!$B$63:$N$118,9,FALSE),"")</f>
        <v/>
      </c>
      <c r="S102" s="65"/>
      <c r="T102" s="73" t="str">
        <f t="shared" si="9"/>
        <v/>
      </c>
      <c r="U102" s="73" t="str">
        <f>IFERROR(L102*$S102,"")</f>
        <v/>
      </c>
      <c r="V102" s="73" t="str">
        <f>IFERROR(M102*$S102,"")</f>
        <v/>
      </c>
      <c r="W102" s="73" t="str">
        <f t="shared" si="9"/>
        <v/>
      </c>
      <c r="X102" s="73" t="str">
        <f>IFERROR(O102*$S102,"")</f>
        <v/>
      </c>
      <c r="Y102" s="73" t="str">
        <f t="shared" si="9"/>
        <v/>
      </c>
      <c r="Z102" s="73" t="str">
        <f t="shared" si="9"/>
        <v/>
      </c>
      <c r="AA102" s="73" t="str">
        <f t="shared" si="9"/>
        <v/>
      </c>
      <c r="AB102" s="740" t="str">
        <f>IFERROR(VLOOKUP($G102,'様式8-3'!$B$63:$N$118,12,FALSE),"")</f>
        <v/>
      </c>
      <c r="AC102" s="740" t="str">
        <f>IFERROR(VLOOKUP($G102,'様式8-3'!$B$63:$N$118,13,FALSE),"")</f>
        <v/>
      </c>
      <c r="AD102" s="65"/>
      <c r="AE102" s="113" t="str">
        <f t="shared" si="10"/>
        <v/>
      </c>
      <c r="AF102" s="113" t="str">
        <f t="shared" si="14"/>
        <v/>
      </c>
      <c r="AK102" s="107" t="str">
        <f t="shared" si="15"/>
        <v/>
      </c>
      <c r="AL102" s="107" t="str">
        <f t="shared" si="11"/>
        <v/>
      </c>
      <c r="AM102" s="107" t="str">
        <f t="shared" si="11"/>
        <v/>
      </c>
      <c r="AN102" s="107" t="str">
        <f t="shared" si="11"/>
        <v/>
      </c>
      <c r="AO102" s="107" t="str">
        <f t="shared" si="11"/>
        <v/>
      </c>
      <c r="AP102" s="107" t="str">
        <f t="shared" si="11"/>
        <v/>
      </c>
      <c r="AQ102" s="107" t="str">
        <f t="shared" si="11"/>
        <v/>
      </c>
      <c r="AR102" s="107" t="str">
        <f t="shared" si="11"/>
        <v/>
      </c>
      <c r="AS102" s="107" t="str">
        <f t="shared" si="16"/>
        <v/>
      </c>
      <c r="AT102" s="107" t="str">
        <f t="shared" si="12"/>
        <v/>
      </c>
      <c r="AU102" s="107" t="str">
        <f t="shared" si="12"/>
        <v/>
      </c>
      <c r="AV102" s="107" t="str">
        <f t="shared" si="12"/>
        <v/>
      </c>
      <c r="AW102" s="107" t="str">
        <f t="shared" si="12"/>
        <v/>
      </c>
      <c r="AX102" s="107" t="str">
        <f t="shared" si="12"/>
        <v/>
      </c>
      <c r="AY102" s="107" t="str">
        <f t="shared" si="12"/>
        <v/>
      </c>
      <c r="AZ102" s="107" t="str">
        <f t="shared" si="12"/>
        <v/>
      </c>
    </row>
    <row r="103" spans="1:52" x14ac:dyDescent="0.15">
      <c r="A103" s="2">
        <v>7</v>
      </c>
      <c r="C103" s="594" t="s">
        <v>374</v>
      </c>
      <c r="D103" s="126"/>
      <c r="E103" s="74"/>
      <c r="F103" s="594" t="str">
        <f t="shared" si="13"/>
        <v>G</v>
      </c>
      <c r="G103" s="65"/>
      <c r="H103" s="65"/>
      <c r="I103" s="65"/>
      <c r="J103" s="74"/>
      <c r="K103" s="108" t="str">
        <f>IFERROR(VLOOKUP($G103,'様式8-3'!$B$63:$N$118,2,FALSE),"")</f>
        <v/>
      </c>
      <c r="L103" s="108" t="str">
        <f>IFERROR(VLOOKUP($G103,'様式8-3'!$B$63:$N$118,3,FALSE),"")</f>
        <v/>
      </c>
      <c r="M103" s="108" t="str">
        <f>IFERROR(VLOOKUP($G103,'様式8-3'!$B$63:$N$118,4,FALSE),"")</f>
        <v/>
      </c>
      <c r="N103" s="108" t="str">
        <f>IFERROR(VLOOKUP($G103,'様式8-3'!$B$63:$N$118,5,FALSE),"")</f>
        <v/>
      </c>
      <c r="O103" s="108" t="str">
        <f>IFERROR(VLOOKUP($G103,'様式8-3'!$B$63:$N$118,6,FALSE),"")</f>
        <v/>
      </c>
      <c r="P103" s="108" t="str">
        <f>IFERROR(VLOOKUP($G103,'様式8-3'!$B$63:$N$118,7,FALSE),"")</f>
        <v/>
      </c>
      <c r="Q103" s="108" t="str">
        <f>IFERROR(VLOOKUP($G103,'様式8-3'!$B$63:$N$118,8,FALSE),"")</f>
        <v/>
      </c>
      <c r="R103" s="108" t="str">
        <f>IFERROR(VLOOKUP($G103,'様式8-3'!$B$63:$N$118,9,FALSE),"")</f>
        <v/>
      </c>
      <c r="S103" s="65"/>
      <c r="T103" s="73" t="str">
        <f t="shared" si="9"/>
        <v/>
      </c>
      <c r="U103" s="73" t="str">
        <f t="shared" si="9"/>
        <v/>
      </c>
      <c r="V103" s="73" t="str">
        <f t="shared" si="9"/>
        <v/>
      </c>
      <c r="W103" s="73" t="str">
        <f t="shared" si="9"/>
        <v/>
      </c>
      <c r="X103" s="73" t="str">
        <f t="shared" si="9"/>
        <v/>
      </c>
      <c r="Y103" s="73" t="str">
        <f t="shared" si="9"/>
        <v/>
      </c>
      <c r="Z103" s="73" t="str">
        <f t="shared" si="9"/>
        <v/>
      </c>
      <c r="AA103" s="73" t="str">
        <f t="shared" si="9"/>
        <v/>
      </c>
      <c r="AB103" s="740" t="str">
        <f>IFERROR(VLOOKUP($G103,'様式8-3'!$B$63:$N$118,12,FALSE),"")</f>
        <v/>
      </c>
      <c r="AC103" s="740" t="str">
        <f>IFERROR(VLOOKUP($G103,'様式8-3'!$B$63:$N$118,13,FALSE),"")</f>
        <v/>
      </c>
      <c r="AD103" s="65"/>
      <c r="AE103" s="113" t="str">
        <f t="shared" si="10"/>
        <v/>
      </c>
      <c r="AF103" s="113" t="str">
        <f t="shared" si="14"/>
        <v/>
      </c>
      <c r="AK103" s="107" t="str">
        <f t="shared" si="15"/>
        <v/>
      </c>
      <c r="AL103" s="107" t="str">
        <f t="shared" si="11"/>
        <v/>
      </c>
      <c r="AM103" s="107" t="str">
        <f t="shared" si="11"/>
        <v/>
      </c>
      <c r="AN103" s="107" t="str">
        <f t="shared" si="11"/>
        <v/>
      </c>
      <c r="AO103" s="107" t="str">
        <f t="shared" si="11"/>
        <v/>
      </c>
      <c r="AP103" s="107" t="str">
        <f t="shared" si="11"/>
        <v/>
      </c>
      <c r="AQ103" s="107" t="str">
        <f t="shared" si="11"/>
        <v/>
      </c>
      <c r="AR103" s="107" t="str">
        <f t="shared" si="11"/>
        <v/>
      </c>
      <c r="AS103" s="107" t="str">
        <f t="shared" si="16"/>
        <v/>
      </c>
      <c r="AT103" s="107" t="str">
        <f t="shared" si="12"/>
        <v/>
      </c>
      <c r="AU103" s="107" t="str">
        <f t="shared" si="12"/>
        <v/>
      </c>
      <c r="AV103" s="107" t="str">
        <f t="shared" si="12"/>
        <v/>
      </c>
      <c r="AW103" s="107" t="str">
        <f t="shared" si="12"/>
        <v/>
      </c>
      <c r="AX103" s="107" t="str">
        <f t="shared" si="12"/>
        <v/>
      </c>
      <c r="AY103" s="107" t="str">
        <f t="shared" si="12"/>
        <v/>
      </c>
      <c r="AZ103" s="107" t="str">
        <f t="shared" si="12"/>
        <v/>
      </c>
    </row>
    <row r="104" spans="1:52" x14ac:dyDescent="0.15">
      <c r="A104" s="2">
        <v>8</v>
      </c>
      <c r="C104" s="594" t="s">
        <v>375</v>
      </c>
      <c r="D104" s="126"/>
      <c r="E104" s="74"/>
      <c r="F104" s="594" t="str">
        <f t="shared" si="13"/>
        <v>H</v>
      </c>
      <c r="G104" s="65"/>
      <c r="H104" s="65"/>
      <c r="I104" s="189"/>
      <c r="J104" s="74"/>
      <c r="K104" s="108" t="str">
        <f>IFERROR(VLOOKUP($G104,'様式8-3'!$B$63:$N$118,2,FALSE),"")</f>
        <v/>
      </c>
      <c r="L104" s="108" t="str">
        <f>IFERROR(VLOOKUP($G104,'様式8-3'!$B$63:$N$118,3,FALSE),"")</f>
        <v/>
      </c>
      <c r="M104" s="108" t="str">
        <f>IFERROR(VLOOKUP($G104,'様式8-3'!$B$63:$N$118,4,FALSE),"")</f>
        <v/>
      </c>
      <c r="N104" s="108" t="str">
        <f>IFERROR(VLOOKUP($G104,'様式8-3'!$B$63:$N$118,5,FALSE),"")</f>
        <v/>
      </c>
      <c r="O104" s="108" t="str">
        <f>IFERROR(VLOOKUP($G104,'様式8-3'!$B$63:$N$118,6,FALSE),"")</f>
        <v/>
      </c>
      <c r="P104" s="108" t="str">
        <f>IFERROR(VLOOKUP($G104,'様式8-3'!$B$63:$N$118,7,FALSE),"")</f>
        <v/>
      </c>
      <c r="Q104" s="108" t="str">
        <f>IFERROR(VLOOKUP($G104,'様式8-3'!$B$63:$N$118,8,FALSE),"")</f>
        <v/>
      </c>
      <c r="R104" s="108" t="str">
        <f>IFERROR(VLOOKUP($G104,'様式8-3'!$B$63:$N$118,9,FALSE),"")</f>
        <v/>
      </c>
      <c r="S104" s="65"/>
      <c r="T104" s="73" t="str">
        <f t="shared" si="9"/>
        <v/>
      </c>
      <c r="U104" s="73" t="str">
        <f t="shared" si="9"/>
        <v/>
      </c>
      <c r="V104" s="73" t="str">
        <f t="shared" si="9"/>
        <v/>
      </c>
      <c r="W104" s="73" t="str">
        <f t="shared" si="9"/>
        <v/>
      </c>
      <c r="X104" s="73" t="str">
        <f t="shared" si="9"/>
        <v/>
      </c>
      <c r="Y104" s="73" t="str">
        <f t="shared" si="9"/>
        <v/>
      </c>
      <c r="Z104" s="73" t="str">
        <f t="shared" si="9"/>
        <v/>
      </c>
      <c r="AA104" s="73" t="str">
        <f t="shared" si="9"/>
        <v/>
      </c>
      <c r="AB104" s="740" t="str">
        <f>IFERROR(VLOOKUP($G104,'様式8-3'!$B$63:$N$118,12,FALSE),"")</f>
        <v/>
      </c>
      <c r="AC104" s="740" t="str">
        <f>IFERROR(VLOOKUP($G104,'様式8-3'!$B$63:$N$118,13,FALSE),"")</f>
        <v/>
      </c>
      <c r="AD104" s="65"/>
      <c r="AE104" s="113" t="str">
        <f t="shared" si="10"/>
        <v/>
      </c>
      <c r="AF104" s="113" t="str">
        <f t="shared" si="14"/>
        <v/>
      </c>
      <c r="AK104" s="107" t="str">
        <f t="shared" si="15"/>
        <v/>
      </c>
      <c r="AL104" s="107" t="str">
        <f t="shared" si="11"/>
        <v/>
      </c>
      <c r="AM104" s="107" t="str">
        <f t="shared" si="11"/>
        <v/>
      </c>
      <c r="AN104" s="107" t="str">
        <f t="shared" si="11"/>
        <v/>
      </c>
      <c r="AO104" s="107" t="str">
        <f t="shared" si="11"/>
        <v/>
      </c>
      <c r="AP104" s="107" t="str">
        <f t="shared" si="11"/>
        <v/>
      </c>
      <c r="AQ104" s="107" t="str">
        <f t="shared" si="11"/>
        <v/>
      </c>
      <c r="AR104" s="107" t="str">
        <f t="shared" si="11"/>
        <v/>
      </c>
      <c r="AS104" s="107" t="str">
        <f t="shared" si="16"/>
        <v/>
      </c>
      <c r="AT104" s="107" t="str">
        <f t="shared" si="12"/>
        <v/>
      </c>
      <c r="AU104" s="107" t="str">
        <f t="shared" si="12"/>
        <v/>
      </c>
      <c r="AV104" s="107" t="str">
        <f t="shared" si="12"/>
        <v/>
      </c>
      <c r="AW104" s="107" t="str">
        <f t="shared" si="12"/>
        <v/>
      </c>
      <c r="AX104" s="107" t="str">
        <f t="shared" si="12"/>
        <v/>
      </c>
      <c r="AY104" s="107" t="str">
        <f t="shared" si="12"/>
        <v/>
      </c>
      <c r="AZ104" s="107" t="str">
        <f t="shared" si="12"/>
        <v/>
      </c>
    </row>
    <row r="105" spans="1:52" x14ac:dyDescent="0.15">
      <c r="A105" s="2">
        <v>9</v>
      </c>
      <c r="C105" s="594" t="s">
        <v>376</v>
      </c>
      <c r="D105" s="126"/>
      <c r="E105" s="74"/>
      <c r="F105" s="594" t="str">
        <f t="shared" si="13"/>
        <v>I</v>
      </c>
      <c r="G105" s="65"/>
      <c r="H105" s="65"/>
      <c r="I105" s="189"/>
      <c r="J105" s="74"/>
      <c r="K105" s="108" t="str">
        <f>IFERROR(VLOOKUP($G105,'様式8-3'!$B$63:$N$118,2,FALSE),"")</f>
        <v/>
      </c>
      <c r="L105" s="108" t="str">
        <f>IFERROR(VLOOKUP($G105,'様式8-3'!$B$63:$N$118,3,FALSE),"")</f>
        <v/>
      </c>
      <c r="M105" s="108" t="str">
        <f>IFERROR(VLOOKUP($G105,'様式8-3'!$B$63:$N$118,4,FALSE),"")</f>
        <v/>
      </c>
      <c r="N105" s="108" t="str">
        <f>IFERROR(VLOOKUP($G105,'様式8-3'!$B$63:$N$118,5,FALSE),"")</f>
        <v/>
      </c>
      <c r="O105" s="108" t="str">
        <f>IFERROR(VLOOKUP($G105,'様式8-3'!$B$63:$N$118,6,FALSE),"")</f>
        <v/>
      </c>
      <c r="P105" s="108" t="str">
        <f>IFERROR(VLOOKUP($G105,'様式8-3'!$B$63:$N$118,7,FALSE),"")</f>
        <v/>
      </c>
      <c r="Q105" s="108" t="str">
        <f>IFERROR(VLOOKUP($G105,'様式8-3'!$B$63:$N$118,8,FALSE),"")</f>
        <v/>
      </c>
      <c r="R105" s="108" t="str">
        <f>IFERROR(VLOOKUP($G105,'様式8-3'!$B$63:$N$118,9,FALSE),"")</f>
        <v/>
      </c>
      <c r="S105" s="65"/>
      <c r="T105" s="73" t="str">
        <f t="shared" si="9"/>
        <v/>
      </c>
      <c r="U105" s="73" t="str">
        <f t="shared" si="9"/>
        <v/>
      </c>
      <c r="V105" s="73" t="str">
        <f t="shared" si="9"/>
        <v/>
      </c>
      <c r="W105" s="73" t="str">
        <f t="shared" si="9"/>
        <v/>
      </c>
      <c r="X105" s="73" t="str">
        <f t="shared" si="9"/>
        <v/>
      </c>
      <c r="Y105" s="73" t="str">
        <f t="shared" si="9"/>
        <v/>
      </c>
      <c r="Z105" s="73" t="str">
        <f t="shared" si="9"/>
        <v/>
      </c>
      <c r="AA105" s="73" t="str">
        <f t="shared" si="9"/>
        <v/>
      </c>
      <c r="AB105" s="740" t="str">
        <f>IFERROR(VLOOKUP($G105,'様式8-3'!$B$63:$N$118,12,FALSE),"")</f>
        <v/>
      </c>
      <c r="AC105" s="740" t="str">
        <f>IFERROR(VLOOKUP($G105,'様式8-3'!$B$63:$N$118,13,FALSE),"")</f>
        <v/>
      </c>
      <c r="AD105" s="65"/>
      <c r="AE105" s="113" t="str">
        <f t="shared" si="10"/>
        <v/>
      </c>
      <c r="AF105" s="113" t="str">
        <f t="shared" si="14"/>
        <v/>
      </c>
      <c r="AK105" s="107" t="str">
        <f t="shared" si="15"/>
        <v/>
      </c>
      <c r="AL105" s="107" t="str">
        <f t="shared" si="11"/>
        <v/>
      </c>
      <c r="AM105" s="107" t="str">
        <f t="shared" si="11"/>
        <v/>
      </c>
      <c r="AN105" s="107" t="str">
        <f t="shared" si="11"/>
        <v/>
      </c>
      <c r="AO105" s="107" t="str">
        <f t="shared" si="11"/>
        <v/>
      </c>
      <c r="AP105" s="107" t="str">
        <f t="shared" si="11"/>
        <v/>
      </c>
      <c r="AQ105" s="107" t="str">
        <f t="shared" si="11"/>
        <v/>
      </c>
      <c r="AR105" s="107" t="str">
        <f t="shared" si="11"/>
        <v/>
      </c>
      <c r="AS105" s="107" t="str">
        <f t="shared" si="16"/>
        <v/>
      </c>
      <c r="AT105" s="107" t="str">
        <f t="shared" si="12"/>
        <v/>
      </c>
      <c r="AU105" s="107" t="str">
        <f t="shared" si="12"/>
        <v/>
      </c>
      <c r="AV105" s="107" t="str">
        <f t="shared" si="12"/>
        <v/>
      </c>
      <c r="AW105" s="107" t="str">
        <f t="shared" si="12"/>
        <v/>
      </c>
      <c r="AX105" s="107" t="str">
        <f t="shared" si="12"/>
        <v/>
      </c>
      <c r="AY105" s="107" t="str">
        <f t="shared" si="12"/>
        <v/>
      </c>
      <c r="AZ105" s="107" t="str">
        <f t="shared" si="12"/>
        <v/>
      </c>
    </row>
    <row r="106" spans="1:52" x14ac:dyDescent="0.15">
      <c r="A106" s="2">
        <v>10</v>
      </c>
      <c r="C106" s="594" t="s">
        <v>377</v>
      </c>
      <c r="D106" s="126"/>
      <c r="E106" s="74"/>
      <c r="F106" s="594" t="str">
        <f t="shared" si="13"/>
        <v>J</v>
      </c>
      <c r="G106" s="65"/>
      <c r="H106" s="65"/>
      <c r="I106" s="189"/>
      <c r="J106" s="74"/>
      <c r="K106" s="108" t="str">
        <f>IFERROR(VLOOKUP($G106,'様式8-3'!$B$63:$N$118,2,FALSE),"")</f>
        <v/>
      </c>
      <c r="L106" s="108" t="str">
        <f>IFERROR(VLOOKUP($G106,'様式8-3'!$B$63:$N$118,3,FALSE),"")</f>
        <v/>
      </c>
      <c r="M106" s="108" t="str">
        <f>IFERROR(VLOOKUP($G106,'様式8-3'!$B$63:$N$118,4,FALSE),"")</f>
        <v/>
      </c>
      <c r="N106" s="108" t="str">
        <f>IFERROR(VLOOKUP($G106,'様式8-3'!$B$63:$N$118,5,FALSE),"")</f>
        <v/>
      </c>
      <c r="O106" s="108" t="str">
        <f>IFERROR(VLOOKUP($G106,'様式8-3'!$B$63:$N$118,6,FALSE),"")</f>
        <v/>
      </c>
      <c r="P106" s="108" t="str">
        <f>IFERROR(VLOOKUP($G106,'様式8-3'!$B$63:$N$118,7,FALSE),"")</f>
        <v/>
      </c>
      <c r="Q106" s="108" t="str">
        <f>IFERROR(VLOOKUP($G106,'様式8-3'!$B$63:$N$118,8,FALSE),"")</f>
        <v/>
      </c>
      <c r="R106" s="108" t="str">
        <f>IFERROR(VLOOKUP($G106,'様式8-3'!$B$63:$N$118,9,FALSE),"")</f>
        <v/>
      </c>
      <c r="S106" s="65"/>
      <c r="T106" s="73" t="str">
        <f t="shared" si="9"/>
        <v/>
      </c>
      <c r="U106" s="73" t="str">
        <f t="shared" si="9"/>
        <v/>
      </c>
      <c r="V106" s="73" t="str">
        <f t="shared" si="9"/>
        <v/>
      </c>
      <c r="W106" s="73" t="str">
        <f t="shared" si="9"/>
        <v/>
      </c>
      <c r="X106" s="73" t="str">
        <f t="shared" si="9"/>
        <v/>
      </c>
      <c r="Y106" s="73" t="str">
        <f t="shared" si="9"/>
        <v/>
      </c>
      <c r="Z106" s="73" t="str">
        <f t="shared" si="9"/>
        <v/>
      </c>
      <c r="AA106" s="73" t="str">
        <f t="shared" si="9"/>
        <v/>
      </c>
      <c r="AB106" s="740" t="str">
        <f>IFERROR(VLOOKUP($G106,'様式8-3'!$B$63:$N$118,12,FALSE),"")</f>
        <v/>
      </c>
      <c r="AC106" s="740" t="str">
        <f>IFERROR(VLOOKUP($G106,'様式8-3'!$B$63:$N$118,13,FALSE),"")</f>
        <v/>
      </c>
      <c r="AD106" s="65"/>
      <c r="AE106" s="113" t="str">
        <f t="shared" si="10"/>
        <v/>
      </c>
      <c r="AF106" s="113" t="str">
        <f t="shared" si="14"/>
        <v/>
      </c>
      <c r="AK106" s="107" t="str">
        <f t="shared" si="15"/>
        <v/>
      </c>
      <c r="AL106" s="107" t="str">
        <f t="shared" si="11"/>
        <v/>
      </c>
      <c r="AM106" s="107" t="str">
        <f t="shared" si="11"/>
        <v/>
      </c>
      <c r="AN106" s="107" t="str">
        <f t="shared" si="11"/>
        <v/>
      </c>
      <c r="AO106" s="107" t="str">
        <f t="shared" si="11"/>
        <v/>
      </c>
      <c r="AP106" s="107" t="str">
        <f t="shared" si="11"/>
        <v/>
      </c>
      <c r="AQ106" s="107" t="str">
        <f t="shared" si="11"/>
        <v/>
      </c>
      <c r="AR106" s="107" t="str">
        <f t="shared" si="11"/>
        <v/>
      </c>
      <c r="AS106" s="107" t="str">
        <f t="shared" si="16"/>
        <v/>
      </c>
      <c r="AT106" s="107" t="str">
        <f t="shared" si="12"/>
        <v/>
      </c>
      <c r="AU106" s="107" t="str">
        <f t="shared" si="12"/>
        <v/>
      </c>
      <c r="AV106" s="107" t="str">
        <f t="shared" si="12"/>
        <v/>
      </c>
      <c r="AW106" s="107" t="str">
        <f t="shared" si="12"/>
        <v/>
      </c>
      <c r="AX106" s="107" t="str">
        <f t="shared" si="12"/>
        <v/>
      </c>
      <c r="AY106" s="107" t="str">
        <f t="shared" si="12"/>
        <v/>
      </c>
      <c r="AZ106" s="107" t="str">
        <f t="shared" si="12"/>
        <v/>
      </c>
    </row>
    <row r="107" spans="1:52" x14ac:dyDescent="0.15">
      <c r="A107" s="2">
        <v>11</v>
      </c>
      <c r="C107" s="594" t="s">
        <v>378</v>
      </c>
      <c r="D107" s="126"/>
      <c r="E107" s="74"/>
      <c r="F107" s="594" t="str">
        <f t="shared" si="13"/>
        <v>K</v>
      </c>
      <c r="G107" s="65"/>
      <c r="H107" s="65"/>
      <c r="I107" s="189"/>
      <c r="J107" s="74"/>
      <c r="K107" s="108" t="str">
        <f>IFERROR(VLOOKUP($G107,'様式8-3'!$B$63:$N$118,2,FALSE),"")</f>
        <v/>
      </c>
      <c r="L107" s="108" t="str">
        <f>IFERROR(VLOOKUP($G107,'様式8-3'!$B$63:$N$118,3,FALSE),"")</f>
        <v/>
      </c>
      <c r="M107" s="108" t="str">
        <f>IFERROR(VLOOKUP($G107,'様式8-3'!$B$63:$N$118,4,FALSE),"")</f>
        <v/>
      </c>
      <c r="N107" s="108" t="str">
        <f>IFERROR(VLOOKUP($G107,'様式8-3'!$B$63:$N$118,5,FALSE),"")</f>
        <v/>
      </c>
      <c r="O107" s="108" t="str">
        <f>IFERROR(VLOOKUP($G107,'様式8-3'!$B$63:$N$118,6,FALSE),"")</f>
        <v/>
      </c>
      <c r="P107" s="108" t="str">
        <f>IFERROR(VLOOKUP($G107,'様式8-3'!$B$63:$N$118,7,FALSE),"")</f>
        <v/>
      </c>
      <c r="Q107" s="108" t="str">
        <f>IFERROR(VLOOKUP($G107,'様式8-3'!$B$63:$N$118,8,FALSE),"")</f>
        <v/>
      </c>
      <c r="R107" s="108" t="str">
        <f>IFERROR(VLOOKUP($G107,'様式8-3'!$B$63:$N$118,9,FALSE),"")</f>
        <v/>
      </c>
      <c r="S107" s="65"/>
      <c r="T107" s="73" t="str">
        <f t="shared" si="9"/>
        <v/>
      </c>
      <c r="U107" s="73" t="str">
        <f t="shared" si="9"/>
        <v/>
      </c>
      <c r="V107" s="73" t="str">
        <f t="shared" si="9"/>
        <v/>
      </c>
      <c r="W107" s="73" t="str">
        <f t="shared" si="9"/>
        <v/>
      </c>
      <c r="X107" s="73" t="str">
        <f t="shared" si="9"/>
        <v/>
      </c>
      <c r="Y107" s="73" t="str">
        <f t="shared" si="9"/>
        <v/>
      </c>
      <c r="Z107" s="73" t="str">
        <f t="shared" si="9"/>
        <v/>
      </c>
      <c r="AA107" s="73" t="str">
        <f t="shared" si="9"/>
        <v/>
      </c>
      <c r="AB107" s="740" t="str">
        <f>IFERROR(VLOOKUP($G107,'様式8-3'!$B$63:$N$118,12,FALSE),"")</f>
        <v/>
      </c>
      <c r="AC107" s="740" t="str">
        <f>IFERROR(VLOOKUP($G107,'様式8-3'!$B$63:$N$118,13,FALSE),"")</f>
        <v/>
      </c>
      <c r="AD107" s="65"/>
      <c r="AE107" s="113" t="str">
        <f t="shared" si="10"/>
        <v/>
      </c>
      <c r="AF107" s="113" t="str">
        <f t="shared" si="14"/>
        <v/>
      </c>
      <c r="AK107" s="107" t="str">
        <f t="shared" si="15"/>
        <v/>
      </c>
      <c r="AL107" s="107" t="str">
        <f t="shared" si="11"/>
        <v/>
      </c>
      <c r="AM107" s="107" t="str">
        <f t="shared" si="11"/>
        <v/>
      </c>
      <c r="AN107" s="107" t="str">
        <f t="shared" si="11"/>
        <v/>
      </c>
      <c r="AO107" s="107" t="str">
        <f t="shared" si="11"/>
        <v/>
      </c>
      <c r="AP107" s="107" t="str">
        <f t="shared" si="11"/>
        <v/>
      </c>
      <c r="AQ107" s="107" t="str">
        <f t="shared" si="11"/>
        <v/>
      </c>
      <c r="AR107" s="107" t="str">
        <f t="shared" si="11"/>
        <v/>
      </c>
      <c r="AS107" s="107" t="str">
        <f t="shared" si="16"/>
        <v/>
      </c>
      <c r="AT107" s="107" t="str">
        <f t="shared" si="12"/>
        <v/>
      </c>
      <c r="AU107" s="107" t="str">
        <f t="shared" si="12"/>
        <v/>
      </c>
      <c r="AV107" s="107" t="str">
        <f t="shared" si="12"/>
        <v/>
      </c>
      <c r="AW107" s="107" t="str">
        <f t="shared" si="12"/>
        <v/>
      </c>
      <c r="AX107" s="107" t="str">
        <f t="shared" si="12"/>
        <v/>
      </c>
      <c r="AY107" s="107" t="str">
        <f t="shared" si="12"/>
        <v/>
      </c>
      <c r="AZ107" s="107" t="str">
        <f t="shared" si="12"/>
        <v/>
      </c>
    </row>
    <row r="108" spans="1:52" x14ac:dyDescent="0.15">
      <c r="A108" s="2">
        <v>12</v>
      </c>
      <c r="C108" s="594" t="s">
        <v>379</v>
      </c>
      <c r="D108" s="126"/>
      <c r="E108" s="74"/>
      <c r="F108" s="594" t="str">
        <f t="shared" si="13"/>
        <v>L</v>
      </c>
      <c r="G108" s="65"/>
      <c r="H108" s="65"/>
      <c r="I108" s="189"/>
      <c r="J108" s="74"/>
      <c r="K108" s="108" t="str">
        <f>IFERROR(VLOOKUP($G108,'様式8-3'!$B$63:$N$118,2,FALSE),"")</f>
        <v/>
      </c>
      <c r="L108" s="108" t="str">
        <f>IFERROR(VLOOKUP($G108,'様式8-3'!$B$63:$N$118,3,FALSE),"")</f>
        <v/>
      </c>
      <c r="M108" s="108" t="str">
        <f>IFERROR(VLOOKUP($G108,'様式8-3'!$B$63:$N$118,4,FALSE),"")</f>
        <v/>
      </c>
      <c r="N108" s="108" t="str">
        <f>IFERROR(VLOOKUP($G108,'様式8-3'!$B$63:$N$118,5,FALSE),"")</f>
        <v/>
      </c>
      <c r="O108" s="108" t="str">
        <f>IFERROR(VLOOKUP($G108,'様式8-3'!$B$63:$N$118,6,FALSE),"")</f>
        <v/>
      </c>
      <c r="P108" s="108" t="str">
        <f>IFERROR(VLOOKUP($G108,'様式8-3'!$B$63:$N$118,7,FALSE),"")</f>
        <v/>
      </c>
      <c r="Q108" s="108" t="str">
        <f>IFERROR(VLOOKUP($G108,'様式8-3'!$B$63:$N$118,8,FALSE),"")</f>
        <v/>
      </c>
      <c r="R108" s="108" t="str">
        <f>IFERROR(VLOOKUP($G108,'様式8-3'!$B$63:$N$118,9,FALSE),"")</f>
        <v/>
      </c>
      <c r="S108" s="65"/>
      <c r="T108" s="73" t="str">
        <f t="shared" si="9"/>
        <v/>
      </c>
      <c r="U108" s="73" t="str">
        <f t="shared" si="9"/>
        <v/>
      </c>
      <c r="V108" s="73" t="str">
        <f t="shared" si="9"/>
        <v/>
      </c>
      <c r="W108" s="73" t="str">
        <f t="shared" si="9"/>
        <v/>
      </c>
      <c r="X108" s="73" t="str">
        <f t="shared" si="9"/>
        <v/>
      </c>
      <c r="Y108" s="73" t="str">
        <f t="shared" si="9"/>
        <v/>
      </c>
      <c r="Z108" s="73" t="str">
        <f t="shared" si="9"/>
        <v/>
      </c>
      <c r="AA108" s="73" t="str">
        <f t="shared" si="9"/>
        <v/>
      </c>
      <c r="AB108" s="740" t="str">
        <f>IFERROR(VLOOKUP($G108,'様式8-3'!$B$63:$N$118,12,FALSE),"")</f>
        <v/>
      </c>
      <c r="AC108" s="740" t="str">
        <f>IFERROR(VLOOKUP($G108,'様式8-3'!$B$63:$N$118,13,FALSE),"")</f>
        <v/>
      </c>
      <c r="AD108" s="65"/>
      <c r="AE108" s="113" t="str">
        <f t="shared" si="10"/>
        <v/>
      </c>
      <c r="AF108" s="113" t="str">
        <f t="shared" si="14"/>
        <v/>
      </c>
      <c r="AK108" s="107" t="str">
        <f t="shared" si="15"/>
        <v/>
      </c>
      <c r="AL108" s="107" t="str">
        <f t="shared" si="11"/>
        <v/>
      </c>
      <c r="AM108" s="107" t="str">
        <f t="shared" si="11"/>
        <v/>
      </c>
      <c r="AN108" s="107" t="str">
        <f t="shared" si="11"/>
        <v/>
      </c>
      <c r="AO108" s="107" t="str">
        <f t="shared" si="11"/>
        <v/>
      </c>
      <c r="AP108" s="107" t="str">
        <f t="shared" si="11"/>
        <v/>
      </c>
      <c r="AQ108" s="107" t="str">
        <f t="shared" si="11"/>
        <v/>
      </c>
      <c r="AR108" s="107" t="str">
        <f t="shared" si="11"/>
        <v/>
      </c>
      <c r="AS108" s="107" t="str">
        <f t="shared" si="16"/>
        <v/>
      </c>
      <c r="AT108" s="107" t="str">
        <f t="shared" si="12"/>
        <v/>
      </c>
      <c r="AU108" s="107" t="str">
        <f t="shared" si="12"/>
        <v/>
      </c>
      <c r="AV108" s="107" t="str">
        <f t="shared" si="12"/>
        <v/>
      </c>
      <c r="AW108" s="107" t="str">
        <f t="shared" si="12"/>
        <v/>
      </c>
      <c r="AX108" s="107" t="str">
        <f t="shared" si="12"/>
        <v/>
      </c>
      <c r="AY108" s="107" t="str">
        <f t="shared" si="12"/>
        <v/>
      </c>
      <c r="AZ108" s="107" t="str">
        <f t="shared" si="12"/>
        <v/>
      </c>
    </row>
    <row r="109" spans="1:52" x14ac:dyDescent="0.15">
      <c r="A109" s="2">
        <v>13</v>
      </c>
      <c r="C109" s="594" t="s">
        <v>380</v>
      </c>
      <c r="D109" s="126"/>
      <c r="E109" s="74"/>
      <c r="F109" s="594" t="str">
        <f t="shared" si="13"/>
        <v>M</v>
      </c>
      <c r="G109" s="65"/>
      <c r="H109" s="65"/>
      <c r="I109" s="189"/>
      <c r="J109" s="74"/>
      <c r="K109" s="108" t="str">
        <f>IFERROR(VLOOKUP($G109,'様式8-3'!$B$63:$N$118,2,FALSE),"")</f>
        <v/>
      </c>
      <c r="L109" s="108" t="str">
        <f>IFERROR(VLOOKUP($G109,'様式8-3'!$B$63:$N$118,3,FALSE),"")</f>
        <v/>
      </c>
      <c r="M109" s="108" t="str">
        <f>IFERROR(VLOOKUP($G109,'様式8-3'!$B$63:$N$118,4,FALSE),"")</f>
        <v/>
      </c>
      <c r="N109" s="108" t="str">
        <f>IFERROR(VLOOKUP($G109,'様式8-3'!$B$63:$N$118,5,FALSE),"")</f>
        <v/>
      </c>
      <c r="O109" s="108" t="str">
        <f>IFERROR(VLOOKUP($G109,'様式8-3'!$B$63:$N$118,6,FALSE),"")</f>
        <v/>
      </c>
      <c r="P109" s="108" t="str">
        <f>IFERROR(VLOOKUP($G109,'様式8-3'!$B$63:$N$118,7,FALSE),"")</f>
        <v/>
      </c>
      <c r="Q109" s="108" t="str">
        <f>IFERROR(VLOOKUP($G109,'様式8-3'!$B$63:$N$118,8,FALSE),"")</f>
        <v/>
      </c>
      <c r="R109" s="108" t="str">
        <f>IFERROR(VLOOKUP($G109,'様式8-3'!$B$63:$N$118,9,FALSE),"")</f>
        <v/>
      </c>
      <c r="S109" s="65"/>
      <c r="T109" s="73" t="str">
        <f t="shared" si="9"/>
        <v/>
      </c>
      <c r="U109" s="73" t="str">
        <f t="shared" si="9"/>
        <v/>
      </c>
      <c r="V109" s="73" t="str">
        <f t="shared" si="9"/>
        <v/>
      </c>
      <c r="W109" s="73" t="str">
        <f t="shared" si="9"/>
        <v/>
      </c>
      <c r="X109" s="73" t="str">
        <f t="shared" si="9"/>
        <v/>
      </c>
      <c r="Y109" s="73" t="str">
        <f t="shared" si="9"/>
        <v/>
      </c>
      <c r="Z109" s="73" t="str">
        <f t="shared" si="9"/>
        <v/>
      </c>
      <c r="AA109" s="73" t="str">
        <f t="shared" si="9"/>
        <v/>
      </c>
      <c r="AB109" s="740" t="str">
        <f>IFERROR(VLOOKUP($G109,'様式8-3'!$B$63:$N$118,12,FALSE),"")</f>
        <v/>
      </c>
      <c r="AC109" s="740" t="str">
        <f>IFERROR(VLOOKUP($G109,'様式8-3'!$B$63:$N$118,13,FALSE),"")</f>
        <v/>
      </c>
      <c r="AD109" s="65"/>
      <c r="AE109" s="113" t="str">
        <f t="shared" si="10"/>
        <v/>
      </c>
      <c r="AF109" s="113" t="str">
        <f t="shared" si="14"/>
        <v/>
      </c>
      <c r="AK109" s="107" t="str">
        <f t="shared" si="15"/>
        <v/>
      </c>
      <c r="AL109" s="107" t="str">
        <f t="shared" si="11"/>
        <v/>
      </c>
      <c r="AM109" s="107" t="str">
        <f t="shared" si="11"/>
        <v/>
      </c>
      <c r="AN109" s="107" t="str">
        <f t="shared" si="11"/>
        <v/>
      </c>
      <c r="AO109" s="107" t="str">
        <f t="shared" si="11"/>
        <v/>
      </c>
      <c r="AP109" s="107" t="str">
        <f t="shared" si="11"/>
        <v/>
      </c>
      <c r="AQ109" s="107" t="str">
        <f t="shared" si="11"/>
        <v/>
      </c>
      <c r="AR109" s="107" t="str">
        <f t="shared" si="11"/>
        <v/>
      </c>
      <c r="AS109" s="107" t="str">
        <f t="shared" si="16"/>
        <v/>
      </c>
      <c r="AT109" s="107" t="str">
        <f t="shared" si="12"/>
        <v/>
      </c>
      <c r="AU109" s="107" t="str">
        <f t="shared" si="12"/>
        <v/>
      </c>
      <c r="AV109" s="107" t="str">
        <f t="shared" si="12"/>
        <v/>
      </c>
      <c r="AW109" s="107" t="str">
        <f t="shared" si="12"/>
        <v/>
      </c>
      <c r="AX109" s="107" t="str">
        <f t="shared" si="12"/>
        <v/>
      </c>
      <c r="AY109" s="107" t="str">
        <f t="shared" si="12"/>
        <v/>
      </c>
      <c r="AZ109" s="107" t="str">
        <f t="shared" si="12"/>
        <v/>
      </c>
    </row>
    <row r="110" spans="1:52" x14ac:dyDescent="0.15">
      <c r="A110" s="2">
        <v>14</v>
      </c>
      <c r="C110" s="594" t="s">
        <v>381</v>
      </c>
      <c r="D110" s="126"/>
      <c r="E110" s="74"/>
      <c r="F110" s="594" t="str">
        <f t="shared" si="13"/>
        <v>N</v>
      </c>
      <c r="G110" s="65"/>
      <c r="H110" s="65"/>
      <c r="I110" s="189"/>
      <c r="J110" s="74"/>
      <c r="K110" s="108" t="str">
        <f>IFERROR(VLOOKUP($G110,'様式8-3'!$B$63:$N$118,2,FALSE),"")</f>
        <v/>
      </c>
      <c r="L110" s="108" t="str">
        <f>IFERROR(VLOOKUP($G110,'様式8-3'!$B$63:$N$118,3,FALSE),"")</f>
        <v/>
      </c>
      <c r="M110" s="108" t="str">
        <f>IFERROR(VLOOKUP($G110,'様式8-3'!$B$63:$N$118,4,FALSE),"")</f>
        <v/>
      </c>
      <c r="N110" s="108" t="str">
        <f>IFERROR(VLOOKUP($G110,'様式8-3'!$B$63:$N$118,5,FALSE),"")</f>
        <v/>
      </c>
      <c r="O110" s="108" t="str">
        <f>IFERROR(VLOOKUP($G110,'様式8-3'!$B$63:$N$118,6,FALSE),"")</f>
        <v/>
      </c>
      <c r="P110" s="108" t="str">
        <f>IFERROR(VLOOKUP($G110,'様式8-3'!$B$63:$N$118,7,FALSE),"")</f>
        <v/>
      </c>
      <c r="Q110" s="108" t="str">
        <f>IFERROR(VLOOKUP($G110,'様式8-3'!$B$63:$N$118,8,FALSE),"")</f>
        <v/>
      </c>
      <c r="R110" s="108" t="str">
        <f>IFERROR(VLOOKUP($G110,'様式8-3'!$B$63:$N$118,9,FALSE),"")</f>
        <v/>
      </c>
      <c r="S110" s="65"/>
      <c r="T110" s="73" t="str">
        <f t="shared" si="9"/>
        <v/>
      </c>
      <c r="U110" s="73" t="str">
        <f t="shared" si="9"/>
        <v/>
      </c>
      <c r="V110" s="73" t="str">
        <f t="shared" si="9"/>
        <v/>
      </c>
      <c r="W110" s="73" t="str">
        <f t="shared" si="9"/>
        <v/>
      </c>
      <c r="X110" s="73" t="str">
        <f t="shared" si="9"/>
        <v/>
      </c>
      <c r="Y110" s="73" t="str">
        <f t="shared" si="9"/>
        <v/>
      </c>
      <c r="Z110" s="73" t="str">
        <f t="shared" si="9"/>
        <v/>
      </c>
      <c r="AA110" s="73" t="str">
        <f t="shared" si="9"/>
        <v/>
      </c>
      <c r="AB110" s="740" t="str">
        <f>IFERROR(VLOOKUP($G110,'様式8-3'!$B$63:$N$118,12,FALSE),"")</f>
        <v/>
      </c>
      <c r="AC110" s="740" t="str">
        <f>IFERROR(VLOOKUP($G110,'様式8-3'!$B$63:$N$118,13,FALSE),"")</f>
        <v/>
      </c>
      <c r="AD110" s="65"/>
      <c r="AE110" s="113" t="str">
        <f t="shared" si="10"/>
        <v/>
      </c>
      <c r="AF110" s="113" t="str">
        <f t="shared" si="14"/>
        <v/>
      </c>
      <c r="AK110" s="107" t="str">
        <f t="shared" si="15"/>
        <v/>
      </c>
      <c r="AL110" s="107" t="str">
        <f t="shared" si="11"/>
        <v/>
      </c>
      <c r="AM110" s="107" t="str">
        <f t="shared" si="11"/>
        <v/>
      </c>
      <c r="AN110" s="107" t="str">
        <f t="shared" si="11"/>
        <v/>
      </c>
      <c r="AO110" s="107" t="str">
        <f t="shared" si="11"/>
        <v/>
      </c>
      <c r="AP110" s="107" t="str">
        <f t="shared" si="11"/>
        <v/>
      </c>
      <c r="AQ110" s="107" t="str">
        <f t="shared" si="11"/>
        <v/>
      </c>
      <c r="AR110" s="107" t="str">
        <f t="shared" si="11"/>
        <v/>
      </c>
      <c r="AS110" s="107" t="str">
        <f t="shared" si="16"/>
        <v/>
      </c>
      <c r="AT110" s="107" t="str">
        <f t="shared" si="12"/>
        <v/>
      </c>
      <c r="AU110" s="107" t="str">
        <f t="shared" si="12"/>
        <v/>
      </c>
      <c r="AV110" s="107" t="str">
        <f t="shared" si="12"/>
        <v/>
      </c>
      <c r="AW110" s="107" t="str">
        <f t="shared" si="12"/>
        <v/>
      </c>
      <c r="AX110" s="107" t="str">
        <f t="shared" si="12"/>
        <v/>
      </c>
      <c r="AY110" s="107" t="str">
        <f t="shared" si="12"/>
        <v/>
      </c>
      <c r="AZ110" s="107" t="str">
        <f t="shared" si="12"/>
        <v/>
      </c>
    </row>
    <row r="111" spans="1:52" x14ac:dyDescent="0.15">
      <c r="A111" s="2">
        <v>15</v>
      </c>
      <c r="C111" s="594" t="s">
        <v>382</v>
      </c>
      <c r="D111" s="126"/>
      <c r="E111" s="74"/>
      <c r="F111" s="594" t="str">
        <f t="shared" si="13"/>
        <v>O</v>
      </c>
      <c r="G111" s="65"/>
      <c r="H111" s="65"/>
      <c r="I111" s="189"/>
      <c r="J111" s="74"/>
      <c r="K111" s="108" t="str">
        <f>IFERROR(VLOOKUP($G111,'様式8-3'!$B$63:$N$118,2,FALSE),"")</f>
        <v/>
      </c>
      <c r="L111" s="108" t="str">
        <f>IFERROR(VLOOKUP($G111,'様式8-3'!$B$63:$N$118,3,FALSE),"")</f>
        <v/>
      </c>
      <c r="M111" s="108" t="str">
        <f>IFERROR(VLOOKUP($G111,'様式8-3'!$B$63:$N$118,4,FALSE),"")</f>
        <v/>
      </c>
      <c r="N111" s="108" t="str">
        <f>IFERROR(VLOOKUP($G111,'様式8-3'!$B$63:$N$118,5,FALSE),"")</f>
        <v/>
      </c>
      <c r="O111" s="108" t="str">
        <f>IFERROR(VLOOKUP($G111,'様式8-3'!$B$63:$N$118,6,FALSE),"")</f>
        <v/>
      </c>
      <c r="P111" s="108" t="str">
        <f>IFERROR(VLOOKUP($G111,'様式8-3'!$B$63:$N$118,7,FALSE),"")</f>
        <v/>
      </c>
      <c r="Q111" s="108" t="str">
        <f>IFERROR(VLOOKUP($G111,'様式8-3'!$B$63:$N$118,8,FALSE),"")</f>
        <v/>
      </c>
      <c r="R111" s="108" t="str">
        <f>IFERROR(VLOOKUP($G111,'様式8-3'!$B$63:$N$118,9,FALSE),"")</f>
        <v/>
      </c>
      <c r="S111" s="65"/>
      <c r="T111" s="73" t="str">
        <f t="shared" si="9"/>
        <v/>
      </c>
      <c r="U111" s="73" t="str">
        <f t="shared" si="9"/>
        <v/>
      </c>
      <c r="V111" s="73" t="str">
        <f t="shared" si="9"/>
        <v/>
      </c>
      <c r="W111" s="73" t="str">
        <f t="shared" si="9"/>
        <v/>
      </c>
      <c r="X111" s="73" t="str">
        <f t="shared" si="9"/>
        <v/>
      </c>
      <c r="Y111" s="73" t="str">
        <f t="shared" si="9"/>
        <v/>
      </c>
      <c r="Z111" s="73" t="str">
        <f t="shared" si="9"/>
        <v/>
      </c>
      <c r="AA111" s="73" t="str">
        <f t="shared" si="9"/>
        <v/>
      </c>
      <c r="AB111" s="740" t="str">
        <f>IFERROR(VLOOKUP($G111,'様式8-3'!$B$63:$N$118,12,FALSE),"")</f>
        <v/>
      </c>
      <c r="AC111" s="740" t="str">
        <f>IFERROR(VLOOKUP($G111,'様式8-3'!$B$63:$N$118,13,FALSE),"")</f>
        <v/>
      </c>
      <c r="AD111" s="65"/>
      <c r="AE111" s="113" t="str">
        <f t="shared" si="10"/>
        <v/>
      </c>
      <c r="AF111" s="113" t="str">
        <f t="shared" si="14"/>
        <v/>
      </c>
      <c r="AK111" s="107" t="str">
        <f t="shared" si="15"/>
        <v/>
      </c>
      <c r="AL111" s="107" t="str">
        <f t="shared" si="11"/>
        <v/>
      </c>
      <c r="AM111" s="107" t="str">
        <f t="shared" si="11"/>
        <v/>
      </c>
      <c r="AN111" s="107" t="str">
        <f t="shared" si="11"/>
        <v/>
      </c>
      <c r="AO111" s="107" t="str">
        <f t="shared" si="11"/>
        <v/>
      </c>
      <c r="AP111" s="107" t="str">
        <f t="shared" si="11"/>
        <v/>
      </c>
      <c r="AQ111" s="107" t="str">
        <f t="shared" si="11"/>
        <v/>
      </c>
      <c r="AR111" s="107" t="str">
        <f t="shared" si="11"/>
        <v/>
      </c>
      <c r="AS111" s="107" t="str">
        <f t="shared" si="16"/>
        <v/>
      </c>
      <c r="AT111" s="107" t="str">
        <f t="shared" si="12"/>
        <v/>
      </c>
      <c r="AU111" s="107" t="str">
        <f t="shared" si="12"/>
        <v/>
      </c>
      <c r="AV111" s="107" t="str">
        <f t="shared" si="12"/>
        <v/>
      </c>
      <c r="AW111" s="107" t="str">
        <f t="shared" si="12"/>
        <v/>
      </c>
      <c r="AX111" s="107" t="str">
        <f t="shared" si="12"/>
        <v/>
      </c>
      <c r="AY111" s="107" t="str">
        <f t="shared" si="12"/>
        <v/>
      </c>
      <c r="AZ111" s="107" t="str">
        <f t="shared" si="12"/>
        <v/>
      </c>
    </row>
    <row r="112" spans="1:52" x14ac:dyDescent="0.15">
      <c r="A112" s="2">
        <v>16</v>
      </c>
      <c r="C112" s="594" t="s">
        <v>383</v>
      </c>
      <c r="D112" s="126"/>
      <c r="E112" s="74"/>
      <c r="F112" s="594" t="str">
        <f t="shared" si="13"/>
        <v>P</v>
      </c>
      <c r="G112" s="65"/>
      <c r="H112" s="65"/>
      <c r="I112" s="189"/>
      <c r="J112" s="74"/>
      <c r="K112" s="108" t="str">
        <f>IFERROR(VLOOKUP($G112,'様式8-3'!$B$63:$N$118,2,FALSE),"")</f>
        <v/>
      </c>
      <c r="L112" s="108" t="str">
        <f>IFERROR(VLOOKUP($G112,'様式8-3'!$B$63:$N$118,3,FALSE),"")</f>
        <v/>
      </c>
      <c r="M112" s="108" t="str">
        <f>IFERROR(VLOOKUP($G112,'様式8-3'!$B$63:$N$118,4,FALSE),"")</f>
        <v/>
      </c>
      <c r="N112" s="108" t="str">
        <f>IFERROR(VLOOKUP($G112,'様式8-3'!$B$63:$N$118,5,FALSE),"")</f>
        <v/>
      </c>
      <c r="O112" s="108" t="str">
        <f>IFERROR(VLOOKUP($G112,'様式8-3'!$B$63:$N$118,6,FALSE),"")</f>
        <v/>
      </c>
      <c r="P112" s="108" t="str">
        <f>IFERROR(VLOOKUP($G112,'様式8-3'!$B$63:$N$118,7,FALSE),"")</f>
        <v/>
      </c>
      <c r="Q112" s="108" t="str">
        <f>IFERROR(VLOOKUP($G112,'様式8-3'!$B$63:$N$118,8,FALSE),"")</f>
        <v/>
      </c>
      <c r="R112" s="108" t="str">
        <f>IFERROR(VLOOKUP($G112,'様式8-3'!$B$63:$N$118,9,FALSE),"")</f>
        <v/>
      </c>
      <c r="S112" s="65"/>
      <c r="T112" s="73" t="str">
        <f t="shared" si="9"/>
        <v/>
      </c>
      <c r="U112" s="73" t="str">
        <f t="shared" si="9"/>
        <v/>
      </c>
      <c r="V112" s="73" t="str">
        <f t="shared" si="9"/>
        <v/>
      </c>
      <c r="W112" s="73" t="str">
        <f t="shared" si="9"/>
        <v/>
      </c>
      <c r="X112" s="73" t="str">
        <f t="shared" si="9"/>
        <v/>
      </c>
      <c r="Y112" s="73" t="str">
        <f t="shared" si="9"/>
        <v/>
      </c>
      <c r="Z112" s="73" t="str">
        <f t="shared" si="9"/>
        <v/>
      </c>
      <c r="AA112" s="73" t="str">
        <f t="shared" si="9"/>
        <v/>
      </c>
      <c r="AB112" s="740" t="str">
        <f>IFERROR(VLOOKUP($G112,'様式8-3'!$B$63:$N$118,12,FALSE),"")</f>
        <v/>
      </c>
      <c r="AC112" s="740" t="str">
        <f>IFERROR(VLOOKUP($G112,'様式8-3'!$B$63:$N$118,13,FALSE),"")</f>
        <v/>
      </c>
      <c r="AD112" s="65"/>
      <c r="AE112" s="113" t="str">
        <f t="shared" si="10"/>
        <v/>
      </c>
      <c r="AF112" s="113" t="str">
        <f t="shared" si="14"/>
        <v/>
      </c>
      <c r="AK112" s="107" t="str">
        <f t="shared" si="15"/>
        <v/>
      </c>
      <c r="AL112" s="107" t="str">
        <f t="shared" si="11"/>
        <v/>
      </c>
      <c r="AM112" s="107" t="str">
        <f t="shared" si="11"/>
        <v/>
      </c>
      <c r="AN112" s="107" t="str">
        <f t="shared" si="11"/>
        <v/>
      </c>
      <c r="AO112" s="107" t="str">
        <f t="shared" si="11"/>
        <v/>
      </c>
      <c r="AP112" s="107" t="str">
        <f t="shared" si="11"/>
        <v/>
      </c>
      <c r="AQ112" s="107" t="str">
        <f t="shared" si="11"/>
        <v/>
      </c>
      <c r="AR112" s="107" t="str">
        <f t="shared" si="11"/>
        <v/>
      </c>
      <c r="AS112" s="107" t="str">
        <f t="shared" si="16"/>
        <v/>
      </c>
      <c r="AT112" s="107" t="str">
        <f t="shared" si="12"/>
        <v/>
      </c>
      <c r="AU112" s="107" t="str">
        <f t="shared" si="12"/>
        <v/>
      </c>
      <c r="AV112" s="107" t="str">
        <f t="shared" si="12"/>
        <v/>
      </c>
      <c r="AW112" s="107" t="str">
        <f t="shared" si="12"/>
        <v/>
      </c>
      <c r="AX112" s="107" t="str">
        <f t="shared" si="12"/>
        <v/>
      </c>
      <c r="AY112" s="107" t="str">
        <f t="shared" si="12"/>
        <v/>
      </c>
      <c r="AZ112" s="107" t="str">
        <f t="shared" si="12"/>
        <v/>
      </c>
    </row>
    <row r="113" spans="1:52" x14ac:dyDescent="0.15">
      <c r="A113" s="2">
        <v>17</v>
      </c>
      <c r="C113" s="594" t="s">
        <v>384</v>
      </c>
      <c r="D113" s="126"/>
      <c r="E113" s="74"/>
      <c r="F113" s="594" t="str">
        <f t="shared" si="13"/>
        <v>Q</v>
      </c>
      <c r="G113" s="65"/>
      <c r="H113" s="65"/>
      <c r="I113" s="189"/>
      <c r="J113" s="74"/>
      <c r="K113" s="108" t="str">
        <f>IFERROR(VLOOKUP($G113,'様式8-3'!$B$63:$N$118,2,FALSE),"")</f>
        <v/>
      </c>
      <c r="L113" s="108" t="str">
        <f>IFERROR(VLOOKUP($G113,'様式8-3'!$B$63:$N$118,3,FALSE),"")</f>
        <v/>
      </c>
      <c r="M113" s="108" t="str">
        <f>IFERROR(VLOOKUP($G113,'様式8-3'!$B$63:$N$118,4,FALSE),"")</f>
        <v/>
      </c>
      <c r="N113" s="108" t="str">
        <f>IFERROR(VLOOKUP($G113,'様式8-3'!$B$63:$N$118,5,FALSE),"")</f>
        <v/>
      </c>
      <c r="O113" s="108" t="str">
        <f>IFERROR(VLOOKUP($G113,'様式8-3'!$B$63:$N$118,6,FALSE),"")</f>
        <v/>
      </c>
      <c r="P113" s="108" t="str">
        <f>IFERROR(VLOOKUP($G113,'様式8-3'!$B$63:$N$118,7,FALSE),"")</f>
        <v/>
      </c>
      <c r="Q113" s="108" t="str">
        <f>IFERROR(VLOOKUP($G113,'様式8-3'!$B$63:$N$118,8,FALSE),"")</f>
        <v/>
      </c>
      <c r="R113" s="108" t="str">
        <f>IFERROR(VLOOKUP($G113,'様式8-3'!$B$63:$N$118,9,FALSE),"")</f>
        <v/>
      </c>
      <c r="S113" s="65"/>
      <c r="T113" s="73" t="str">
        <f t="shared" si="9"/>
        <v/>
      </c>
      <c r="U113" s="73" t="str">
        <f t="shared" si="9"/>
        <v/>
      </c>
      <c r="V113" s="73" t="str">
        <f t="shared" si="9"/>
        <v/>
      </c>
      <c r="W113" s="73" t="str">
        <f t="shared" si="9"/>
        <v/>
      </c>
      <c r="X113" s="73" t="str">
        <f t="shared" si="9"/>
        <v/>
      </c>
      <c r="Y113" s="73" t="str">
        <f t="shared" si="9"/>
        <v/>
      </c>
      <c r="Z113" s="73" t="str">
        <f t="shared" si="9"/>
        <v/>
      </c>
      <c r="AA113" s="73" t="str">
        <f t="shared" si="9"/>
        <v/>
      </c>
      <c r="AB113" s="740" t="str">
        <f>IFERROR(VLOOKUP($G113,'様式8-3'!$B$63:$N$118,12,FALSE),"")</f>
        <v/>
      </c>
      <c r="AC113" s="740" t="str">
        <f>IFERROR(VLOOKUP($G113,'様式8-3'!$B$63:$N$118,13,FALSE),"")</f>
        <v/>
      </c>
      <c r="AD113" s="65"/>
      <c r="AE113" s="113" t="str">
        <f t="shared" si="10"/>
        <v/>
      </c>
      <c r="AF113" s="113" t="str">
        <f t="shared" si="14"/>
        <v/>
      </c>
      <c r="AK113" s="107" t="str">
        <f t="shared" si="15"/>
        <v/>
      </c>
      <c r="AL113" s="107" t="str">
        <f t="shared" si="11"/>
        <v/>
      </c>
      <c r="AM113" s="107" t="str">
        <f t="shared" si="11"/>
        <v/>
      </c>
      <c r="AN113" s="107" t="str">
        <f t="shared" si="11"/>
        <v/>
      </c>
      <c r="AO113" s="107" t="str">
        <f t="shared" si="11"/>
        <v/>
      </c>
      <c r="AP113" s="107" t="str">
        <f t="shared" si="11"/>
        <v/>
      </c>
      <c r="AQ113" s="107" t="str">
        <f t="shared" si="11"/>
        <v/>
      </c>
      <c r="AR113" s="107" t="str">
        <f t="shared" si="11"/>
        <v/>
      </c>
      <c r="AS113" s="107" t="str">
        <f t="shared" si="16"/>
        <v/>
      </c>
      <c r="AT113" s="107" t="str">
        <f t="shared" si="12"/>
        <v/>
      </c>
      <c r="AU113" s="107" t="str">
        <f t="shared" si="12"/>
        <v/>
      </c>
      <c r="AV113" s="107" t="str">
        <f t="shared" si="12"/>
        <v/>
      </c>
      <c r="AW113" s="107" t="str">
        <f t="shared" si="12"/>
        <v/>
      </c>
      <c r="AX113" s="107" t="str">
        <f t="shared" si="12"/>
        <v/>
      </c>
      <c r="AY113" s="107" t="str">
        <f t="shared" si="12"/>
        <v/>
      </c>
      <c r="AZ113" s="107" t="str">
        <f t="shared" si="12"/>
        <v/>
      </c>
    </row>
    <row r="114" spans="1:52" x14ac:dyDescent="0.15">
      <c r="A114" s="2">
        <v>18</v>
      </c>
      <c r="C114" s="594" t="s">
        <v>385</v>
      </c>
      <c r="D114" s="126"/>
      <c r="E114" s="74"/>
      <c r="F114" s="594" t="str">
        <f t="shared" si="13"/>
        <v>R</v>
      </c>
      <c r="G114" s="65"/>
      <c r="H114" s="65"/>
      <c r="I114" s="189"/>
      <c r="J114" s="74"/>
      <c r="K114" s="108" t="str">
        <f>IFERROR(VLOOKUP($G114,'様式8-3'!$B$63:$N$118,2,FALSE),"")</f>
        <v/>
      </c>
      <c r="L114" s="108" t="str">
        <f>IFERROR(VLOOKUP($G114,'様式8-3'!$B$63:$N$118,3,FALSE),"")</f>
        <v/>
      </c>
      <c r="M114" s="108" t="str">
        <f>IFERROR(VLOOKUP($G114,'様式8-3'!$B$63:$N$118,4,FALSE),"")</f>
        <v/>
      </c>
      <c r="N114" s="108" t="str">
        <f>IFERROR(VLOOKUP($G114,'様式8-3'!$B$63:$N$118,5,FALSE),"")</f>
        <v/>
      </c>
      <c r="O114" s="108" t="str">
        <f>IFERROR(VLOOKUP($G114,'様式8-3'!$B$63:$N$118,6,FALSE),"")</f>
        <v/>
      </c>
      <c r="P114" s="108" t="str">
        <f>IFERROR(VLOOKUP($G114,'様式8-3'!$B$63:$N$118,7,FALSE),"")</f>
        <v/>
      </c>
      <c r="Q114" s="108" t="str">
        <f>IFERROR(VLOOKUP($G114,'様式8-3'!$B$63:$N$118,8,FALSE),"")</f>
        <v/>
      </c>
      <c r="R114" s="108" t="str">
        <f>IFERROR(VLOOKUP($G114,'様式8-3'!$B$63:$N$118,9,FALSE),"")</f>
        <v/>
      </c>
      <c r="S114" s="65"/>
      <c r="T114" s="73" t="str">
        <f t="shared" si="9"/>
        <v/>
      </c>
      <c r="U114" s="73" t="str">
        <f t="shared" si="9"/>
        <v/>
      </c>
      <c r="V114" s="73" t="str">
        <f t="shared" si="9"/>
        <v/>
      </c>
      <c r="W114" s="73" t="str">
        <f t="shared" si="9"/>
        <v/>
      </c>
      <c r="X114" s="73" t="str">
        <f t="shared" si="9"/>
        <v/>
      </c>
      <c r="Y114" s="73" t="str">
        <f t="shared" si="9"/>
        <v/>
      </c>
      <c r="Z114" s="73" t="str">
        <f t="shared" si="9"/>
        <v/>
      </c>
      <c r="AA114" s="73" t="str">
        <f t="shared" si="9"/>
        <v/>
      </c>
      <c r="AB114" s="740" t="str">
        <f>IFERROR(VLOOKUP($G114,'様式8-3'!$B$63:$N$118,12,FALSE),"")</f>
        <v/>
      </c>
      <c r="AC114" s="740" t="str">
        <f>IFERROR(VLOOKUP($G114,'様式8-3'!$B$63:$N$118,13,FALSE),"")</f>
        <v/>
      </c>
      <c r="AD114" s="65"/>
      <c r="AE114" s="113" t="str">
        <f t="shared" si="10"/>
        <v/>
      </c>
      <c r="AF114" s="113" t="str">
        <f t="shared" si="14"/>
        <v/>
      </c>
      <c r="AK114" s="107" t="str">
        <f t="shared" si="15"/>
        <v/>
      </c>
      <c r="AL114" s="107" t="str">
        <f t="shared" si="11"/>
        <v/>
      </c>
      <c r="AM114" s="107" t="str">
        <f t="shared" si="11"/>
        <v/>
      </c>
      <c r="AN114" s="107" t="str">
        <f t="shared" si="11"/>
        <v/>
      </c>
      <c r="AO114" s="107" t="str">
        <f t="shared" si="11"/>
        <v/>
      </c>
      <c r="AP114" s="107" t="str">
        <f t="shared" si="11"/>
        <v/>
      </c>
      <c r="AQ114" s="107" t="str">
        <f t="shared" si="11"/>
        <v/>
      </c>
      <c r="AR114" s="107" t="str">
        <f t="shared" si="11"/>
        <v/>
      </c>
      <c r="AS114" s="107" t="str">
        <f t="shared" si="16"/>
        <v/>
      </c>
      <c r="AT114" s="107" t="str">
        <f t="shared" si="12"/>
        <v/>
      </c>
      <c r="AU114" s="107" t="str">
        <f t="shared" si="12"/>
        <v/>
      </c>
      <c r="AV114" s="107" t="str">
        <f t="shared" si="12"/>
        <v/>
      </c>
      <c r="AW114" s="107" t="str">
        <f t="shared" si="12"/>
        <v/>
      </c>
      <c r="AX114" s="107" t="str">
        <f t="shared" si="12"/>
        <v/>
      </c>
      <c r="AY114" s="107" t="str">
        <f t="shared" si="12"/>
        <v/>
      </c>
      <c r="AZ114" s="107" t="str">
        <f t="shared" si="12"/>
        <v/>
      </c>
    </row>
    <row r="115" spans="1:52" x14ac:dyDescent="0.15">
      <c r="A115" s="2">
        <v>19</v>
      </c>
      <c r="C115" s="594" t="s">
        <v>386</v>
      </c>
      <c r="D115" s="126"/>
      <c r="E115" s="74"/>
      <c r="F115" s="594" t="str">
        <f t="shared" si="13"/>
        <v>S</v>
      </c>
      <c r="G115" s="65"/>
      <c r="H115" s="65"/>
      <c r="I115" s="189"/>
      <c r="J115" s="74"/>
      <c r="K115" s="108" t="str">
        <f>IFERROR(VLOOKUP($G115,'様式8-3'!$B$63:$N$118,2,FALSE),"")</f>
        <v/>
      </c>
      <c r="L115" s="108" t="str">
        <f>IFERROR(VLOOKUP($G115,'様式8-3'!$B$63:$N$118,3,FALSE),"")</f>
        <v/>
      </c>
      <c r="M115" s="108" t="str">
        <f>IFERROR(VLOOKUP($G115,'様式8-3'!$B$63:$N$118,4,FALSE),"")</f>
        <v/>
      </c>
      <c r="N115" s="108" t="str">
        <f>IFERROR(VLOOKUP($G115,'様式8-3'!$B$63:$N$118,5,FALSE),"")</f>
        <v/>
      </c>
      <c r="O115" s="108" t="str">
        <f>IFERROR(VLOOKUP($G115,'様式8-3'!$B$63:$N$118,6,FALSE),"")</f>
        <v/>
      </c>
      <c r="P115" s="108" t="str">
        <f>IFERROR(VLOOKUP($G115,'様式8-3'!$B$63:$N$118,7,FALSE),"")</f>
        <v/>
      </c>
      <c r="Q115" s="108" t="str">
        <f>IFERROR(VLOOKUP($G115,'様式8-3'!$B$63:$N$118,8,FALSE),"")</f>
        <v/>
      </c>
      <c r="R115" s="108" t="str">
        <f>IFERROR(VLOOKUP($G115,'様式8-3'!$B$63:$N$118,9,FALSE),"")</f>
        <v/>
      </c>
      <c r="S115" s="65"/>
      <c r="T115" s="73" t="str">
        <f t="shared" si="9"/>
        <v/>
      </c>
      <c r="U115" s="73" t="str">
        <f t="shared" si="9"/>
        <v/>
      </c>
      <c r="V115" s="73" t="str">
        <f t="shared" si="9"/>
        <v/>
      </c>
      <c r="W115" s="73" t="str">
        <f t="shared" si="9"/>
        <v/>
      </c>
      <c r="X115" s="73" t="str">
        <f t="shared" si="9"/>
        <v/>
      </c>
      <c r="Y115" s="73" t="str">
        <f t="shared" si="9"/>
        <v/>
      </c>
      <c r="Z115" s="73" t="str">
        <f t="shared" si="9"/>
        <v/>
      </c>
      <c r="AA115" s="73" t="str">
        <f t="shared" si="9"/>
        <v/>
      </c>
      <c r="AB115" s="740" t="str">
        <f>IFERROR(VLOOKUP($G115,'様式8-3'!$B$63:$N$118,12,FALSE),"")</f>
        <v/>
      </c>
      <c r="AC115" s="740" t="str">
        <f>IFERROR(VLOOKUP($G115,'様式8-3'!$B$63:$N$118,13,FALSE),"")</f>
        <v/>
      </c>
      <c r="AD115" s="65"/>
      <c r="AE115" s="113" t="str">
        <f t="shared" si="10"/>
        <v/>
      </c>
      <c r="AF115" s="113" t="str">
        <f t="shared" si="14"/>
        <v/>
      </c>
      <c r="AK115" s="107" t="str">
        <f t="shared" si="15"/>
        <v/>
      </c>
      <c r="AL115" s="107" t="str">
        <f t="shared" si="11"/>
        <v/>
      </c>
      <c r="AM115" s="107" t="str">
        <f t="shared" si="11"/>
        <v/>
      </c>
      <c r="AN115" s="107" t="str">
        <f t="shared" si="11"/>
        <v/>
      </c>
      <c r="AO115" s="107" t="str">
        <f t="shared" si="11"/>
        <v/>
      </c>
      <c r="AP115" s="107" t="str">
        <f t="shared" si="11"/>
        <v/>
      </c>
      <c r="AQ115" s="107" t="str">
        <f t="shared" si="11"/>
        <v/>
      </c>
      <c r="AR115" s="107" t="str">
        <f t="shared" si="11"/>
        <v/>
      </c>
      <c r="AS115" s="107" t="str">
        <f t="shared" si="16"/>
        <v/>
      </c>
      <c r="AT115" s="107" t="str">
        <f t="shared" si="12"/>
        <v/>
      </c>
      <c r="AU115" s="107" t="str">
        <f t="shared" si="12"/>
        <v/>
      </c>
      <c r="AV115" s="107" t="str">
        <f t="shared" si="12"/>
        <v/>
      </c>
      <c r="AW115" s="107" t="str">
        <f t="shared" si="12"/>
        <v/>
      </c>
      <c r="AX115" s="107" t="str">
        <f t="shared" si="12"/>
        <v/>
      </c>
      <c r="AY115" s="107" t="str">
        <f t="shared" si="12"/>
        <v/>
      </c>
      <c r="AZ115" s="107" t="str">
        <f t="shared" si="12"/>
        <v/>
      </c>
    </row>
    <row r="116" spans="1:52" x14ac:dyDescent="0.15">
      <c r="A116" s="2">
        <v>20</v>
      </c>
      <c r="C116" s="594" t="s">
        <v>387</v>
      </c>
      <c r="D116" s="126"/>
      <c r="E116" s="74"/>
      <c r="F116" s="594" t="str">
        <f t="shared" si="13"/>
        <v>T</v>
      </c>
      <c r="G116" s="65"/>
      <c r="H116" s="65"/>
      <c r="I116" s="189"/>
      <c r="J116" s="74"/>
      <c r="K116" s="108" t="str">
        <f>IFERROR(VLOOKUP($G116,'様式8-3'!$B$63:$N$118,2,FALSE),"")</f>
        <v/>
      </c>
      <c r="L116" s="108" t="str">
        <f>IFERROR(VLOOKUP($G116,'様式8-3'!$B$63:$N$118,3,FALSE),"")</f>
        <v/>
      </c>
      <c r="M116" s="108" t="str">
        <f>IFERROR(VLOOKUP($G116,'様式8-3'!$B$63:$N$118,4,FALSE),"")</f>
        <v/>
      </c>
      <c r="N116" s="108" t="str">
        <f>IFERROR(VLOOKUP($G116,'様式8-3'!$B$63:$N$118,5,FALSE),"")</f>
        <v/>
      </c>
      <c r="O116" s="108" t="str">
        <f>IFERROR(VLOOKUP($G116,'様式8-3'!$B$63:$N$118,6,FALSE),"")</f>
        <v/>
      </c>
      <c r="P116" s="108" t="str">
        <f>IFERROR(VLOOKUP($G116,'様式8-3'!$B$63:$N$118,7,FALSE),"")</f>
        <v/>
      </c>
      <c r="Q116" s="108" t="str">
        <f>IFERROR(VLOOKUP($G116,'様式8-3'!$B$63:$N$118,8,FALSE),"")</f>
        <v/>
      </c>
      <c r="R116" s="108" t="str">
        <f>IFERROR(VLOOKUP($G116,'様式8-3'!$B$63:$N$118,9,FALSE),"")</f>
        <v/>
      </c>
      <c r="S116" s="65"/>
      <c r="T116" s="73" t="str">
        <f t="shared" si="9"/>
        <v/>
      </c>
      <c r="U116" s="73" t="str">
        <f t="shared" si="9"/>
        <v/>
      </c>
      <c r="V116" s="73" t="str">
        <f t="shared" si="9"/>
        <v/>
      </c>
      <c r="W116" s="73" t="str">
        <f t="shared" si="9"/>
        <v/>
      </c>
      <c r="X116" s="73" t="str">
        <f t="shared" si="9"/>
        <v/>
      </c>
      <c r="Y116" s="73" t="str">
        <f t="shared" si="9"/>
        <v/>
      </c>
      <c r="Z116" s="73" t="str">
        <f t="shared" si="9"/>
        <v/>
      </c>
      <c r="AA116" s="73" t="str">
        <f t="shared" si="9"/>
        <v/>
      </c>
      <c r="AB116" s="740" t="str">
        <f>IFERROR(VLOOKUP($G116,'様式8-3'!$B$63:$N$118,12,FALSE),"")</f>
        <v/>
      </c>
      <c r="AC116" s="740" t="str">
        <f>IFERROR(VLOOKUP($G116,'様式8-3'!$B$63:$N$118,13,FALSE),"")</f>
        <v/>
      </c>
      <c r="AD116" s="65"/>
      <c r="AE116" s="113" t="str">
        <f t="shared" si="10"/>
        <v/>
      </c>
      <c r="AF116" s="113" t="str">
        <f t="shared" si="14"/>
        <v/>
      </c>
      <c r="AK116" s="107" t="str">
        <f t="shared" si="15"/>
        <v/>
      </c>
      <c r="AL116" s="107" t="str">
        <f t="shared" si="11"/>
        <v/>
      </c>
      <c r="AM116" s="107" t="str">
        <f t="shared" si="11"/>
        <v/>
      </c>
      <c r="AN116" s="107" t="str">
        <f t="shared" si="11"/>
        <v/>
      </c>
      <c r="AO116" s="107" t="str">
        <f t="shared" si="11"/>
        <v/>
      </c>
      <c r="AP116" s="107" t="str">
        <f t="shared" si="11"/>
        <v/>
      </c>
      <c r="AQ116" s="107" t="str">
        <f t="shared" si="11"/>
        <v/>
      </c>
      <c r="AR116" s="107" t="str">
        <f t="shared" si="11"/>
        <v/>
      </c>
      <c r="AS116" s="107" t="str">
        <f t="shared" si="16"/>
        <v/>
      </c>
      <c r="AT116" s="107" t="str">
        <f t="shared" si="12"/>
        <v/>
      </c>
      <c r="AU116" s="107" t="str">
        <f t="shared" si="12"/>
        <v/>
      </c>
      <c r="AV116" s="107" t="str">
        <f t="shared" si="12"/>
        <v/>
      </c>
      <c r="AW116" s="107" t="str">
        <f t="shared" si="12"/>
        <v/>
      </c>
      <c r="AX116" s="107" t="str">
        <f t="shared" si="12"/>
        <v/>
      </c>
      <c r="AY116" s="107" t="str">
        <f t="shared" si="12"/>
        <v/>
      </c>
      <c r="AZ116" s="107" t="str">
        <f t="shared" si="12"/>
        <v/>
      </c>
    </row>
    <row r="117" spans="1:52" x14ac:dyDescent="0.15">
      <c r="A117" s="2">
        <v>21</v>
      </c>
      <c r="C117" s="594" t="s">
        <v>388</v>
      </c>
      <c r="D117" s="126"/>
      <c r="E117" s="74"/>
      <c r="F117" s="594" t="str">
        <f t="shared" si="13"/>
        <v>U</v>
      </c>
      <c r="G117" s="65"/>
      <c r="H117" s="65"/>
      <c r="I117" s="189"/>
      <c r="J117" s="74"/>
      <c r="K117" s="108" t="str">
        <f>IFERROR(VLOOKUP($G117,'様式8-3'!$B$63:$N$118,2,FALSE),"")</f>
        <v/>
      </c>
      <c r="L117" s="108" t="str">
        <f>IFERROR(VLOOKUP($G117,'様式8-3'!$B$63:$N$118,3,FALSE),"")</f>
        <v/>
      </c>
      <c r="M117" s="108" t="str">
        <f>IFERROR(VLOOKUP($G117,'様式8-3'!$B$63:$N$118,4,FALSE),"")</f>
        <v/>
      </c>
      <c r="N117" s="108" t="str">
        <f>IFERROR(VLOOKUP($G117,'様式8-3'!$B$63:$N$118,5,FALSE),"")</f>
        <v/>
      </c>
      <c r="O117" s="108" t="str">
        <f>IFERROR(VLOOKUP($G117,'様式8-3'!$B$63:$N$118,6,FALSE),"")</f>
        <v/>
      </c>
      <c r="P117" s="108" t="str">
        <f>IFERROR(VLOOKUP($G117,'様式8-3'!$B$63:$N$118,7,FALSE),"")</f>
        <v/>
      </c>
      <c r="Q117" s="108" t="str">
        <f>IFERROR(VLOOKUP($G117,'様式8-3'!$B$63:$N$118,8,FALSE),"")</f>
        <v/>
      </c>
      <c r="R117" s="108" t="str">
        <f>IFERROR(VLOOKUP($G117,'様式8-3'!$B$63:$N$118,9,FALSE),"")</f>
        <v/>
      </c>
      <c r="S117" s="65"/>
      <c r="T117" s="73" t="str">
        <f t="shared" si="9"/>
        <v/>
      </c>
      <c r="U117" s="73" t="str">
        <f t="shared" si="9"/>
        <v/>
      </c>
      <c r="V117" s="73" t="str">
        <f t="shared" si="9"/>
        <v/>
      </c>
      <c r="W117" s="73" t="str">
        <f t="shared" si="9"/>
        <v/>
      </c>
      <c r="X117" s="73" t="str">
        <f t="shared" si="9"/>
        <v/>
      </c>
      <c r="Y117" s="73" t="str">
        <f t="shared" si="9"/>
        <v/>
      </c>
      <c r="Z117" s="73" t="str">
        <f t="shared" si="9"/>
        <v/>
      </c>
      <c r="AA117" s="73" t="str">
        <f t="shared" si="9"/>
        <v/>
      </c>
      <c r="AB117" s="740" t="str">
        <f>IFERROR(VLOOKUP($G117,'様式8-3'!$B$63:$N$118,12,FALSE),"")</f>
        <v/>
      </c>
      <c r="AC117" s="740" t="str">
        <f>IFERROR(VLOOKUP($G117,'様式8-3'!$B$63:$N$118,13,FALSE),"")</f>
        <v/>
      </c>
      <c r="AD117" s="65"/>
      <c r="AE117" s="113" t="str">
        <f t="shared" si="10"/>
        <v/>
      </c>
      <c r="AF117" s="113" t="str">
        <f t="shared" si="14"/>
        <v/>
      </c>
      <c r="AK117" s="107" t="str">
        <f t="shared" si="15"/>
        <v/>
      </c>
      <c r="AL117" s="107" t="str">
        <f t="shared" si="11"/>
        <v/>
      </c>
      <c r="AM117" s="107" t="str">
        <f t="shared" si="11"/>
        <v/>
      </c>
      <c r="AN117" s="107" t="str">
        <f t="shared" si="11"/>
        <v/>
      </c>
      <c r="AO117" s="107" t="str">
        <f t="shared" si="11"/>
        <v/>
      </c>
      <c r="AP117" s="107" t="str">
        <f t="shared" si="11"/>
        <v/>
      </c>
      <c r="AQ117" s="107" t="str">
        <f t="shared" si="11"/>
        <v/>
      </c>
      <c r="AR117" s="107" t="str">
        <f t="shared" si="11"/>
        <v/>
      </c>
      <c r="AS117" s="107" t="str">
        <f t="shared" si="16"/>
        <v/>
      </c>
      <c r="AT117" s="107" t="str">
        <f t="shared" si="12"/>
        <v/>
      </c>
      <c r="AU117" s="107" t="str">
        <f t="shared" si="12"/>
        <v/>
      </c>
      <c r="AV117" s="107" t="str">
        <f t="shared" si="12"/>
        <v/>
      </c>
      <c r="AW117" s="107" t="str">
        <f t="shared" si="12"/>
        <v/>
      </c>
      <c r="AX117" s="107" t="str">
        <f t="shared" si="12"/>
        <v/>
      </c>
      <c r="AY117" s="107" t="str">
        <f t="shared" si="12"/>
        <v/>
      </c>
      <c r="AZ117" s="107" t="str">
        <f t="shared" si="12"/>
        <v/>
      </c>
    </row>
    <row r="118" spans="1:52" x14ac:dyDescent="0.15">
      <c r="A118" s="2">
        <v>22</v>
      </c>
      <c r="C118" s="594" t="s">
        <v>389</v>
      </c>
      <c r="D118" s="126"/>
      <c r="E118" s="74"/>
      <c r="F118" s="594" t="str">
        <f t="shared" si="13"/>
        <v>V</v>
      </c>
      <c r="G118" s="65"/>
      <c r="H118" s="65"/>
      <c r="I118" s="189"/>
      <c r="J118" s="74"/>
      <c r="K118" s="108" t="str">
        <f>IFERROR(VLOOKUP($G118,'様式8-3'!$B$63:$N$118,2,FALSE),"")</f>
        <v/>
      </c>
      <c r="L118" s="108" t="str">
        <f>IFERROR(VLOOKUP($G118,'様式8-3'!$B$63:$N$118,3,FALSE),"")</f>
        <v/>
      </c>
      <c r="M118" s="108" t="str">
        <f>IFERROR(VLOOKUP($G118,'様式8-3'!$B$63:$N$118,4,FALSE),"")</f>
        <v/>
      </c>
      <c r="N118" s="108" t="str">
        <f>IFERROR(VLOOKUP($G118,'様式8-3'!$B$63:$N$118,5,FALSE),"")</f>
        <v/>
      </c>
      <c r="O118" s="108" t="str">
        <f>IFERROR(VLOOKUP($G118,'様式8-3'!$B$63:$N$118,6,FALSE),"")</f>
        <v/>
      </c>
      <c r="P118" s="108" t="str">
        <f>IFERROR(VLOOKUP($G118,'様式8-3'!$B$63:$N$118,7,FALSE),"")</f>
        <v/>
      </c>
      <c r="Q118" s="108" t="str">
        <f>IFERROR(VLOOKUP($G118,'様式8-3'!$B$63:$N$118,8,FALSE),"")</f>
        <v/>
      </c>
      <c r="R118" s="108" t="str">
        <f>IFERROR(VLOOKUP($G118,'様式8-3'!$B$63:$N$118,9,FALSE),"")</f>
        <v/>
      </c>
      <c r="S118" s="65"/>
      <c r="T118" s="73" t="str">
        <f t="shared" si="9"/>
        <v/>
      </c>
      <c r="U118" s="73" t="str">
        <f t="shared" si="9"/>
        <v/>
      </c>
      <c r="V118" s="73" t="str">
        <f t="shared" si="9"/>
        <v/>
      </c>
      <c r="W118" s="73" t="str">
        <f t="shared" si="9"/>
        <v/>
      </c>
      <c r="X118" s="73" t="str">
        <f t="shared" si="9"/>
        <v/>
      </c>
      <c r="Y118" s="73" t="str">
        <f t="shared" si="9"/>
        <v/>
      </c>
      <c r="Z118" s="73" t="str">
        <f t="shared" si="9"/>
        <v/>
      </c>
      <c r="AA118" s="73" t="str">
        <f t="shared" si="9"/>
        <v/>
      </c>
      <c r="AB118" s="740" t="str">
        <f>IFERROR(VLOOKUP($G118,'様式8-3'!$B$63:$N$118,12,FALSE),"")</f>
        <v/>
      </c>
      <c r="AC118" s="740" t="str">
        <f>IFERROR(VLOOKUP($G118,'様式8-3'!$B$63:$N$118,13,FALSE),"")</f>
        <v/>
      </c>
      <c r="AD118" s="65"/>
      <c r="AE118" s="113" t="str">
        <f t="shared" si="10"/>
        <v/>
      </c>
      <c r="AF118" s="113" t="str">
        <f t="shared" si="14"/>
        <v/>
      </c>
      <c r="AK118" s="107" t="str">
        <f t="shared" si="15"/>
        <v/>
      </c>
      <c r="AL118" s="107" t="str">
        <f t="shared" si="11"/>
        <v/>
      </c>
      <c r="AM118" s="107" t="str">
        <f t="shared" si="11"/>
        <v/>
      </c>
      <c r="AN118" s="107" t="str">
        <f t="shared" si="11"/>
        <v/>
      </c>
      <c r="AO118" s="107" t="str">
        <f t="shared" si="11"/>
        <v/>
      </c>
      <c r="AP118" s="107" t="str">
        <f t="shared" si="11"/>
        <v/>
      </c>
      <c r="AQ118" s="107" t="str">
        <f t="shared" si="11"/>
        <v/>
      </c>
      <c r="AR118" s="107" t="str">
        <f t="shared" si="11"/>
        <v/>
      </c>
      <c r="AS118" s="107" t="str">
        <f t="shared" si="16"/>
        <v/>
      </c>
      <c r="AT118" s="107" t="str">
        <f t="shared" si="12"/>
        <v/>
      </c>
      <c r="AU118" s="107" t="str">
        <f t="shared" si="12"/>
        <v/>
      </c>
      <c r="AV118" s="107" t="str">
        <f t="shared" si="12"/>
        <v/>
      </c>
      <c r="AW118" s="107" t="str">
        <f t="shared" si="12"/>
        <v/>
      </c>
      <c r="AX118" s="107" t="str">
        <f t="shared" si="12"/>
        <v/>
      </c>
      <c r="AY118" s="107" t="str">
        <f t="shared" si="12"/>
        <v/>
      </c>
      <c r="AZ118" s="107" t="str">
        <f t="shared" si="12"/>
        <v/>
      </c>
    </row>
    <row r="119" spans="1:52" x14ac:dyDescent="0.15">
      <c r="A119" s="2">
        <v>23</v>
      </c>
      <c r="C119" s="594" t="s">
        <v>390</v>
      </c>
      <c r="D119" s="126"/>
      <c r="E119" s="74"/>
      <c r="F119" s="594" t="str">
        <f t="shared" si="13"/>
        <v>W</v>
      </c>
      <c r="G119" s="65"/>
      <c r="H119" s="65"/>
      <c r="I119" s="189"/>
      <c r="J119" s="74"/>
      <c r="K119" s="108" t="str">
        <f>IFERROR(VLOOKUP($G119,'様式8-3'!$B$63:$N$118,2,FALSE),"")</f>
        <v/>
      </c>
      <c r="L119" s="108" t="str">
        <f>IFERROR(VLOOKUP($G119,'様式8-3'!$B$63:$N$118,3,FALSE),"")</f>
        <v/>
      </c>
      <c r="M119" s="108" t="str">
        <f>IFERROR(VLOOKUP($G119,'様式8-3'!$B$63:$N$118,4,FALSE),"")</f>
        <v/>
      </c>
      <c r="N119" s="108" t="str">
        <f>IFERROR(VLOOKUP($G119,'様式8-3'!$B$63:$N$118,5,FALSE),"")</f>
        <v/>
      </c>
      <c r="O119" s="108" t="str">
        <f>IFERROR(VLOOKUP($G119,'様式8-3'!$B$63:$N$118,6,FALSE),"")</f>
        <v/>
      </c>
      <c r="P119" s="108" t="str">
        <f>IFERROR(VLOOKUP($G119,'様式8-3'!$B$63:$N$118,7,FALSE),"")</f>
        <v/>
      </c>
      <c r="Q119" s="108" t="str">
        <f>IFERROR(VLOOKUP($G119,'様式8-3'!$B$63:$N$118,8,FALSE),"")</f>
        <v/>
      </c>
      <c r="R119" s="108" t="str">
        <f>IFERROR(VLOOKUP($G119,'様式8-3'!$B$63:$N$118,9,FALSE),"")</f>
        <v/>
      </c>
      <c r="S119" s="65"/>
      <c r="T119" s="73" t="str">
        <f t="shared" si="9"/>
        <v/>
      </c>
      <c r="U119" s="73" t="str">
        <f t="shared" si="9"/>
        <v/>
      </c>
      <c r="V119" s="73" t="str">
        <f t="shared" si="9"/>
        <v/>
      </c>
      <c r="W119" s="73" t="str">
        <f t="shared" si="9"/>
        <v/>
      </c>
      <c r="X119" s="73" t="str">
        <f t="shared" si="9"/>
        <v/>
      </c>
      <c r="Y119" s="73" t="str">
        <f t="shared" si="9"/>
        <v/>
      </c>
      <c r="Z119" s="73" t="str">
        <f t="shared" si="9"/>
        <v/>
      </c>
      <c r="AA119" s="73" t="str">
        <f t="shared" si="9"/>
        <v/>
      </c>
      <c r="AB119" s="740" t="str">
        <f>IFERROR(VLOOKUP($G119,'様式8-3'!$B$63:$N$118,12,FALSE),"")</f>
        <v/>
      </c>
      <c r="AC119" s="740" t="str">
        <f>IFERROR(VLOOKUP($G119,'様式8-3'!$B$63:$N$118,13,FALSE),"")</f>
        <v/>
      </c>
      <c r="AD119" s="65"/>
      <c r="AE119" s="113" t="str">
        <f t="shared" si="10"/>
        <v/>
      </c>
      <c r="AF119" s="113" t="str">
        <f t="shared" si="14"/>
        <v/>
      </c>
      <c r="AK119" s="107" t="str">
        <f t="shared" si="15"/>
        <v/>
      </c>
      <c r="AL119" s="107" t="str">
        <f t="shared" si="11"/>
        <v/>
      </c>
      <c r="AM119" s="107" t="str">
        <f t="shared" si="11"/>
        <v/>
      </c>
      <c r="AN119" s="107" t="str">
        <f t="shared" si="11"/>
        <v/>
      </c>
      <c r="AO119" s="107" t="str">
        <f t="shared" si="11"/>
        <v/>
      </c>
      <c r="AP119" s="107" t="str">
        <f t="shared" si="11"/>
        <v/>
      </c>
      <c r="AQ119" s="107" t="str">
        <f t="shared" si="11"/>
        <v/>
      </c>
      <c r="AR119" s="107" t="str">
        <f t="shared" si="11"/>
        <v/>
      </c>
      <c r="AS119" s="107" t="str">
        <f t="shared" si="16"/>
        <v/>
      </c>
      <c r="AT119" s="107" t="str">
        <f t="shared" si="12"/>
        <v/>
      </c>
      <c r="AU119" s="107" t="str">
        <f t="shared" si="12"/>
        <v/>
      </c>
      <c r="AV119" s="107" t="str">
        <f t="shared" si="12"/>
        <v/>
      </c>
      <c r="AW119" s="107" t="str">
        <f t="shared" si="12"/>
        <v/>
      </c>
      <c r="AX119" s="107" t="str">
        <f t="shared" si="12"/>
        <v/>
      </c>
      <c r="AY119" s="107" t="str">
        <f t="shared" si="12"/>
        <v/>
      </c>
      <c r="AZ119" s="107" t="str">
        <f t="shared" si="12"/>
        <v/>
      </c>
    </row>
    <row r="120" spans="1:52" x14ac:dyDescent="0.15">
      <c r="A120" s="2">
        <v>24</v>
      </c>
      <c r="C120" s="594" t="s">
        <v>391</v>
      </c>
      <c r="D120" s="126"/>
      <c r="E120" s="74"/>
      <c r="F120" s="594" t="str">
        <f t="shared" si="13"/>
        <v>X</v>
      </c>
      <c r="G120" s="65"/>
      <c r="H120" s="65"/>
      <c r="I120" s="189"/>
      <c r="J120" s="74"/>
      <c r="K120" s="108" t="str">
        <f>IFERROR(VLOOKUP($G120,'様式8-3'!$B$63:$N$118,2,FALSE),"")</f>
        <v/>
      </c>
      <c r="L120" s="108" t="str">
        <f>IFERROR(VLOOKUP($G120,'様式8-3'!$B$63:$N$118,3,FALSE),"")</f>
        <v/>
      </c>
      <c r="M120" s="108" t="str">
        <f>IFERROR(VLOOKUP($G120,'様式8-3'!$B$63:$N$118,4,FALSE),"")</f>
        <v/>
      </c>
      <c r="N120" s="108" t="str">
        <f>IFERROR(VLOOKUP($G120,'様式8-3'!$B$63:$N$118,5,FALSE),"")</f>
        <v/>
      </c>
      <c r="O120" s="108" t="str">
        <f>IFERROR(VLOOKUP($G120,'様式8-3'!$B$63:$N$118,6,FALSE),"")</f>
        <v/>
      </c>
      <c r="P120" s="108" t="str">
        <f>IFERROR(VLOOKUP($G120,'様式8-3'!$B$63:$N$118,7,FALSE),"")</f>
        <v/>
      </c>
      <c r="Q120" s="108" t="str">
        <f>IFERROR(VLOOKUP($G120,'様式8-3'!$B$63:$N$118,8,FALSE),"")</f>
        <v/>
      </c>
      <c r="R120" s="108" t="str">
        <f>IFERROR(VLOOKUP($G120,'様式8-3'!$B$63:$N$118,9,FALSE),"")</f>
        <v/>
      </c>
      <c r="S120" s="65"/>
      <c r="T120" s="73" t="str">
        <f t="shared" si="9"/>
        <v/>
      </c>
      <c r="U120" s="73" t="str">
        <f t="shared" si="9"/>
        <v/>
      </c>
      <c r="V120" s="73" t="str">
        <f t="shared" si="9"/>
        <v/>
      </c>
      <c r="W120" s="73" t="str">
        <f t="shared" si="9"/>
        <v/>
      </c>
      <c r="X120" s="73" t="str">
        <f t="shared" si="9"/>
        <v/>
      </c>
      <c r="Y120" s="73" t="str">
        <f t="shared" si="9"/>
        <v/>
      </c>
      <c r="Z120" s="73" t="str">
        <f t="shared" si="9"/>
        <v/>
      </c>
      <c r="AA120" s="73" t="str">
        <f t="shared" si="9"/>
        <v/>
      </c>
      <c r="AB120" s="740" t="str">
        <f>IFERROR(VLOOKUP($G120,'様式8-3'!$B$63:$N$118,12,FALSE),"")</f>
        <v/>
      </c>
      <c r="AC120" s="740" t="str">
        <f>IFERROR(VLOOKUP($G120,'様式8-3'!$B$63:$N$118,13,FALSE),"")</f>
        <v/>
      </c>
      <c r="AD120" s="65"/>
      <c r="AE120" s="113" t="str">
        <f t="shared" si="10"/>
        <v/>
      </c>
      <c r="AF120" s="113" t="str">
        <f t="shared" si="14"/>
        <v/>
      </c>
      <c r="AK120" s="107" t="str">
        <f t="shared" si="15"/>
        <v/>
      </c>
      <c r="AL120" s="107" t="str">
        <f t="shared" si="11"/>
        <v/>
      </c>
      <c r="AM120" s="107" t="str">
        <f t="shared" si="11"/>
        <v/>
      </c>
      <c r="AN120" s="107" t="str">
        <f t="shared" si="11"/>
        <v/>
      </c>
      <c r="AO120" s="107" t="str">
        <f t="shared" si="11"/>
        <v/>
      </c>
      <c r="AP120" s="107" t="str">
        <f t="shared" si="11"/>
        <v/>
      </c>
      <c r="AQ120" s="107" t="str">
        <f t="shared" si="11"/>
        <v/>
      </c>
      <c r="AR120" s="107" t="str">
        <f t="shared" si="11"/>
        <v/>
      </c>
      <c r="AS120" s="107" t="str">
        <f t="shared" si="16"/>
        <v/>
      </c>
      <c r="AT120" s="107" t="str">
        <f t="shared" si="12"/>
        <v/>
      </c>
      <c r="AU120" s="107" t="str">
        <f t="shared" si="12"/>
        <v/>
      </c>
      <c r="AV120" s="107" t="str">
        <f t="shared" si="12"/>
        <v/>
      </c>
      <c r="AW120" s="107" t="str">
        <f t="shared" si="12"/>
        <v/>
      </c>
      <c r="AX120" s="107" t="str">
        <f t="shared" si="12"/>
        <v/>
      </c>
      <c r="AY120" s="107" t="str">
        <f t="shared" si="12"/>
        <v/>
      </c>
      <c r="AZ120" s="107" t="str">
        <f t="shared" si="12"/>
        <v/>
      </c>
    </row>
    <row r="121" spans="1:52" x14ac:dyDescent="0.15">
      <c r="A121" s="2">
        <v>25</v>
      </c>
      <c r="C121" s="594" t="s">
        <v>392</v>
      </c>
      <c r="D121" s="126"/>
      <c r="E121" s="74"/>
      <c r="F121" s="594" t="str">
        <f t="shared" si="13"/>
        <v>Y</v>
      </c>
      <c r="G121" s="65"/>
      <c r="H121" s="65"/>
      <c r="I121" s="189"/>
      <c r="J121" s="74"/>
      <c r="K121" s="108" t="str">
        <f>IFERROR(VLOOKUP($G121,'様式8-3'!$B$63:$N$118,2,FALSE),"")</f>
        <v/>
      </c>
      <c r="L121" s="108" t="str">
        <f>IFERROR(VLOOKUP($G121,'様式8-3'!$B$63:$N$118,3,FALSE),"")</f>
        <v/>
      </c>
      <c r="M121" s="108" t="str">
        <f>IFERROR(VLOOKUP($G121,'様式8-3'!$B$63:$N$118,4,FALSE),"")</f>
        <v/>
      </c>
      <c r="N121" s="108" t="str">
        <f>IFERROR(VLOOKUP($G121,'様式8-3'!$B$63:$N$118,5,FALSE),"")</f>
        <v/>
      </c>
      <c r="O121" s="108" t="str">
        <f>IFERROR(VLOOKUP($G121,'様式8-3'!$B$63:$N$118,6,FALSE),"")</f>
        <v/>
      </c>
      <c r="P121" s="108" t="str">
        <f>IFERROR(VLOOKUP($G121,'様式8-3'!$B$63:$N$118,7,FALSE),"")</f>
        <v/>
      </c>
      <c r="Q121" s="108" t="str">
        <f>IFERROR(VLOOKUP($G121,'様式8-3'!$B$63:$N$118,8,FALSE),"")</f>
        <v/>
      </c>
      <c r="R121" s="108" t="str">
        <f>IFERROR(VLOOKUP($G121,'様式8-3'!$B$63:$N$118,9,FALSE),"")</f>
        <v/>
      </c>
      <c r="S121" s="65"/>
      <c r="T121" s="73" t="str">
        <f t="shared" si="9"/>
        <v/>
      </c>
      <c r="U121" s="73" t="str">
        <f t="shared" si="9"/>
        <v/>
      </c>
      <c r="V121" s="73" t="str">
        <f t="shared" si="9"/>
        <v/>
      </c>
      <c r="W121" s="73" t="str">
        <f t="shared" si="9"/>
        <v/>
      </c>
      <c r="X121" s="73" t="str">
        <f t="shared" si="9"/>
        <v/>
      </c>
      <c r="Y121" s="73" t="str">
        <f t="shared" si="9"/>
        <v/>
      </c>
      <c r="Z121" s="73" t="str">
        <f t="shared" si="9"/>
        <v/>
      </c>
      <c r="AA121" s="73" t="str">
        <f t="shared" si="9"/>
        <v/>
      </c>
      <c r="AB121" s="740" t="str">
        <f>IFERROR(VLOOKUP($G121,'様式8-3'!$B$63:$N$118,12,FALSE),"")</f>
        <v/>
      </c>
      <c r="AC121" s="740" t="str">
        <f>IFERROR(VLOOKUP($G121,'様式8-3'!$B$63:$N$118,13,FALSE),"")</f>
        <v/>
      </c>
      <c r="AD121" s="65"/>
      <c r="AE121" s="113" t="str">
        <f t="shared" si="10"/>
        <v/>
      </c>
      <c r="AF121" s="113" t="str">
        <f t="shared" si="14"/>
        <v/>
      </c>
      <c r="AK121" s="107" t="str">
        <f t="shared" si="15"/>
        <v/>
      </c>
      <c r="AL121" s="107" t="str">
        <f t="shared" si="11"/>
        <v/>
      </c>
      <c r="AM121" s="107" t="str">
        <f t="shared" si="11"/>
        <v/>
      </c>
      <c r="AN121" s="107" t="str">
        <f t="shared" si="11"/>
        <v/>
      </c>
      <c r="AO121" s="107" t="str">
        <f t="shared" si="11"/>
        <v/>
      </c>
      <c r="AP121" s="107" t="str">
        <f t="shared" si="11"/>
        <v/>
      </c>
      <c r="AQ121" s="107" t="str">
        <f t="shared" si="11"/>
        <v/>
      </c>
      <c r="AR121" s="107" t="str">
        <f t="shared" si="11"/>
        <v/>
      </c>
      <c r="AS121" s="107" t="str">
        <f t="shared" si="16"/>
        <v/>
      </c>
      <c r="AT121" s="107" t="str">
        <f t="shared" si="12"/>
        <v/>
      </c>
      <c r="AU121" s="107" t="str">
        <f t="shared" si="12"/>
        <v/>
      </c>
      <c r="AV121" s="107" t="str">
        <f t="shared" si="12"/>
        <v/>
      </c>
      <c r="AW121" s="107" t="str">
        <f t="shared" si="12"/>
        <v/>
      </c>
      <c r="AX121" s="107" t="str">
        <f t="shared" si="12"/>
        <v/>
      </c>
      <c r="AY121" s="107" t="str">
        <f t="shared" si="12"/>
        <v/>
      </c>
      <c r="AZ121" s="107" t="str">
        <f t="shared" si="12"/>
        <v/>
      </c>
    </row>
    <row r="122" spans="1:52" x14ac:dyDescent="0.15">
      <c r="A122" s="2">
        <v>26</v>
      </c>
      <c r="C122" s="594" t="s">
        <v>393</v>
      </c>
      <c r="D122" s="126"/>
      <c r="E122" s="74"/>
      <c r="F122" s="594" t="str">
        <f t="shared" si="13"/>
        <v>Z</v>
      </c>
      <c r="G122" s="65"/>
      <c r="H122" s="65"/>
      <c r="I122" s="189"/>
      <c r="J122" s="74"/>
      <c r="K122" s="108" t="str">
        <f>IFERROR(VLOOKUP($G122,'様式8-3'!$B$63:$N$118,2,FALSE),"")</f>
        <v/>
      </c>
      <c r="L122" s="108" t="str">
        <f>IFERROR(VLOOKUP($G122,'様式8-3'!$B$63:$N$118,3,FALSE),"")</f>
        <v/>
      </c>
      <c r="M122" s="108" t="str">
        <f>IFERROR(VLOOKUP($G122,'様式8-3'!$B$63:$N$118,4,FALSE),"")</f>
        <v/>
      </c>
      <c r="N122" s="108" t="str">
        <f>IFERROR(VLOOKUP($G122,'様式8-3'!$B$63:$N$118,5,FALSE),"")</f>
        <v/>
      </c>
      <c r="O122" s="108" t="str">
        <f>IFERROR(VLOOKUP($G122,'様式8-3'!$B$63:$N$118,6,FALSE),"")</f>
        <v/>
      </c>
      <c r="P122" s="108" t="str">
        <f>IFERROR(VLOOKUP($G122,'様式8-3'!$B$63:$N$118,7,FALSE),"")</f>
        <v/>
      </c>
      <c r="Q122" s="108" t="str">
        <f>IFERROR(VLOOKUP($G122,'様式8-3'!$B$63:$N$118,8,FALSE),"")</f>
        <v/>
      </c>
      <c r="R122" s="108" t="str">
        <f>IFERROR(VLOOKUP($G122,'様式8-3'!$B$63:$N$118,9,FALSE),"")</f>
        <v/>
      </c>
      <c r="S122" s="65"/>
      <c r="T122" s="73" t="str">
        <f t="shared" si="9"/>
        <v/>
      </c>
      <c r="U122" s="73" t="str">
        <f t="shared" si="9"/>
        <v/>
      </c>
      <c r="V122" s="73" t="str">
        <f t="shared" si="9"/>
        <v/>
      </c>
      <c r="W122" s="73" t="str">
        <f t="shared" si="9"/>
        <v/>
      </c>
      <c r="X122" s="73" t="str">
        <f t="shared" si="9"/>
        <v/>
      </c>
      <c r="Y122" s="73" t="str">
        <f t="shared" si="9"/>
        <v/>
      </c>
      <c r="Z122" s="73" t="str">
        <f t="shared" si="9"/>
        <v/>
      </c>
      <c r="AA122" s="73" t="str">
        <f t="shared" si="9"/>
        <v/>
      </c>
      <c r="AB122" s="740" t="str">
        <f>IFERROR(VLOOKUP($G122,'様式8-3'!$B$63:$N$118,12,FALSE),"")</f>
        <v/>
      </c>
      <c r="AC122" s="740" t="str">
        <f>IFERROR(VLOOKUP($G122,'様式8-3'!$B$63:$N$118,13,FALSE),"")</f>
        <v/>
      </c>
      <c r="AD122" s="65"/>
      <c r="AE122" s="113" t="str">
        <f t="shared" si="10"/>
        <v/>
      </c>
      <c r="AF122" s="113" t="str">
        <f t="shared" si="14"/>
        <v/>
      </c>
      <c r="AK122" s="107" t="str">
        <f t="shared" si="15"/>
        <v/>
      </c>
      <c r="AL122" s="107" t="str">
        <f t="shared" si="11"/>
        <v/>
      </c>
      <c r="AM122" s="107" t="str">
        <f t="shared" si="11"/>
        <v/>
      </c>
      <c r="AN122" s="107" t="str">
        <f t="shared" si="11"/>
        <v/>
      </c>
      <c r="AO122" s="107" t="str">
        <f t="shared" si="11"/>
        <v/>
      </c>
      <c r="AP122" s="107" t="str">
        <f t="shared" si="11"/>
        <v/>
      </c>
      <c r="AQ122" s="107" t="str">
        <f t="shared" si="11"/>
        <v/>
      </c>
      <c r="AR122" s="107" t="str">
        <f t="shared" si="11"/>
        <v/>
      </c>
      <c r="AS122" s="107" t="str">
        <f t="shared" si="16"/>
        <v/>
      </c>
      <c r="AT122" s="107" t="str">
        <f t="shared" si="12"/>
        <v/>
      </c>
      <c r="AU122" s="107" t="str">
        <f t="shared" si="12"/>
        <v/>
      </c>
      <c r="AV122" s="107" t="str">
        <f t="shared" si="12"/>
        <v/>
      </c>
      <c r="AW122" s="107" t="str">
        <f t="shared" si="12"/>
        <v/>
      </c>
      <c r="AX122" s="107" t="str">
        <f t="shared" si="12"/>
        <v/>
      </c>
      <c r="AY122" s="107" t="str">
        <f t="shared" si="12"/>
        <v/>
      </c>
      <c r="AZ122" s="107" t="str">
        <f t="shared" si="12"/>
        <v/>
      </c>
    </row>
    <row r="123" spans="1:52" x14ac:dyDescent="0.15">
      <c r="A123" s="2">
        <v>27</v>
      </c>
      <c r="C123" s="594" t="s">
        <v>394</v>
      </c>
      <c r="D123" s="126"/>
      <c r="E123" s="74"/>
      <c r="F123" s="594" t="str">
        <f t="shared" si="13"/>
        <v>AA</v>
      </c>
      <c r="G123" s="65"/>
      <c r="H123" s="65"/>
      <c r="I123" s="189"/>
      <c r="J123" s="74"/>
      <c r="K123" s="108" t="str">
        <f>IFERROR(VLOOKUP($G123,'様式8-3'!$B$63:$N$118,2,FALSE),"")</f>
        <v/>
      </c>
      <c r="L123" s="108" t="str">
        <f>IFERROR(VLOOKUP($G123,'様式8-3'!$B$63:$N$118,3,FALSE),"")</f>
        <v/>
      </c>
      <c r="M123" s="108" t="str">
        <f>IFERROR(VLOOKUP($G123,'様式8-3'!$B$63:$N$118,4,FALSE),"")</f>
        <v/>
      </c>
      <c r="N123" s="108" t="str">
        <f>IFERROR(VLOOKUP($G123,'様式8-3'!$B$63:$N$118,5,FALSE),"")</f>
        <v/>
      </c>
      <c r="O123" s="108" t="str">
        <f>IFERROR(VLOOKUP($G123,'様式8-3'!$B$63:$N$118,6,FALSE),"")</f>
        <v/>
      </c>
      <c r="P123" s="108" t="str">
        <f>IFERROR(VLOOKUP($G123,'様式8-3'!$B$63:$N$118,7,FALSE),"")</f>
        <v/>
      </c>
      <c r="Q123" s="108" t="str">
        <f>IFERROR(VLOOKUP($G123,'様式8-3'!$B$63:$N$118,8,FALSE),"")</f>
        <v/>
      </c>
      <c r="R123" s="108" t="str">
        <f>IFERROR(VLOOKUP($G123,'様式8-3'!$B$63:$N$118,9,FALSE),"")</f>
        <v/>
      </c>
      <c r="S123" s="65"/>
      <c r="T123" s="73" t="str">
        <f t="shared" si="9"/>
        <v/>
      </c>
      <c r="U123" s="73" t="str">
        <f t="shared" si="9"/>
        <v/>
      </c>
      <c r="V123" s="73" t="str">
        <f t="shared" si="9"/>
        <v/>
      </c>
      <c r="W123" s="73" t="str">
        <f t="shared" si="9"/>
        <v/>
      </c>
      <c r="X123" s="73" t="str">
        <f t="shared" si="9"/>
        <v/>
      </c>
      <c r="Y123" s="73" t="str">
        <f t="shared" si="9"/>
        <v/>
      </c>
      <c r="Z123" s="73" t="str">
        <f t="shared" si="9"/>
        <v/>
      </c>
      <c r="AA123" s="73" t="str">
        <f t="shared" si="9"/>
        <v/>
      </c>
      <c r="AB123" s="740" t="str">
        <f>IFERROR(VLOOKUP($G123,'様式8-3'!$B$63:$N$118,12,FALSE),"")</f>
        <v/>
      </c>
      <c r="AC123" s="740" t="str">
        <f>IFERROR(VLOOKUP($G123,'様式8-3'!$B$63:$N$118,13,FALSE),"")</f>
        <v/>
      </c>
      <c r="AD123" s="65"/>
      <c r="AE123" s="113" t="str">
        <f t="shared" si="10"/>
        <v/>
      </c>
      <c r="AF123" s="113" t="str">
        <f t="shared" si="14"/>
        <v/>
      </c>
      <c r="AK123" s="107" t="str">
        <f t="shared" si="15"/>
        <v/>
      </c>
      <c r="AL123" s="107" t="str">
        <f t="shared" si="11"/>
        <v/>
      </c>
      <c r="AM123" s="107" t="str">
        <f t="shared" si="11"/>
        <v/>
      </c>
      <c r="AN123" s="107" t="str">
        <f t="shared" si="11"/>
        <v/>
      </c>
      <c r="AO123" s="107" t="str">
        <f t="shared" si="11"/>
        <v/>
      </c>
      <c r="AP123" s="107" t="str">
        <f t="shared" si="11"/>
        <v/>
      </c>
      <c r="AQ123" s="107" t="str">
        <f t="shared" si="11"/>
        <v/>
      </c>
      <c r="AR123" s="107" t="str">
        <f t="shared" si="11"/>
        <v/>
      </c>
      <c r="AS123" s="107" t="str">
        <f t="shared" si="16"/>
        <v/>
      </c>
      <c r="AT123" s="107" t="str">
        <f t="shared" si="12"/>
        <v/>
      </c>
      <c r="AU123" s="107" t="str">
        <f t="shared" si="12"/>
        <v/>
      </c>
      <c r="AV123" s="107" t="str">
        <f t="shared" si="12"/>
        <v/>
      </c>
      <c r="AW123" s="107" t="str">
        <f t="shared" si="12"/>
        <v/>
      </c>
      <c r="AX123" s="107" t="str">
        <f t="shared" si="12"/>
        <v/>
      </c>
      <c r="AY123" s="107" t="str">
        <f t="shared" si="12"/>
        <v/>
      </c>
      <c r="AZ123" s="107" t="str">
        <f t="shared" si="12"/>
        <v/>
      </c>
    </row>
    <row r="124" spans="1:52" x14ac:dyDescent="0.15">
      <c r="C124" s="80" t="s">
        <v>284</v>
      </c>
      <c r="D124" s="127"/>
      <c r="E124" s="79"/>
      <c r="F124" s="79"/>
      <c r="G124" s="79"/>
      <c r="H124" s="79"/>
      <c r="I124" s="79"/>
      <c r="J124" s="79"/>
      <c r="K124" s="109"/>
      <c r="L124" s="109"/>
      <c r="M124" s="109"/>
      <c r="N124" s="109"/>
      <c r="O124" s="109"/>
      <c r="P124" s="109"/>
      <c r="Q124" s="109"/>
      <c r="R124" s="109"/>
      <c r="S124" s="79"/>
      <c r="T124" s="79"/>
      <c r="U124" s="79"/>
      <c r="V124" s="79"/>
      <c r="W124" s="79"/>
      <c r="X124" s="79"/>
      <c r="Y124" s="79"/>
      <c r="Z124" s="109"/>
      <c r="AA124" s="109"/>
      <c r="AB124" s="127"/>
      <c r="AC124" s="127"/>
      <c r="AD124" s="79"/>
      <c r="AE124" s="79"/>
      <c r="AF124" s="79"/>
      <c r="AK124" s="79"/>
      <c r="AL124" s="79"/>
      <c r="AM124" s="79"/>
      <c r="AN124" s="79"/>
      <c r="AO124" s="79"/>
      <c r="AP124" s="79"/>
      <c r="AQ124" s="79"/>
      <c r="AR124" s="79"/>
      <c r="AS124" s="79"/>
      <c r="AT124" s="79"/>
      <c r="AU124" s="79"/>
      <c r="AV124" s="79"/>
      <c r="AW124" s="79"/>
      <c r="AX124" s="79"/>
      <c r="AY124" s="79"/>
      <c r="AZ124" s="79"/>
    </row>
    <row r="125" spans="1:52" x14ac:dyDescent="0.15">
      <c r="R125" s="78" t="s">
        <v>340</v>
      </c>
      <c r="S125" s="72">
        <f>SUM(S96:S124)</f>
        <v>0</v>
      </c>
      <c r="T125" s="106">
        <f>SUM(T96:T124)</f>
        <v>0</v>
      </c>
      <c r="U125" s="106">
        <f>SUM(U96:U124)</f>
        <v>0</v>
      </c>
      <c r="V125" s="106">
        <f t="shared" ref="V125:AA125" si="17">SUM(V96:V124)</f>
        <v>0</v>
      </c>
      <c r="W125" s="106">
        <f t="shared" si="17"/>
        <v>0</v>
      </c>
      <c r="X125" s="106">
        <f t="shared" si="17"/>
        <v>0</v>
      </c>
      <c r="Y125" s="106">
        <f t="shared" si="17"/>
        <v>0</v>
      </c>
      <c r="Z125" s="106">
        <f t="shared" si="17"/>
        <v>0</v>
      </c>
      <c r="AA125" s="106">
        <f t="shared" si="17"/>
        <v>0</v>
      </c>
    </row>
    <row r="127" spans="1:52" x14ac:dyDescent="0.15">
      <c r="I127" s="174" t="s">
        <v>514</v>
      </c>
      <c r="J127" s="168" t="s">
        <v>415</v>
      </c>
      <c r="O127" s="166" t="s">
        <v>413</v>
      </c>
      <c r="P127" s="167"/>
      <c r="Q127" s="167"/>
      <c r="R127" s="168"/>
      <c r="S127" s="168" t="s">
        <v>415</v>
      </c>
      <c r="T127" s="169" t="s">
        <v>405</v>
      </c>
      <c r="U127" s="170"/>
      <c r="V127" s="169" t="s">
        <v>406</v>
      </c>
      <c r="W127" s="170"/>
      <c r="X127" s="169" t="s">
        <v>407</v>
      </c>
      <c r="Y127" s="170"/>
      <c r="Z127" s="169" t="s">
        <v>408</v>
      </c>
      <c r="AA127" s="170"/>
    </row>
    <row r="128" spans="1:52" ht="24" x14ac:dyDescent="0.15">
      <c r="I128" s="274"/>
      <c r="J128" s="173"/>
      <c r="O128" s="171"/>
      <c r="P128" s="172"/>
      <c r="Q128" s="172"/>
      <c r="R128" s="173"/>
      <c r="S128" s="173"/>
      <c r="T128" s="174" t="s">
        <v>403</v>
      </c>
      <c r="U128" s="174" t="s">
        <v>404</v>
      </c>
      <c r="V128" s="174" t="s">
        <v>403</v>
      </c>
      <c r="W128" s="174" t="s">
        <v>404</v>
      </c>
      <c r="X128" s="174" t="s">
        <v>403</v>
      </c>
      <c r="Y128" s="174" t="s">
        <v>404</v>
      </c>
      <c r="Z128" s="174" t="s">
        <v>403</v>
      </c>
      <c r="AA128" s="174" t="s">
        <v>404</v>
      </c>
    </row>
    <row r="129" spans="9:27" x14ac:dyDescent="0.15">
      <c r="I129" s="594" t="s">
        <v>513</v>
      </c>
      <c r="J129" s="594">
        <f>SUMIF(I96:I124,I129,S96:S124)</f>
        <v>0</v>
      </c>
      <c r="O129" s="193" t="s">
        <v>450</v>
      </c>
      <c r="P129" s="593"/>
      <c r="Q129" s="593"/>
      <c r="R129" s="150"/>
      <c r="S129" s="74"/>
      <c r="T129" s="198">
        <f t="shared" ref="T129:AA129" si="18">SUMPRODUCT(T$96:T$124,$AE$96:$AE$124)</f>
        <v>0</v>
      </c>
      <c r="U129" s="198">
        <f t="shared" si="18"/>
        <v>0</v>
      </c>
      <c r="V129" s="198">
        <f t="shared" si="18"/>
        <v>0</v>
      </c>
      <c r="W129" s="198">
        <f t="shared" si="18"/>
        <v>0</v>
      </c>
      <c r="X129" s="198">
        <f t="shared" si="18"/>
        <v>0</v>
      </c>
      <c r="Y129" s="198">
        <f t="shared" si="18"/>
        <v>0</v>
      </c>
      <c r="Z129" s="198">
        <f>SUMPRODUCT(Z$96:Z$124,$AE$96:$AE$124)</f>
        <v>0</v>
      </c>
      <c r="AA129" s="198">
        <f t="shared" si="18"/>
        <v>0</v>
      </c>
    </row>
    <row r="130" spans="9:27" x14ac:dyDescent="0.15">
      <c r="I130" s="594" t="s">
        <v>343</v>
      </c>
      <c r="J130" s="594">
        <f>SUMIF(I96:I124,I130,S96:S124)</f>
        <v>0</v>
      </c>
      <c r="O130" s="592"/>
      <c r="P130" s="192" t="s">
        <v>330</v>
      </c>
      <c r="Q130" s="593"/>
      <c r="R130" s="150"/>
      <c r="S130" s="74"/>
      <c r="T130" s="198">
        <f>SUMIFS(AK$96:AK$124,$I$96:$I$124,$P130)</f>
        <v>0</v>
      </c>
      <c r="U130" s="198">
        <f t="shared" ref="U130:AA131" si="19">SUMIFS(AL$96:AL$124,$I$96:$I$124,$P130)</f>
        <v>0</v>
      </c>
      <c r="V130" s="198">
        <f t="shared" si="19"/>
        <v>0</v>
      </c>
      <c r="W130" s="198">
        <f t="shared" si="19"/>
        <v>0</v>
      </c>
      <c r="X130" s="198">
        <f t="shared" si="19"/>
        <v>0</v>
      </c>
      <c r="Y130" s="198">
        <f t="shared" si="19"/>
        <v>0</v>
      </c>
      <c r="Z130" s="198">
        <f t="shared" si="19"/>
        <v>0</v>
      </c>
      <c r="AA130" s="198">
        <f t="shared" si="19"/>
        <v>0</v>
      </c>
    </row>
    <row r="131" spans="9:27" x14ac:dyDescent="0.15">
      <c r="I131" s="594" t="s">
        <v>516</v>
      </c>
      <c r="J131" s="594">
        <f>S125-SUM(J129:J130)</f>
        <v>0</v>
      </c>
      <c r="O131" s="592"/>
      <c r="P131" s="192" t="s">
        <v>351</v>
      </c>
      <c r="Q131" s="593"/>
      <c r="R131" s="150"/>
      <c r="S131" s="74"/>
      <c r="T131" s="198">
        <f>SUMIFS(AK$96:AK$124,$I$96:$I$124,$P131)</f>
        <v>0</v>
      </c>
      <c r="U131" s="198">
        <f t="shared" si="19"/>
        <v>0</v>
      </c>
      <c r="V131" s="198">
        <f t="shared" si="19"/>
        <v>0</v>
      </c>
      <c r="W131" s="198">
        <f t="shared" si="19"/>
        <v>0</v>
      </c>
      <c r="X131" s="198">
        <f t="shared" si="19"/>
        <v>0</v>
      </c>
      <c r="Y131" s="198">
        <f t="shared" si="19"/>
        <v>0</v>
      </c>
      <c r="Z131" s="198">
        <f t="shared" si="19"/>
        <v>0</v>
      </c>
      <c r="AA131" s="198">
        <f t="shared" si="19"/>
        <v>0</v>
      </c>
    </row>
    <row r="132" spans="9:27" x14ac:dyDescent="0.15">
      <c r="O132" s="592"/>
      <c r="P132" s="192" t="s">
        <v>516</v>
      </c>
      <c r="Q132" s="593"/>
      <c r="R132" s="150"/>
      <c r="S132" s="74"/>
      <c r="T132" s="198">
        <f t="shared" ref="T132:AA132" si="20">T129-T130-T131</f>
        <v>0</v>
      </c>
      <c r="U132" s="198">
        <f t="shared" si="20"/>
        <v>0</v>
      </c>
      <c r="V132" s="198">
        <f t="shared" si="20"/>
        <v>0</v>
      </c>
      <c r="W132" s="198">
        <f t="shared" si="20"/>
        <v>0</v>
      </c>
      <c r="X132" s="198">
        <f t="shared" si="20"/>
        <v>0</v>
      </c>
      <c r="Y132" s="198">
        <f t="shared" si="20"/>
        <v>0</v>
      </c>
      <c r="Z132" s="198">
        <f>Z129-Z130-Z131</f>
        <v>0</v>
      </c>
      <c r="AA132" s="198">
        <f t="shared" si="20"/>
        <v>0</v>
      </c>
    </row>
    <row r="133" spans="9:27" x14ac:dyDescent="0.15">
      <c r="O133" s="193" t="s">
        <v>456</v>
      </c>
      <c r="P133" s="593"/>
      <c r="Q133" s="593"/>
      <c r="R133" s="150"/>
      <c r="S133" s="74"/>
      <c r="T133" s="198">
        <f>SUMPRODUCT(T$96:T$124,$AF$96:$AF$124)</f>
        <v>0</v>
      </c>
      <c r="U133" s="198">
        <f t="shared" ref="U133:AA133" si="21">SUMPRODUCT(U$96:U$124,$AF$96:$AF$124)</f>
        <v>0</v>
      </c>
      <c r="V133" s="198">
        <f t="shared" si="21"/>
        <v>0</v>
      </c>
      <c r="W133" s="198">
        <f t="shared" si="21"/>
        <v>0</v>
      </c>
      <c r="X133" s="198">
        <f t="shared" si="21"/>
        <v>0</v>
      </c>
      <c r="Y133" s="198">
        <f t="shared" si="21"/>
        <v>0</v>
      </c>
      <c r="Z133" s="198">
        <f t="shared" si="21"/>
        <v>0</v>
      </c>
      <c r="AA133" s="198">
        <f t="shared" si="21"/>
        <v>0</v>
      </c>
    </row>
    <row r="134" spans="9:27" x14ac:dyDescent="0.15">
      <c r="O134" s="592"/>
      <c r="P134" s="192" t="s">
        <v>330</v>
      </c>
      <c r="Q134" s="593"/>
      <c r="R134" s="150"/>
      <c r="S134" s="74"/>
      <c r="T134" s="198">
        <f>SUMIFS(AS$96:AS$124,$I$96:$I$124,$P134)</f>
        <v>0</v>
      </c>
      <c r="U134" s="198">
        <f t="shared" ref="U134:AA135" si="22">SUMIFS(AT$96:AT$124,$I$96:$I$124,$P134)</f>
        <v>0</v>
      </c>
      <c r="V134" s="198">
        <f t="shared" si="22"/>
        <v>0</v>
      </c>
      <c r="W134" s="198">
        <f t="shared" si="22"/>
        <v>0</v>
      </c>
      <c r="X134" s="198">
        <f t="shared" si="22"/>
        <v>0</v>
      </c>
      <c r="Y134" s="198">
        <f t="shared" si="22"/>
        <v>0</v>
      </c>
      <c r="Z134" s="198">
        <f t="shared" si="22"/>
        <v>0</v>
      </c>
      <c r="AA134" s="198">
        <f t="shared" si="22"/>
        <v>0</v>
      </c>
    </row>
    <row r="135" spans="9:27" x14ac:dyDescent="0.15">
      <c r="O135" s="592"/>
      <c r="P135" s="192" t="s">
        <v>351</v>
      </c>
      <c r="Q135" s="593"/>
      <c r="R135" s="150"/>
      <c r="S135" s="74"/>
      <c r="T135" s="198">
        <f t="shared" ref="T135" si="23">SUMIFS(AS$96:AS$124,$I$96:$I$124,$P135)</f>
        <v>0</v>
      </c>
      <c r="U135" s="198">
        <f t="shared" si="22"/>
        <v>0</v>
      </c>
      <c r="V135" s="198">
        <f t="shared" si="22"/>
        <v>0</v>
      </c>
      <c r="W135" s="198">
        <f t="shared" si="22"/>
        <v>0</v>
      </c>
      <c r="X135" s="198">
        <f t="shared" si="22"/>
        <v>0</v>
      </c>
      <c r="Y135" s="198">
        <f t="shared" si="22"/>
        <v>0</v>
      </c>
      <c r="Z135" s="198">
        <f t="shared" si="22"/>
        <v>0</v>
      </c>
      <c r="AA135" s="198">
        <f t="shared" si="22"/>
        <v>0</v>
      </c>
    </row>
    <row r="136" spans="9:27" x14ac:dyDescent="0.15">
      <c r="O136" s="592"/>
      <c r="P136" s="192" t="s">
        <v>516</v>
      </c>
      <c r="Q136" s="593"/>
      <c r="R136" s="150"/>
      <c r="S136" s="74"/>
      <c r="T136" s="198">
        <f t="shared" ref="T136:AA136" si="24">T133-T134-T135</f>
        <v>0</v>
      </c>
      <c r="U136" s="198">
        <f t="shared" si="24"/>
        <v>0</v>
      </c>
      <c r="V136" s="198">
        <f t="shared" si="24"/>
        <v>0</v>
      </c>
      <c r="W136" s="198">
        <f t="shared" si="24"/>
        <v>0</v>
      </c>
      <c r="X136" s="198">
        <f t="shared" si="24"/>
        <v>0</v>
      </c>
      <c r="Y136" s="198">
        <f t="shared" si="24"/>
        <v>0</v>
      </c>
      <c r="Z136" s="198">
        <f t="shared" si="24"/>
        <v>0</v>
      </c>
      <c r="AA136" s="198">
        <f t="shared" si="24"/>
        <v>0</v>
      </c>
    </row>
    <row r="137" spans="9:27" x14ac:dyDescent="0.15">
      <c r="O137" s="193" t="s">
        <v>452</v>
      </c>
      <c r="P137" s="593"/>
      <c r="Q137" s="593"/>
      <c r="R137" s="150"/>
      <c r="S137" s="177">
        <f>S125</f>
        <v>0</v>
      </c>
      <c r="T137" s="198">
        <f>SUM(T129,T133)</f>
        <v>0</v>
      </c>
      <c r="U137" s="198">
        <f t="shared" ref="U137:AA137" si="25">SUM(U129,U133)</f>
        <v>0</v>
      </c>
      <c r="V137" s="198">
        <f t="shared" si="25"/>
        <v>0</v>
      </c>
      <c r="W137" s="198">
        <f t="shared" si="25"/>
        <v>0</v>
      </c>
      <c r="X137" s="198">
        <f t="shared" si="25"/>
        <v>0</v>
      </c>
      <c r="Y137" s="198">
        <f t="shared" si="25"/>
        <v>0</v>
      </c>
      <c r="Z137" s="198">
        <f t="shared" si="25"/>
        <v>0</v>
      </c>
      <c r="AA137" s="198">
        <f t="shared" si="25"/>
        <v>0</v>
      </c>
    </row>
  </sheetData>
  <mergeCells count="10">
    <mergeCell ref="I3:L3"/>
    <mergeCell ref="C9:C10"/>
    <mergeCell ref="D9:D10"/>
    <mergeCell ref="E9:E10"/>
    <mergeCell ref="C6:AI6"/>
    <mergeCell ref="C94:C95"/>
    <mergeCell ref="D94:D95"/>
    <mergeCell ref="E94:E95"/>
    <mergeCell ref="B3:D3"/>
    <mergeCell ref="G3:H3"/>
  </mergeCells>
  <phoneticPr fontId="3"/>
  <conditionalFormatting sqref="E12:E82">
    <cfRule type="containsText" dxfId="10" priority="1" operator="containsText" text="特別教室">
      <formula>NOT(ISERROR(SEARCH("特別教室",E12)))</formula>
    </cfRule>
    <cfRule type="containsText" dxfId="9" priority="2" operator="containsText" text="管理諸室">
      <formula>NOT(ISERROR(SEARCH("管理諸室",E12)))</formula>
    </cfRule>
    <cfRule type="containsText" dxfId="8" priority="3" operator="containsText" text="普通教室">
      <formula>NOT(ISERROR(SEARCH("普通教室",E12)))</formula>
    </cfRule>
  </conditionalFormatting>
  <pageMargins left="0.78740157480314965" right="0.78740157480314965" top="0.78740157480314965" bottom="0.59055118110236227" header="0.51181102362204722" footer="0.51181102362204722"/>
  <pageSetup paperSize="8" scale="65" fitToHeight="0" orientation="landscape" r:id="rId1"/>
  <headerFooter alignWithMargins="0">
    <oddFooter>&amp;C&amp;P</oddFooter>
  </headerFooter>
  <rowBreaks count="1" manualBreakCount="1">
    <brk id="92" min="1" max="34" man="1"/>
  </rowBreaks>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入力規則!$E$4:$E$6</xm:f>
          </x14:formula1>
          <xm:sqref>I11:I81 I96:I123</xm:sqref>
        </x14:dataValidation>
        <x14:dataValidation type="list" allowBlank="1" showInputMessage="1" showErrorMessage="1">
          <x14:formula1>
            <xm:f>入力規則!$C$4:$C$6</xm:f>
          </x14:formula1>
          <xm:sqref>E11:E81</xm:sqref>
        </x14:dataValidation>
        <x14:dataValidation type="list" allowBlank="1" showInputMessage="1" showErrorMessage="1">
          <x14:formula1>
            <xm:f>入力規則!$B$4</xm:f>
          </x14:formula1>
          <xm:sqref>D124:AF124 AK124:AZ124 D82:AI82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Q93"/>
  <sheetViews>
    <sheetView showGridLines="0" showZeros="0" view="pageBreakPreview" zoomScale="90" zoomScaleNormal="70" zoomScaleSheetLayoutView="90" workbookViewId="0"/>
  </sheetViews>
  <sheetFormatPr defaultColWidth="7.75" defaultRowHeight="12.95" customHeight="1" x14ac:dyDescent="0.15"/>
  <cols>
    <col min="1" max="2" width="1.5" style="188" customWidth="1"/>
    <col min="3" max="3" width="11.75" style="4" customWidth="1"/>
    <col min="4" max="4" width="8" style="188" customWidth="1"/>
    <col min="5" max="5" width="8.25" style="188" bestFit="1" customWidth="1"/>
    <col min="6" max="35" width="6" style="188" customWidth="1"/>
    <col min="36" max="37" width="11.625" style="188" customWidth="1"/>
    <col min="38" max="38" width="5.875" style="188" customWidth="1"/>
    <col min="39" max="43" width="6.875" style="188" customWidth="1"/>
    <col min="44" max="16384" width="7.75" style="188"/>
  </cols>
  <sheetData>
    <row r="1" spans="2:43" ht="17.25" customHeight="1" x14ac:dyDescent="0.15">
      <c r="B1" s="69" t="s">
        <v>410</v>
      </c>
      <c r="AQ1" s="62" t="s">
        <v>526</v>
      </c>
    </row>
    <row r="2" spans="2:43" ht="6" customHeight="1" x14ac:dyDescent="0.15">
      <c r="C2" s="188"/>
      <c r="AQ2" s="62"/>
    </row>
    <row r="3" spans="2:43" ht="18" customHeight="1" x14ac:dyDescent="0.15">
      <c r="B3" s="917" t="s">
        <v>261</v>
      </c>
      <c r="C3" s="917"/>
      <c r="D3" s="286" t="s">
        <v>603</v>
      </c>
      <c r="E3" s="60"/>
      <c r="F3" s="917" t="s">
        <v>260</v>
      </c>
      <c r="G3" s="917"/>
      <c r="H3" s="912" t="s">
        <v>602</v>
      </c>
      <c r="I3" s="912"/>
      <c r="J3" s="912"/>
      <c r="K3" s="912"/>
      <c r="X3" s="617"/>
      <c r="AQ3" s="617"/>
    </row>
    <row r="4" spans="2:43" ht="6.75" customHeight="1" x14ac:dyDescent="0.15">
      <c r="C4" s="188"/>
      <c r="X4" s="617"/>
      <c r="AQ4" s="617"/>
    </row>
    <row r="5" spans="2:43" ht="12.95" customHeight="1" thickBot="1" x14ac:dyDescent="0.2">
      <c r="B5" s="61" t="s">
        <v>594</v>
      </c>
      <c r="K5" s="5"/>
      <c r="R5" s="5"/>
    </row>
    <row r="6" spans="2:43" ht="12.95" customHeight="1" thickTop="1" x14ac:dyDescent="0.15">
      <c r="C6" s="1024" t="s">
        <v>30</v>
      </c>
      <c r="D6" s="1025"/>
      <c r="E6" s="1026" t="s">
        <v>30</v>
      </c>
      <c r="F6" s="1027"/>
      <c r="G6" s="1027"/>
      <c r="H6" s="1027"/>
      <c r="I6" s="1027"/>
      <c r="J6" s="1027"/>
      <c r="K6" s="1028"/>
      <c r="L6" s="1026" t="s">
        <v>5</v>
      </c>
      <c r="M6" s="1027"/>
      <c r="N6" s="1027"/>
      <c r="O6" s="1027"/>
      <c r="P6" s="1027"/>
      <c r="Q6" s="1027"/>
      <c r="R6" s="1027"/>
      <c r="S6" s="1027"/>
      <c r="T6" s="1027"/>
      <c r="U6" s="1027"/>
      <c r="V6" s="1027"/>
      <c r="W6" s="1028"/>
      <c r="X6" s="1026" t="s">
        <v>6</v>
      </c>
      <c r="Y6" s="1027"/>
      <c r="Z6" s="1027"/>
      <c r="AA6" s="1027"/>
      <c r="AB6" s="1027"/>
      <c r="AC6" s="1028"/>
      <c r="AD6" s="240" t="s">
        <v>0</v>
      </c>
      <c r="AE6" s="801"/>
      <c r="AF6" s="801"/>
      <c r="AG6" s="801"/>
      <c r="AH6" s="801"/>
      <c r="AI6" s="801"/>
      <c r="AJ6" s="801"/>
      <c r="AK6" s="244"/>
    </row>
    <row r="7" spans="2:43" ht="12.95" customHeight="1" x14ac:dyDescent="0.15">
      <c r="C7" s="984"/>
      <c r="D7" s="985"/>
      <c r="E7" s="1029" t="s">
        <v>4</v>
      </c>
      <c r="F7" s="1038" t="s">
        <v>31</v>
      </c>
      <c r="G7" s="1039"/>
      <c r="H7" s="1039"/>
      <c r="I7" s="1039"/>
      <c r="J7" s="1039"/>
      <c r="K7" s="1040"/>
      <c r="L7" s="1038" t="s">
        <v>32</v>
      </c>
      <c r="M7" s="1039"/>
      <c r="N7" s="1039"/>
      <c r="O7" s="1039"/>
      <c r="P7" s="1039"/>
      <c r="Q7" s="1040"/>
      <c r="R7" s="1038" t="s">
        <v>400</v>
      </c>
      <c r="S7" s="1039"/>
      <c r="T7" s="1039"/>
      <c r="U7" s="1039"/>
      <c r="V7" s="1039"/>
      <c r="W7" s="1040"/>
      <c r="X7" s="1038" t="s">
        <v>33</v>
      </c>
      <c r="Y7" s="1039"/>
      <c r="Z7" s="1039"/>
      <c r="AA7" s="1039"/>
      <c r="AB7" s="1039"/>
      <c r="AC7" s="1040"/>
      <c r="AD7" s="245"/>
      <c r="AE7" s="802"/>
      <c r="AF7" s="802"/>
      <c r="AG7" s="802"/>
      <c r="AH7" s="802"/>
      <c r="AI7" s="802"/>
      <c r="AJ7" s="802"/>
      <c r="AK7" s="246"/>
    </row>
    <row r="8" spans="2:43" ht="12.95" customHeight="1" x14ac:dyDescent="0.15">
      <c r="C8" s="984"/>
      <c r="D8" s="985"/>
      <c r="E8" s="1030"/>
      <c r="F8" s="1041" t="s">
        <v>34</v>
      </c>
      <c r="G8" s="940"/>
      <c r="H8" s="1043" t="s">
        <v>398</v>
      </c>
      <c r="I8" s="1044"/>
      <c r="J8" s="1044" t="s">
        <v>397</v>
      </c>
      <c r="K8" s="1045"/>
      <c r="L8" s="1046" t="s">
        <v>35</v>
      </c>
      <c r="M8" s="1047"/>
      <c r="N8" s="995" t="s">
        <v>398</v>
      </c>
      <c r="O8" s="996"/>
      <c r="P8" s="993" t="s">
        <v>397</v>
      </c>
      <c r="Q8" s="994"/>
      <c r="R8" s="1046" t="s">
        <v>35</v>
      </c>
      <c r="S8" s="1047"/>
      <c r="T8" s="995" t="s">
        <v>398</v>
      </c>
      <c r="U8" s="996"/>
      <c r="V8" s="993" t="s">
        <v>397</v>
      </c>
      <c r="W8" s="994"/>
      <c r="X8" s="1046" t="s">
        <v>35</v>
      </c>
      <c r="Y8" s="1047"/>
      <c r="Z8" s="995" t="s">
        <v>398</v>
      </c>
      <c r="AA8" s="996"/>
      <c r="AB8" s="993" t="s">
        <v>397</v>
      </c>
      <c r="AC8" s="994"/>
      <c r="AD8" s="245"/>
      <c r="AE8" s="802"/>
      <c r="AF8" s="802"/>
      <c r="AG8" s="802"/>
      <c r="AH8" s="802"/>
      <c r="AI8" s="802"/>
      <c r="AJ8" s="802"/>
      <c r="AK8" s="246"/>
    </row>
    <row r="9" spans="2:43" ht="13.15" customHeight="1" x14ac:dyDescent="0.15">
      <c r="C9" s="984"/>
      <c r="D9" s="985"/>
      <c r="E9" s="1031"/>
      <c r="F9" s="1042"/>
      <c r="G9" s="943"/>
      <c r="H9" s="992" t="s">
        <v>36</v>
      </c>
      <c r="I9" s="992"/>
      <c r="J9" s="993" t="s">
        <v>36</v>
      </c>
      <c r="K9" s="994"/>
      <c r="L9" s="1048"/>
      <c r="M9" s="1049"/>
      <c r="N9" s="995" t="s">
        <v>36</v>
      </c>
      <c r="O9" s="996"/>
      <c r="P9" s="993" t="s">
        <v>36</v>
      </c>
      <c r="Q9" s="994"/>
      <c r="R9" s="1048"/>
      <c r="S9" s="1049"/>
      <c r="T9" s="995" t="s">
        <v>36</v>
      </c>
      <c r="U9" s="996"/>
      <c r="V9" s="993" t="s">
        <v>36</v>
      </c>
      <c r="W9" s="994"/>
      <c r="X9" s="1048"/>
      <c r="Y9" s="1049"/>
      <c r="Z9" s="995" t="s">
        <v>36</v>
      </c>
      <c r="AA9" s="996"/>
      <c r="AB9" s="993" t="s">
        <v>36</v>
      </c>
      <c r="AC9" s="994"/>
      <c r="AD9" s="245"/>
      <c r="AE9" s="802"/>
      <c r="AF9" s="802"/>
      <c r="AG9" s="802"/>
      <c r="AH9" s="802"/>
      <c r="AI9" s="802"/>
      <c r="AJ9" s="802"/>
      <c r="AK9" s="246"/>
    </row>
    <row r="10" spans="2:43" ht="12.95" customHeight="1" thickBot="1" x14ac:dyDescent="0.2">
      <c r="C10" s="986"/>
      <c r="D10" s="987"/>
      <c r="E10" s="269" t="s">
        <v>7</v>
      </c>
      <c r="F10" s="238" t="s">
        <v>1</v>
      </c>
      <c r="G10" s="239" t="s">
        <v>2</v>
      </c>
      <c r="H10" s="8" t="s">
        <v>1</v>
      </c>
      <c r="I10" s="9" t="s">
        <v>2</v>
      </c>
      <c r="J10" s="10" t="s">
        <v>1</v>
      </c>
      <c r="K10" s="11" t="s">
        <v>2</v>
      </c>
      <c r="L10" s="235" t="s">
        <v>1</v>
      </c>
      <c r="M10" s="236" t="s">
        <v>2</v>
      </c>
      <c r="N10" s="12" t="s">
        <v>1</v>
      </c>
      <c r="O10" s="9" t="s">
        <v>2</v>
      </c>
      <c r="P10" s="10" t="s">
        <v>1</v>
      </c>
      <c r="Q10" s="11" t="s">
        <v>2</v>
      </c>
      <c r="R10" s="235" t="s">
        <v>1</v>
      </c>
      <c r="S10" s="237" t="s">
        <v>2</v>
      </c>
      <c r="T10" s="12" t="s">
        <v>1</v>
      </c>
      <c r="U10" s="9" t="s">
        <v>2</v>
      </c>
      <c r="V10" s="10" t="s">
        <v>1</v>
      </c>
      <c r="W10" s="13" t="s">
        <v>2</v>
      </c>
      <c r="X10" s="235" t="s">
        <v>1</v>
      </c>
      <c r="Y10" s="236" t="s">
        <v>2</v>
      </c>
      <c r="Z10" s="12" t="s">
        <v>1</v>
      </c>
      <c r="AA10" s="9" t="s">
        <v>2</v>
      </c>
      <c r="AB10" s="10" t="s">
        <v>1</v>
      </c>
      <c r="AC10" s="11" t="s">
        <v>2</v>
      </c>
      <c r="AD10" s="247"/>
      <c r="AE10" s="803"/>
      <c r="AF10" s="803"/>
      <c r="AG10" s="803"/>
      <c r="AH10" s="803"/>
      <c r="AI10" s="803"/>
      <c r="AJ10" s="803"/>
      <c r="AK10" s="248"/>
    </row>
    <row r="11" spans="2:43" ht="12.95" customHeight="1" thickTop="1" x14ac:dyDescent="0.15">
      <c r="C11" s="263" t="s">
        <v>512</v>
      </c>
      <c r="D11" s="255"/>
      <c r="E11" s="424"/>
      <c r="F11" s="425"/>
      <c r="G11" s="426"/>
      <c r="H11" s="424"/>
      <c r="I11" s="424"/>
      <c r="J11" s="424"/>
      <c r="K11" s="426"/>
      <c r="L11" s="424"/>
      <c r="M11" s="424"/>
      <c r="N11" s="425"/>
      <c r="O11" s="424"/>
      <c r="P11" s="424"/>
      <c r="Q11" s="426"/>
      <c r="R11" s="424"/>
      <c r="S11" s="424"/>
      <c r="T11" s="425"/>
      <c r="U11" s="424"/>
      <c r="V11" s="424"/>
      <c r="W11" s="426"/>
      <c r="X11" s="424"/>
      <c r="Y11" s="424"/>
      <c r="Z11" s="425"/>
      <c r="AA11" s="424"/>
      <c r="AB11" s="424"/>
      <c r="AC11" s="426"/>
      <c r="AD11" s="1009" t="s">
        <v>629</v>
      </c>
      <c r="AE11" s="1010"/>
      <c r="AF11" s="1010"/>
      <c r="AG11" s="1010"/>
      <c r="AH11" s="1010"/>
      <c r="AI11" s="1010"/>
      <c r="AJ11" s="1010"/>
      <c r="AK11" s="1011"/>
    </row>
    <row r="12" spans="2:43" ht="12.95" customHeight="1" x14ac:dyDescent="0.15">
      <c r="C12" s="264" t="s">
        <v>330</v>
      </c>
      <c r="D12" s="260"/>
      <c r="E12" s="427">
        <f>'様式8-4小'!J129</f>
        <v>0</v>
      </c>
      <c r="F12" s="428">
        <f>SUM('様式8-4小'!T130,'様式8-4小'!T134)</f>
        <v>0</v>
      </c>
      <c r="G12" s="429">
        <f>SUM('様式8-4小'!U130,'様式8-4小'!U134)</f>
        <v>0</v>
      </c>
      <c r="H12" s="430">
        <f>'様式8-4小'!T130</f>
        <v>0</v>
      </c>
      <c r="I12" s="430">
        <f>'様式8-4小'!U130</f>
        <v>0</v>
      </c>
      <c r="J12" s="431">
        <f>'様式8-4小'!T134</f>
        <v>0</v>
      </c>
      <c r="K12" s="432">
        <f>'様式8-4小'!U134</f>
        <v>0</v>
      </c>
      <c r="L12" s="433">
        <f>SUM('様式8-4小'!V130,'様式8-4小'!V134)</f>
        <v>0</v>
      </c>
      <c r="M12" s="434">
        <f>SUM('様式8-4小'!W130,'様式8-4小'!W134)</f>
        <v>0</v>
      </c>
      <c r="N12" s="435">
        <f>'様式8-4小'!V130</f>
        <v>0</v>
      </c>
      <c r="O12" s="435">
        <f>'様式8-4小'!W130</f>
        <v>0</v>
      </c>
      <c r="P12" s="436">
        <f>'様式8-4小'!V134</f>
        <v>0</v>
      </c>
      <c r="Q12" s="437">
        <f>'様式8-4小'!W134</f>
        <v>0</v>
      </c>
      <c r="R12" s="438">
        <f>SUM('様式8-4小'!X130,'様式8-4小'!W134)</f>
        <v>0</v>
      </c>
      <c r="S12" s="439">
        <f>SUM('様式8-4小'!Y130,'様式8-4小'!X134)</f>
        <v>0</v>
      </c>
      <c r="T12" s="440">
        <f>'様式8-4小'!X130</f>
        <v>0</v>
      </c>
      <c r="U12" s="440">
        <f>'様式8-4小'!Y130</f>
        <v>0</v>
      </c>
      <c r="V12" s="441">
        <f>'様式8-4小'!X134</f>
        <v>0</v>
      </c>
      <c r="W12" s="442">
        <f>'様式8-4小'!Y134</f>
        <v>0</v>
      </c>
      <c r="X12" s="443">
        <f>SUM('様式8-4小'!Z130,'様式8-4小'!Z134)</f>
        <v>0</v>
      </c>
      <c r="Y12" s="429">
        <f>SUM('様式8-4小'!AA130,'様式8-4小'!AA134)</f>
        <v>0</v>
      </c>
      <c r="Z12" s="430">
        <f>'様式8-4小'!Z130</f>
        <v>0</v>
      </c>
      <c r="AA12" s="430">
        <f>'様式8-4小'!AA130</f>
        <v>0</v>
      </c>
      <c r="AB12" s="431">
        <f>'様式8-4小'!Z134</f>
        <v>0</v>
      </c>
      <c r="AC12" s="432">
        <f>'様式8-4小'!AA134</f>
        <v>0</v>
      </c>
      <c r="AD12" s="1012"/>
      <c r="AE12" s="1013"/>
      <c r="AF12" s="1013"/>
      <c r="AG12" s="1013"/>
      <c r="AH12" s="1013"/>
      <c r="AI12" s="1013"/>
      <c r="AJ12" s="1013"/>
      <c r="AK12" s="1014"/>
    </row>
    <row r="13" spans="2:43" ht="12.95" customHeight="1" x14ac:dyDescent="0.15">
      <c r="C13" s="264" t="s">
        <v>343</v>
      </c>
      <c r="D13" s="260"/>
      <c r="E13" s="427">
        <f>'様式8-4小'!J130</f>
        <v>0</v>
      </c>
      <c r="F13" s="428">
        <f>SUM('様式8-4小'!T131,'様式8-4小'!T135)</f>
        <v>0</v>
      </c>
      <c r="G13" s="429">
        <f>SUM('様式8-4小'!U131,'様式8-4小'!U135)</f>
        <v>0</v>
      </c>
      <c r="H13" s="430">
        <f>'様式8-4小'!T131</f>
        <v>0</v>
      </c>
      <c r="I13" s="430">
        <f>'様式8-4小'!U131</f>
        <v>0</v>
      </c>
      <c r="J13" s="431">
        <f>'様式8-4小'!T135</f>
        <v>0</v>
      </c>
      <c r="K13" s="432">
        <f>'様式8-4小'!U135</f>
        <v>0</v>
      </c>
      <c r="L13" s="433">
        <f>SUM('様式8-4小'!V131,'様式8-4小'!V135)</f>
        <v>0</v>
      </c>
      <c r="M13" s="434">
        <f>SUM('様式8-4小'!W131,'様式8-4小'!W135)</f>
        <v>0</v>
      </c>
      <c r="N13" s="435">
        <f>'様式8-4小'!V131</f>
        <v>0</v>
      </c>
      <c r="O13" s="435">
        <f>'様式8-4小'!W131</f>
        <v>0</v>
      </c>
      <c r="P13" s="436">
        <f>'様式8-4小'!V135</f>
        <v>0</v>
      </c>
      <c r="Q13" s="437">
        <f>'様式8-4小'!W135</f>
        <v>0</v>
      </c>
      <c r="R13" s="438">
        <f>SUM('様式8-4小'!X131,'様式8-4小'!W135)</f>
        <v>0</v>
      </c>
      <c r="S13" s="439">
        <f>SUM('様式8-4小'!Y131,'様式8-4小'!X135)</f>
        <v>0</v>
      </c>
      <c r="T13" s="440">
        <f>'様式8-4小'!X131</f>
        <v>0</v>
      </c>
      <c r="U13" s="440">
        <f>'様式8-4小'!Y131</f>
        <v>0</v>
      </c>
      <c r="V13" s="441">
        <f>'様式8-4小'!X135</f>
        <v>0</v>
      </c>
      <c r="W13" s="442">
        <f>'様式8-4小'!Y135</f>
        <v>0</v>
      </c>
      <c r="X13" s="443">
        <f>SUM('様式8-4小'!Z131,'様式8-4小'!Z135)</f>
        <v>0</v>
      </c>
      <c r="Y13" s="429">
        <f>SUM('様式8-4小'!AA131,'様式8-4小'!AA135)</f>
        <v>0</v>
      </c>
      <c r="Z13" s="430">
        <f>'様式8-4小'!Z131</f>
        <v>0</v>
      </c>
      <c r="AA13" s="430">
        <f>'様式8-4小'!AA131</f>
        <v>0</v>
      </c>
      <c r="AB13" s="431">
        <f>'様式8-4小'!Z135</f>
        <v>0</v>
      </c>
      <c r="AC13" s="432">
        <f>'様式8-4小'!AA135</f>
        <v>0</v>
      </c>
      <c r="AD13" s="1012"/>
      <c r="AE13" s="1013"/>
      <c r="AF13" s="1013"/>
      <c r="AG13" s="1013"/>
      <c r="AH13" s="1013"/>
      <c r="AI13" s="1013"/>
      <c r="AJ13" s="1013"/>
      <c r="AK13" s="1014"/>
    </row>
    <row r="14" spans="2:43" ht="12.95" customHeight="1" x14ac:dyDescent="0.15">
      <c r="C14" s="265" t="s">
        <v>516</v>
      </c>
      <c r="D14" s="261"/>
      <c r="E14" s="444">
        <f>'様式8-4小'!J131</f>
        <v>0</v>
      </c>
      <c r="F14" s="445">
        <f>SUM('様式8-4小'!T132,'様式8-4小'!T136)</f>
        <v>0</v>
      </c>
      <c r="G14" s="446">
        <f>SUM('様式8-4小'!U132,'様式8-4小'!U136)</f>
        <v>0</v>
      </c>
      <c r="H14" s="447">
        <f>'様式8-4小'!T132</f>
        <v>0</v>
      </c>
      <c r="I14" s="447">
        <f>'様式8-4小'!U132</f>
        <v>0</v>
      </c>
      <c r="J14" s="448">
        <f>'様式8-4小'!T136</f>
        <v>0</v>
      </c>
      <c r="K14" s="449">
        <f>'様式8-4小'!U136</f>
        <v>0</v>
      </c>
      <c r="L14" s="450">
        <f>SUM('様式8-4小'!V132,'様式8-4小'!V136)</f>
        <v>0</v>
      </c>
      <c r="M14" s="451">
        <f>SUM('様式8-4小'!W132,'様式8-4小'!W136)</f>
        <v>0</v>
      </c>
      <c r="N14" s="452">
        <f>'様式8-4小'!V132</f>
        <v>0</v>
      </c>
      <c r="O14" s="452">
        <f>'様式8-4小'!W132</f>
        <v>0</v>
      </c>
      <c r="P14" s="453">
        <f>'様式8-4小'!V136</f>
        <v>0</v>
      </c>
      <c r="Q14" s="454">
        <f>'様式8-4小'!W136</f>
        <v>0</v>
      </c>
      <c r="R14" s="455">
        <f>SUM('様式8-4小'!X132,'様式8-4小'!W136)</f>
        <v>0</v>
      </c>
      <c r="S14" s="456">
        <f>SUM('様式8-4小'!Y132,'様式8-4小'!X136)</f>
        <v>0</v>
      </c>
      <c r="T14" s="457">
        <f>'様式8-4小'!X132</f>
        <v>0</v>
      </c>
      <c r="U14" s="457">
        <f>'様式8-4小'!Y132</f>
        <v>0</v>
      </c>
      <c r="V14" s="458">
        <f>'様式8-4小'!X136</f>
        <v>0</v>
      </c>
      <c r="W14" s="459">
        <f>'様式8-4小'!Y136</f>
        <v>0</v>
      </c>
      <c r="X14" s="460">
        <f>SUM('様式8-4小'!Z132,'様式8-4小'!Z136)</f>
        <v>0</v>
      </c>
      <c r="Y14" s="446">
        <f>SUM('様式8-4小'!AA132,'様式8-4小'!AA136)</f>
        <v>0</v>
      </c>
      <c r="Z14" s="447">
        <f>'様式8-4小'!Z132</f>
        <v>0</v>
      </c>
      <c r="AA14" s="447">
        <f>'様式8-4小'!AA132</f>
        <v>0</v>
      </c>
      <c r="AB14" s="448">
        <f>'様式8-4小'!Z136</f>
        <v>0</v>
      </c>
      <c r="AC14" s="449">
        <f>'様式8-4小'!AA136</f>
        <v>0</v>
      </c>
      <c r="AD14" s="1012"/>
      <c r="AE14" s="1013"/>
      <c r="AF14" s="1013"/>
      <c r="AG14" s="1013"/>
      <c r="AH14" s="1013"/>
      <c r="AI14" s="1013"/>
      <c r="AJ14" s="1013"/>
      <c r="AK14" s="1014"/>
    </row>
    <row r="15" spans="2:43" ht="12.95" customHeight="1" thickBot="1" x14ac:dyDescent="0.2">
      <c r="C15" s="243" t="s">
        <v>512</v>
      </c>
      <c r="D15" s="256"/>
      <c r="E15" s="461">
        <f>'様式8-4小'!S137</f>
        <v>0</v>
      </c>
      <c r="F15" s="462">
        <f t="shared" ref="F15:AC15" si="0">SUM(F12:F14)</f>
        <v>0</v>
      </c>
      <c r="G15" s="463">
        <f t="shared" si="0"/>
        <v>0</v>
      </c>
      <c r="H15" s="464">
        <f t="shared" si="0"/>
        <v>0</v>
      </c>
      <c r="I15" s="464">
        <f t="shared" si="0"/>
        <v>0</v>
      </c>
      <c r="J15" s="465">
        <f t="shared" si="0"/>
        <v>0</v>
      </c>
      <c r="K15" s="466">
        <f t="shared" si="0"/>
        <v>0</v>
      </c>
      <c r="L15" s="467">
        <f t="shared" si="0"/>
        <v>0</v>
      </c>
      <c r="M15" s="468">
        <f t="shared" si="0"/>
        <v>0</v>
      </c>
      <c r="N15" s="469">
        <f t="shared" si="0"/>
        <v>0</v>
      </c>
      <c r="O15" s="470">
        <f t="shared" si="0"/>
        <v>0</v>
      </c>
      <c r="P15" s="471">
        <f t="shared" si="0"/>
        <v>0</v>
      </c>
      <c r="Q15" s="472">
        <f t="shared" si="0"/>
        <v>0</v>
      </c>
      <c r="R15" s="473">
        <f t="shared" si="0"/>
        <v>0</v>
      </c>
      <c r="S15" s="474">
        <f t="shared" si="0"/>
        <v>0</v>
      </c>
      <c r="T15" s="475">
        <f t="shared" si="0"/>
        <v>0</v>
      </c>
      <c r="U15" s="476">
        <f t="shared" si="0"/>
        <v>0</v>
      </c>
      <c r="V15" s="477">
        <f t="shared" si="0"/>
        <v>0</v>
      </c>
      <c r="W15" s="478">
        <f t="shared" si="0"/>
        <v>0</v>
      </c>
      <c r="X15" s="479">
        <f t="shared" si="0"/>
        <v>0</v>
      </c>
      <c r="Y15" s="463">
        <f t="shared" si="0"/>
        <v>0</v>
      </c>
      <c r="Z15" s="480">
        <f t="shared" si="0"/>
        <v>0</v>
      </c>
      <c r="AA15" s="464">
        <f t="shared" si="0"/>
        <v>0</v>
      </c>
      <c r="AB15" s="465">
        <f t="shared" si="0"/>
        <v>0</v>
      </c>
      <c r="AC15" s="466">
        <f t="shared" si="0"/>
        <v>0</v>
      </c>
      <c r="AD15" s="1012"/>
      <c r="AE15" s="1013"/>
      <c r="AF15" s="1013"/>
      <c r="AG15" s="1013"/>
      <c r="AH15" s="1013"/>
      <c r="AI15" s="1013"/>
      <c r="AJ15" s="1013"/>
      <c r="AK15" s="1014"/>
    </row>
    <row r="16" spans="2:43" ht="12.95" customHeight="1" thickTop="1" x14ac:dyDescent="0.15">
      <c r="C16" s="285" t="s">
        <v>507</v>
      </c>
      <c r="D16" s="255"/>
      <c r="E16" s="424"/>
      <c r="F16" s="425"/>
      <c r="G16" s="426"/>
      <c r="H16" s="424"/>
      <c r="I16" s="424"/>
      <c r="J16" s="424"/>
      <c r="K16" s="426"/>
      <c r="L16" s="424"/>
      <c r="M16" s="424"/>
      <c r="N16" s="425"/>
      <c r="O16" s="424"/>
      <c r="P16" s="424"/>
      <c r="Q16" s="426"/>
      <c r="R16" s="424"/>
      <c r="S16" s="424"/>
      <c r="T16" s="425"/>
      <c r="U16" s="424"/>
      <c r="V16" s="424"/>
      <c r="W16" s="426"/>
      <c r="X16" s="424"/>
      <c r="Y16" s="424"/>
      <c r="Z16" s="425"/>
      <c r="AA16" s="424"/>
      <c r="AB16" s="424"/>
      <c r="AC16" s="426"/>
      <c r="AD16" s="1012"/>
      <c r="AE16" s="1013"/>
      <c r="AF16" s="1013"/>
      <c r="AG16" s="1013"/>
      <c r="AH16" s="1013"/>
      <c r="AI16" s="1013"/>
      <c r="AJ16" s="1013"/>
      <c r="AK16" s="1014"/>
    </row>
    <row r="17" spans="2:37" ht="12.95" customHeight="1" x14ac:dyDescent="0.15">
      <c r="C17" s="273" t="s">
        <v>334</v>
      </c>
      <c r="D17" s="270"/>
      <c r="E17" s="481">
        <f>'様式8-4小'!S87</f>
        <v>0</v>
      </c>
      <c r="F17" s="428">
        <f>'様式8-4小'!T87</f>
        <v>0</v>
      </c>
      <c r="G17" s="429">
        <f>'様式8-4小'!U87</f>
        <v>0</v>
      </c>
      <c r="H17" s="430">
        <f t="shared" ref="H17:H18" si="1">F17</f>
        <v>0</v>
      </c>
      <c r="I17" s="430">
        <f t="shared" ref="I17:I18" si="2">G17</f>
        <v>0</v>
      </c>
      <c r="J17" s="482"/>
      <c r="K17" s="483"/>
      <c r="L17" s="433">
        <f>'様式8-4小'!V87</f>
        <v>0</v>
      </c>
      <c r="M17" s="434">
        <f>'様式8-4小'!W87</f>
        <v>0</v>
      </c>
      <c r="N17" s="440">
        <f t="shared" ref="N17:N18" si="3">L17</f>
        <v>0</v>
      </c>
      <c r="O17" s="440">
        <f t="shared" ref="O17:O18" si="4">M17</f>
        <v>0</v>
      </c>
      <c r="P17" s="484"/>
      <c r="Q17" s="485"/>
      <c r="R17" s="438">
        <f>'様式8-4小'!X87</f>
        <v>0</v>
      </c>
      <c r="S17" s="439">
        <f>'様式8-4小'!Y87</f>
        <v>0</v>
      </c>
      <c r="T17" s="440">
        <f t="shared" ref="T17:T18" si="5">R17</f>
        <v>0</v>
      </c>
      <c r="U17" s="440">
        <f t="shared" ref="U17:U18" si="6">S17</f>
        <v>0</v>
      </c>
      <c r="V17" s="484"/>
      <c r="W17" s="485"/>
      <c r="X17" s="484"/>
      <c r="Y17" s="485"/>
      <c r="Z17" s="486"/>
      <c r="AA17" s="487"/>
      <c r="AB17" s="484"/>
      <c r="AC17" s="485"/>
      <c r="AD17" s="1012"/>
      <c r="AE17" s="1013"/>
      <c r="AF17" s="1013"/>
      <c r="AG17" s="1013"/>
      <c r="AH17" s="1013"/>
      <c r="AI17" s="1013"/>
      <c r="AJ17" s="1013"/>
      <c r="AK17" s="1014"/>
    </row>
    <row r="18" spans="2:37" ht="12.95" customHeight="1" x14ac:dyDescent="0.15">
      <c r="C18" s="273" t="s">
        <v>411</v>
      </c>
      <c r="D18" s="270"/>
      <c r="E18" s="481">
        <f>'様式8-4小'!S88</f>
        <v>0</v>
      </c>
      <c r="F18" s="428">
        <f>'様式8-4小'!T88</f>
        <v>0</v>
      </c>
      <c r="G18" s="429">
        <f>'様式8-4小'!U88</f>
        <v>0</v>
      </c>
      <c r="H18" s="430">
        <f t="shared" si="1"/>
        <v>0</v>
      </c>
      <c r="I18" s="430">
        <f t="shared" si="2"/>
        <v>0</v>
      </c>
      <c r="J18" s="482"/>
      <c r="K18" s="483"/>
      <c r="L18" s="433">
        <f>'様式8-4小'!V88</f>
        <v>0</v>
      </c>
      <c r="M18" s="434">
        <f>'様式8-4小'!W88</f>
        <v>0</v>
      </c>
      <c r="N18" s="440">
        <f t="shared" si="3"/>
        <v>0</v>
      </c>
      <c r="O18" s="440">
        <f t="shared" si="4"/>
        <v>0</v>
      </c>
      <c r="P18" s="484"/>
      <c r="Q18" s="485"/>
      <c r="R18" s="438">
        <f>'様式8-4小'!X88</f>
        <v>0</v>
      </c>
      <c r="S18" s="439">
        <f>'様式8-4小'!Y88</f>
        <v>0</v>
      </c>
      <c r="T18" s="440">
        <f t="shared" si="5"/>
        <v>0</v>
      </c>
      <c r="U18" s="440">
        <f t="shared" si="6"/>
        <v>0</v>
      </c>
      <c r="V18" s="484"/>
      <c r="W18" s="485"/>
      <c r="X18" s="484"/>
      <c r="Y18" s="485"/>
      <c r="Z18" s="486"/>
      <c r="AA18" s="487"/>
      <c r="AB18" s="484"/>
      <c r="AC18" s="485"/>
      <c r="AD18" s="1012"/>
      <c r="AE18" s="1013"/>
      <c r="AF18" s="1013"/>
      <c r="AG18" s="1013"/>
      <c r="AH18" s="1013"/>
      <c r="AI18" s="1013"/>
      <c r="AJ18" s="1013"/>
      <c r="AK18" s="1014"/>
    </row>
    <row r="19" spans="2:37" ht="12.95" customHeight="1" x14ac:dyDescent="0.15">
      <c r="C19" s="271" t="s">
        <v>508</v>
      </c>
      <c r="D19" s="257"/>
      <c r="E19" s="481">
        <f>'様式8-4小'!S89</f>
        <v>0</v>
      </c>
      <c r="F19" s="428">
        <f>'様式8-4小'!T89</f>
        <v>0</v>
      </c>
      <c r="G19" s="429">
        <f>'様式8-4小'!U89</f>
        <v>0</v>
      </c>
      <c r="H19" s="430">
        <f>F19</f>
        <v>0</v>
      </c>
      <c r="I19" s="430">
        <f>G19</f>
        <v>0</v>
      </c>
      <c r="J19" s="482"/>
      <c r="K19" s="483"/>
      <c r="L19" s="433">
        <f>'様式8-4小'!V89</f>
        <v>0</v>
      </c>
      <c r="M19" s="434">
        <f>'様式8-4小'!W89</f>
        <v>0</v>
      </c>
      <c r="N19" s="440">
        <f>L19</f>
        <v>0</v>
      </c>
      <c r="O19" s="440">
        <f>M19</f>
        <v>0</v>
      </c>
      <c r="P19" s="484"/>
      <c r="Q19" s="485"/>
      <c r="R19" s="438">
        <f>'様式8-4小'!X89</f>
        <v>0</v>
      </c>
      <c r="S19" s="439">
        <f>'様式8-4小'!Y89</f>
        <v>0</v>
      </c>
      <c r="T19" s="440">
        <f>R19</f>
        <v>0</v>
      </c>
      <c r="U19" s="440">
        <f>S19</f>
        <v>0</v>
      </c>
      <c r="V19" s="484"/>
      <c r="W19" s="485"/>
      <c r="X19" s="484"/>
      <c r="Y19" s="485"/>
      <c r="Z19" s="486"/>
      <c r="AA19" s="487"/>
      <c r="AB19" s="484"/>
      <c r="AC19" s="485"/>
      <c r="AD19" s="1012"/>
      <c r="AE19" s="1013"/>
      <c r="AF19" s="1013"/>
      <c r="AG19" s="1013"/>
      <c r="AH19" s="1013"/>
      <c r="AI19" s="1013"/>
      <c r="AJ19" s="1013"/>
      <c r="AK19" s="1014"/>
    </row>
    <row r="20" spans="2:37" ht="12.95" customHeight="1" x14ac:dyDescent="0.15">
      <c r="C20" s="272" t="s">
        <v>509</v>
      </c>
      <c r="D20" s="258"/>
      <c r="E20" s="488">
        <f>'様式8-4小'!S90</f>
        <v>0</v>
      </c>
      <c r="F20" s="445">
        <f>'様式8-4小'!T90</f>
        <v>0</v>
      </c>
      <c r="G20" s="446">
        <f>'様式8-4小'!U90</f>
        <v>0</v>
      </c>
      <c r="H20" s="489"/>
      <c r="I20" s="489"/>
      <c r="J20" s="448">
        <f>F20</f>
        <v>0</v>
      </c>
      <c r="K20" s="449">
        <f>G20</f>
        <v>0</v>
      </c>
      <c r="L20" s="450">
        <f>'様式8-4小'!V90</f>
        <v>0</v>
      </c>
      <c r="M20" s="451">
        <f>'様式8-4小'!W90</f>
        <v>0</v>
      </c>
      <c r="N20" s="490"/>
      <c r="O20" s="491"/>
      <c r="P20" s="492">
        <f>L20</f>
        <v>0</v>
      </c>
      <c r="Q20" s="493">
        <f>M20</f>
        <v>0</v>
      </c>
      <c r="R20" s="455">
        <f>'様式8-4小'!X90</f>
        <v>0</v>
      </c>
      <c r="S20" s="456">
        <f>'様式8-4小'!Y90</f>
        <v>0</v>
      </c>
      <c r="T20" s="490"/>
      <c r="U20" s="491"/>
      <c r="V20" s="458">
        <f>R20</f>
        <v>0</v>
      </c>
      <c r="W20" s="459">
        <f>S20</f>
        <v>0</v>
      </c>
      <c r="X20" s="494"/>
      <c r="Y20" s="495"/>
      <c r="Z20" s="490"/>
      <c r="AA20" s="491"/>
      <c r="AB20" s="494"/>
      <c r="AC20" s="495"/>
      <c r="AD20" s="1012"/>
      <c r="AE20" s="1013"/>
      <c r="AF20" s="1013"/>
      <c r="AG20" s="1013"/>
      <c r="AH20" s="1013"/>
      <c r="AI20" s="1013"/>
      <c r="AJ20" s="1013"/>
      <c r="AK20" s="1014"/>
    </row>
    <row r="21" spans="2:37" ht="12.95" customHeight="1" thickBot="1" x14ac:dyDescent="0.2">
      <c r="C21" s="243" t="s">
        <v>511</v>
      </c>
      <c r="D21" s="256"/>
      <c r="E21" s="461">
        <f t="shared" ref="E21:W21" si="7">SUM(E19:E20)</f>
        <v>0</v>
      </c>
      <c r="F21" s="462">
        <f t="shared" si="7"/>
        <v>0</v>
      </c>
      <c r="G21" s="463">
        <f t="shared" si="7"/>
        <v>0</v>
      </c>
      <c r="H21" s="464">
        <f t="shared" si="7"/>
        <v>0</v>
      </c>
      <c r="I21" s="464">
        <f t="shared" si="7"/>
        <v>0</v>
      </c>
      <c r="J21" s="465">
        <f t="shared" si="7"/>
        <v>0</v>
      </c>
      <c r="K21" s="466">
        <f t="shared" si="7"/>
        <v>0</v>
      </c>
      <c r="L21" s="467">
        <f t="shared" si="7"/>
        <v>0</v>
      </c>
      <c r="M21" s="468">
        <f t="shared" si="7"/>
        <v>0</v>
      </c>
      <c r="N21" s="469">
        <f t="shared" si="7"/>
        <v>0</v>
      </c>
      <c r="O21" s="470">
        <f t="shared" si="7"/>
        <v>0</v>
      </c>
      <c r="P21" s="471">
        <f t="shared" si="7"/>
        <v>0</v>
      </c>
      <c r="Q21" s="472">
        <f t="shared" si="7"/>
        <v>0</v>
      </c>
      <c r="R21" s="473">
        <f t="shared" si="7"/>
        <v>0</v>
      </c>
      <c r="S21" s="474">
        <f t="shared" si="7"/>
        <v>0</v>
      </c>
      <c r="T21" s="475">
        <f t="shared" si="7"/>
        <v>0</v>
      </c>
      <c r="U21" s="476">
        <f t="shared" si="7"/>
        <v>0</v>
      </c>
      <c r="V21" s="477">
        <f t="shared" si="7"/>
        <v>0</v>
      </c>
      <c r="W21" s="478">
        <f t="shared" si="7"/>
        <v>0</v>
      </c>
      <c r="X21" s="496"/>
      <c r="Y21" s="497"/>
      <c r="Z21" s="496"/>
      <c r="AA21" s="498"/>
      <c r="AB21" s="499"/>
      <c r="AC21" s="497"/>
      <c r="AD21" s="1012"/>
      <c r="AE21" s="1013"/>
      <c r="AF21" s="1013"/>
      <c r="AG21" s="1013"/>
      <c r="AH21" s="1013"/>
      <c r="AI21" s="1013"/>
      <c r="AJ21" s="1013"/>
      <c r="AK21" s="1014"/>
    </row>
    <row r="22" spans="2:37" s="128" customFormat="1" ht="12.95" customHeight="1" thickTop="1" thickBot="1" x14ac:dyDescent="0.2">
      <c r="C22" s="266" t="s">
        <v>412</v>
      </c>
      <c r="D22" s="259"/>
      <c r="E22" s="130"/>
      <c r="F22" s="129"/>
      <c r="G22" s="131"/>
      <c r="H22" s="132">
        <f>+H15+H21</f>
        <v>0</v>
      </c>
      <c r="I22" s="132">
        <f t="shared" ref="I22" si="8">+I15+I21</f>
        <v>0</v>
      </c>
      <c r="J22" s="133">
        <f>+J15+J21</f>
        <v>0</v>
      </c>
      <c r="K22" s="134">
        <f>+K15+K21</f>
        <v>0</v>
      </c>
      <c r="L22" s="287">
        <f>+L15+L21</f>
        <v>0</v>
      </c>
      <c r="M22" s="288">
        <f>+M15+M21</f>
        <v>0</v>
      </c>
      <c r="N22" s="148">
        <f t="shared" ref="N22:Q22" si="9">+N15+N21</f>
        <v>0</v>
      </c>
      <c r="O22" s="137">
        <f t="shared" si="9"/>
        <v>0</v>
      </c>
      <c r="P22" s="138">
        <f t="shared" si="9"/>
        <v>0</v>
      </c>
      <c r="Q22" s="139">
        <f t="shared" si="9"/>
        <v>0</v>
      </c>
      <c r="R22" s="135">
        <f t="shared" ref="R22:W22" si="10">+R15+R21</f>
        <v>0</v>
      </c>
      <c r="S22" s="136">
        <f t="shared" si="10"/>
        <v>0</v>
      </c>
      <c r="T22" s="140">
        <f t="shared" si="10"/>
        <v>0</v>
      </c>
      <c r="U22" s="140">
        <f t="shared" si="10"/>
        <v>0</v>
      </c>
      <c r="V22" s="141">
        <f t="shared" si="10"/>
        <v>0</v>
      </c>
      <c r="W22" s="142">
        <f t="shared" si="10"/>
        <v>0</v>
      </c>
      <c r="X22" s="143">
        <f>+X15</f>
        <v>0</v>
      </c>
      <c r="Y22" s="144">
        <f t="shared" ref="Y22:AC22" si="11">+Y15</f>
        <v>0</v>
      </c>
      <c r="Z22" s="145">
        <f t="shared" si="11"/>
        <v>0</v>
      </c>
      <c r="AA22" s="145">
        <f t="shared" si="11"/>
        <v>0</v>
      </c>
      <c r="AB22" s="146">
        <f t="shared" si="11"/>
        <v>0</v>
      </c>
      <c r="AC22" s="147">
        <f t="shared" si="11"/>
        <v>0</v>
      </c>
      <c r="AD22" s="1015"/>
      <c r="AE22" s="1016"/>
      <c r="AF22" s="1016"/>
      <c r="AG22" s="1016"/>
      <c r="AH22" s="1016"/>
      <c r="AI22" s="1016"/>
      <c r="AJ22" s="1016"/>
      <c r="AK22" s="1017"/>
    </row>
    <row r="23" spans="2:37" ht="12.75" thickTop="1" thickBot="1" x14ac:dyDescent="0.2">
      <c r="C23" s="268" t="s">
        <v>37</v>
      </c>
      <c r="D23" s="267">
        <f>MAX(L22:M22)</f>
        <v>0</v>
      </c>
      <c r="E23" s="262" t="s">
        <v>38</v>
      </c>
      <c r="F23" s="180"/>
      <c r="G23" s="180"/>
      <c r="H23" s="16" t="s">
        <v>597</v>
      </c>
      <c r="I23" s="180"/>
      <c r="J23" s="180"/>
      <c r="K23" s="180"/>
      <c r="L23" s="180"/>
      <c r="M23" s="180"/>
      <c r="N23" s="180"/>
      <c r="O23" s="180"/>
      <c r="P23" s="180"/>
      <c r="Q23" s="180"/>
      <c r="R23" s="17"/>
      <c r="S23" s="17"/>
      <c r="T23" s="17"/>
      <c r="U23" s="17"/>
      <c r="V23" s="17"/>
      <c r="W23" s="17"/>
      <c r="X23" s="180"/>
      <c r="Y23" s="180"/>
      <c r="Z23" s="180"/>
      <c r="AA23" s="180"/>
      <c r="AB23" s="180"/>
      <c r="AC23" s="180"/>
      <c r="AD23" s="180"/>
      <c r="AE23" s="180"/>
      <c r="AF23" s="180"/>
      <c r="AG23" s="180"/>
      <c r="AH23" s="180"/>
      <c r="AI23" s="180"/>
      <c r="AJ23" s="180"/>
      <c r="AK23" s="18"/>
    </row>
    <row r="24" spans="2:37" ht="12" thickTop="1" x14ac:dyDescent="0.15">
      <c r="C24" s="19"/>
      <c r="D24" s="20"/>
      <c r="E24" s="21"/>
      <c r="AD24" s="22"/>
      <c r="AE24" s="22"/>
      <c r="AF24" s="22"/>
      <c r="AG24" s="22"/>
      <c r="AH24" s="22"/>
      <c r="AI24" s="22"/>
      <c r="AJ24" s="22"/>
    </row>
    <row r="25" spans="2:37" ht="12.95" customHeight="1" thickBot="1" x14ac:dyDescent="0.2">
      <c r="B25" s="61" t="s">
        <v>595</v>
      </c>
      <c r="C25" s="188"/>
    </row>
    <row r="26" spans="2:37" ht="12.95" customHeight="1" thickBot="1" x14ac:dyDescent="0.2">
      <c r="C26" s="1052"/>
      <c r="D26" s="1053"/>
      <c r="E26" s="983"/>
      <c r="F26" s="1032" t="s">
        <v>398</v>
      </c>
      <c r="G26" s="1033"/>
      <c r="H26" s="1033"/>
      <c r="I26" s="1033"/>
      <c r="J26" s="1033"/>
      <c r="K26" s="1033"/>
      <c r="L26" s="1033"/>
      <c r="M26" s="1033"/>
      <c r="N26" s="1033"/>
      <c r="O26" s="1033"/>
      <c r="P26" s="1033"/>
      <c r="Q26" s="1033"/>
      <c r="R26" s="1033"/>
      <c r="S26" s="1034"/>
      <c r="T26" s="1035" t="s">
        <v>397</v>
      </c>
      <c r="U26" s="1036"/>
      <c r="V26" s="1036"/>
      <c r="W26" s="1036"/>
      <c r="X26" s="1036"/>
      <c r="Y26" s="1036"/>
      <c r="Z26" s="1036"/>
      <c r="AA26" s="1036"/>
      <c r="AB26" s="1036"/>
      <c r="AC26" s="1036"/>
      <c r="AD26" s="1036"/>
      <c r="AE26" s="1036"/>
      <c r="AF26" s="1036"/>
      <c r="AG26" s="1037"/>
      <c r="AH26" s="982" t="s">
        <v>8</v>
      </c>
      <c r="AI26" s="983"/>
      <c r="AJ26" s="240" t="s">
        <v>0</v>
      </c>
      <c r="AK26" s="244"/>
    </row>
    <row r="27" spans="2:37" ht="12.95" customHeight="1" thickTop="1" x14ac:dyDescent="0.15">
      <c r="C27" s="1054"/>
      <c r="D27" s="1055"/>
      <c r="E27" s="985"/>
      <c r="F27" s="1001" t="s">
        <v>39</v>
      </c>
      <c r="G27" s="1002"/>
      <c r="H27" s="1002"/>
      <c r="I27" s="1002"/>
      <c r="J27" s="1003"/>
      <c r="K27" s="1002" t="s">
        <v>40</v>
      </c>
      <c r="L27" s="1002"/>
      <c r="M27" s="1002"/>
      <c r="N27" s="1002"/>
      <c r="O27" s="1003"/>
      <c r="P27" s="1001" t="s">
        <v>41</v>
      </c>
      <c r="Q27" s="1003"/>
      <c r="R27" s="988" t="s">
        <v>26</v>
      </c>
      <c r="S27" s="989"/>
      <c r="T27" s="1004" t="s">
        <v>39</v>
      </c>
      <c r="U27" s="1005"/>
      <c r="V27" s="1005"/>
      <c r="W27" s="1005"/>
      <c r="X27" s="1006"/>
      <c r="Y27" s="1004" t="s">
        <v>40</v>
      </c>
      <c r="Z27" s="1005"/>
      <c r="AA27" s="1005"/>
      <c r="AB27" s="1005"/>
      <c r="AC27" s="1006"/>
      <c r="AD27" s="1005" t="s">
        <v>41</v>
      </c>
      <c r="AE27" s="1006"/>
      <c r="AF27" s="997" t="s">
        <v>26</v>
      </c>
      <c r="AG27" s="998"/>
      <c r="AH27" s="984"/>
      <c r="AI27" s="985"/>
      <c r="AJ27" s="245"/>
      <c r="AK27" s="246"/>
    </row>
    <row r="28" spans="2:37" ht="12.95" customHeight="1" thickBot="1" x14ac:dyDescent="0.2">
      <c r="C28" s="1056"/>
      <c r="D28" s="1057"/>
      <c r="E28" s="987"/>
      <c r="F28" s="6" t="s">
        <v>42</v>
      </c>
      <c r="G28" s="14" t="s">
        <v>43</v>
      </c>
      <c r="H28" s="14" t="s">
        <v>44</v>
      </c>
      <c r="I28" s="14" t="s">
        <v>45</v>
      </c>
      <c r="J28" s="97" t="s">
        <v>53</v>
      </c>
      <c r="K28" s="23" t="s">
        <v>46</v>
      </c>
      <c r="L28" s="14" t="s">
        <v>47</v>
      </c>
      <c r="M28" s="14" t="s">
        <v>48</v>
      </c>
      <c r="N28" s="14" t="s">
        <v>49</v>
      </c>
      <c r="O28" s="24" t="s">
        <v>50</v>
      </c>
      <c r="P28" s="6" t="s">
        <v>51</v>
      </c>
      <c r="Q28" s="14" t="s">
        <v>52</v>
      </c>
      <c r="R28" s="990"/>
      <c r="S28" s="991"/>
      <c r="T28" s="25" t="s">
        <v>42</v>
      </c>
      <c r="U28" s="15" t="s">
        <v>43</v>
      </c>
      <c r="V28" s="15" t="s">
        <v>44</v>
      </c>
      <c r="W28" s="15" t="s">
        <v>45</v>
      </c>
      <c r="X28" s="96" t="s">
        <v>53</v>
      </c>
      <c r="Y28" s="25" t="s">
        <v>46</v>
      </c>
      <c r="Z28" s="15" t="s">
        <v>47</v>
      </c>
      <c r="AA28" s="15" t="s">
        <v>48</v>
      </c>
      <c r="AB28" s="15" t="s">
        <v>49</v>
      </c>
      <c r="AC28" s="7" t="s">
        <v>50</v>
      </c>
      <c r="AD28" s="95" t="s">
        <v>51</v>
      </c>
      <c r="AE28" s="15" t="s">
        <v>52</v>
      </c>
      <c r="AF28" s="999"/>
      <c r="AG28" s="1000"/>
      <c r="AH28" s="986"/>
      <c r="AI28" s="987"/>
      <c r="AJ28" s="247"/>
      <c r="AK28" s="248"/>
    </row>
    <row r="29" spans="2:37" ht="12.95" customHeight="1" thickTop="1" x14ac:dyDescent="0.15">
      <c r="C29" s="1050" t="s">
        <v>54</v>
      </c>
      <c r="D29" s="26" t="s">
        <v>1</v>
      </c>
      <c r="E29" s="27" t="s">
        <v>55</v>
      </c>
      <c r="F29" s="1018">
        <v>0.5</v>
      </c>
      <c r="G29" s="1019"/>
      <c r="H29" s="1019"/>
      <c r="I29" s="1019"/>
      <c r="J29" s="1020"/>
      <c r="K29" s="302"/>
      <c r="L29" s="302"/>
      <c r="M29" s="302"/>
      <c r="N29" s="302"/>
      <c r="O29" s="303"/>
      <c r="P29" s="304"/>
      <c r="Q29" s="305"/>
      <c r="R29" s="306"/>
      <c r="S29" s="307"/>
      <c r="T29" s="1018">
        <v>0.5</v>
      </c>
      <c r="U29" s="1019"/>
      <c r="V29" s="1019"/>
      <c r="W29" s="1019"/>
      <c r="X29" s="1020"/>
      <c r="Y29" s="308"/>
      <c r="Z29" s="302"/>
      <c r="AA29" s="302"/>
      <c r="AB29" s="302"/>
      <c r="AC29" s="303"/>
      <c r="AD29" s="309"/>
      <c r="AE29" s="305"/>
      <c r="AF29" s="306"/>
      <c r="AG29" s="307"/>
      <c r="AH29" s="310"/>
      <c r="AI29" s="311"/>
      <c r="AJ29" s="922" t="s">
        <v>628</v>
      </c>
      <c r="AK29" s="923"/>
    </row>
    <row r="30" spans="2:37" ht="12.95" customHeight="1" x14ac:dyDescent="0.15">
      <c r="C30" s="1051"/>
      <c r="D30" s="298" t="s">
        <v>2</v>
      </c>
      <c r="E30" s="28" t="s">
        <v>55</v>
      </c>
      <c r="F30" s="312"/>
      <c r="G30" s="313"/>
      <c r="H30" s="313"/>
      <c r="I30" s="313"/>
      <c r="J30" s="314"/>
      <c r="K30" s="1021">
        <v>0.5</v>
      </c>
      <c r="L30" s="1022"/>
      <c r="M30" s="1022"/>
      <c r="N30" s="1022"/>
      <c r="O30" s="1023"/>
      <c r="P30" s="315"/>
      <c r="Q30" s="316"/>
      <c r="R30" s="317"/>
      <c r="S30" s="318"/>
      <c r="T30" s="312"/>
      <c r="U30" s="313"/>
      <c r="V30" s="313"/>
      <c r="W30" s="313"/>
      <c r="X30" s="314"/>
      <c r="Y30" s="1021">
        <v>0.5</v>
      </c>
      <c r="Z30" s="1022"/>
      <c r="AA30" s="1022"/>
      <c r="AB30" s="1022"/>
      <c r="AC30" s="1023"/>
      <c r="AD30" s="319"/>
      <c r="AE30" s="316"/>
      <c r="AF30" s="317"/>
      <c r="AG30" s="318"/>
      <c r="AH30" s="320"/>
      <c r="AI30" s="321"/>
      <c r="AJ30" s="1007"/>
      <c r="AK30" s="1008"/>
    </row>
    <row r="31" spans="2:37" ht="12.95" customHeight="1" x14ac:dyDescent="0.15">
      <c r="C31" s="1064" t="s">
        <v>56</v>
      </c>
      <c r="D31" s="115" t="s">
        <v>57</v>
      </c>
      <c r="E31" s="300" t="s">
        <v>58</v>
      </c>
      <c r="F31" s="322">
        <f>標準提供条件!D6</f>
        <v>22</v>
      </c>
      <c r="G31" s="323">
        <f>標準提供条件!E6</f>
        <v>21</v>
      </c>
      <c r="H31" s="323">
        <f>標準提供条件!F6</f>
        <v>5</v>
      </c>
      <c r="I31" s="323">
        <f>標準提供条件!G6</f>
        <v>20</v>
      </c>
      <c r="J31" s="331">
        <f>標準提供条件!H6</f>
        <v>10</v>
      </c>
      <c r="K31" s="324">
        <f>標準提供条件!I6</f>
        <v>10</v>
      </c>
      <c r="L31" s="324">
        <f>標準提供条件!J6</f>
        <v>17</v>
      </c>
      <c r="M31" s="323">
        <f>標準提供条件!K6</f>
        <v>16</v>
      </c>
      <c r="N31" s="323">
        <f>標準提供条件!L6</f>
        <v>19</v>
      </c>
      <c r="O31" s="323">
        <f>標準提供条件!M6</f>
        <v>19</v>
      </c>
      <c r="P31" s="325"/>
      <c r="Q31" s="326"/>
      <c r="R31" s="327"/>
      <c r="S31" s="328"/>
      <c r="T31" s="322">
        <f>標準提供条件!D7</f>
        <v>22</v>
      </c>
      <c r="U31" s="323">
        <f>標準提供条件!E7</f>
        <v>26</v>
      </c>
      <c r="V31" s="323">
        <f>標準提供条件!F7</f>
        <v>18</v>
      </c>
      <c r="W31" s="323">
        <f>標準提供条件!G7</f>
        <v>20</v>
      </c>
      <c r="X31" s="331">
        <f>標準提供条件!H7</f>
        <v>10</v>
      </c>
      <c r="Y31" s="322">
        <f>標準提供条件!I7</f>
        <v>10</v>
      </c>
      <c r="Z31" s="324">
        <f>標準提供条件!J7</f>
        <v>19</v>
      </c>
      <c r="AA31" s="323">
        <f>標準提供条件!K7</f>
        <v>18</v>
      </c>
      <c r="AB31" s="323">
        <f>標準提供条件!L7</f>
        <v>19</v>
      </c>
      <c r="AC31" s="329">
        <f>標準提供条件!M7</f>
        <v>19</v>
      </c>
      <c r="AD31" s="330"/>
      <c r="AE31" s="326"/>
      <c r="AF31" s="327"/>
      <c r="AG31" s="328"/>
      <c r="AH31" s="327"/>
      <c r="AI31" s="328"/>
      <c r="AJ31" s="29"/>
      <c r="AK31" s="30"/>
    </row>
    <row r="32" spans="2:37" ht="12.95" customHeight="1" x14ac:dyDescent="0.15">
      <c r="C32" s="1068"/>
      <c r="D32" s="188" t="s">
        <v>59</v>
      </c>
      <c r="E32" s="188" t="s">
        <v>60</v>
      </c>
      <c r="F32" s="1070">
        <f>標準提供条件!D8</f>
        <v>8</v>
      </c>
      <c r="G32" s="1071"/>
      <c r="H32" s="1071"/>
      <c r="I32" s="1071"/>
      <c r="J32" s="1072"/>
      <c r="K32" s="1070">
        <f>F32</f>
        <v>8</v>
      </c>
      <c r="L32" s="1071"/>
      <c r="M32" s="1071"/>
      <c r="N32" s="1071"/>
      <c r="O32" s="1072"/>
      <c r="P32" s="325"/>
      <c r="Q32" s="326"/>
      <c r="R32" s="327"/>
      <c r="S32" s="328"/>
      <c r="T32" s="1070">
        <f>標準提供条件!D9</f>
        <v>9</v>
      </c>
      <c r="U32" s="1071"/>
      <c r="V32" s="1071"/>
      <c r="W32" s="1071"/>
      <c r="X32" s="1072"/>
      <c r="Y32" s="1070">
        <f>T32</f>
        <v>9</v>
      </c>
      <c r="Z32" s="1071"/>
      <c r="AA32" s="1071"/>
      <c r="AB32" s="1071"/>
      <c r="AC32" s="1072"/>
      <c r="AD32" s="330"/>
      <c r="AE32" s="326"/>
      <c r="AF32" s="327"/>
      <c r="AG32" s="328"/>
      <c r="AH32" s="327"/>
      <c r="AI32" s="328"/>
      <c r="AJ32" s="29"/>
      <c r="AK32" s="30"/>
    </row>
    <row r="33" spans="3:43" ht="12.95" customHeight="1" x14ac:dyDescent="0.15">
      <c r="C33" s="1068"/>
      <c r="D33" s="1066" t="s">
        <v>1</v>
      </c>
      <c r="E33" s="31" t="s">
        <v>61</v>
      </c>
      <c r="F33" s="332"/>
      <c r="G33" s="333">
        <f>G31*F32</f>
        <v>168</v>
      </c>
      <c r="H33" s="333">
        <f>H31*F32</f>
        <v>40</v>
      </c>
      <c r="I33" s="334">
        <f>I31*F32</f>
        <v>160</v>
      </c>
      <c r="J33" s="335">
        <f>J31*F32</f>
        <v>80</v>
      </c>
      <c r="K33" s="336"/>
      <c r="L33" s="337"/>
      <c r="M33" s="337"/>
      <c r="N33" s="337"/>
      <c r="O33" s="338"/>
      <c r="P33" s="332"/>
      <c r="Q33" s="337"/>
      <c r="R33" s="339">
        <f>SUM(F33:Q33)</f>
        <v>448</v>
      </c>
      <c r="S33" s="1058">
        <f>+SUM(R33:R34)</f>
        <v>624</v>
      </c>
      <c r="T33" s="332"/>
      <c r="U33" s="333">
        <f>U31*T32</f>
        <v>234</v>
      </c>
      <c r="V33" s="333">
        <f>V31*T32</f>
        <v>162</v>
      </c>
      <c r="W33" s="334">
        <f>W31*T32</f>
        <v>180</v>
      </c>
      <c r="X33" s="335">
        <f>X31*T32</f>
        <v>90</v>
      </c>
      <c r="Y33" s="332"/>
      <c r="Z33" s="337"/>
      <c r="AA33" s="337"/>
      <c r="AB33" s="337"/>
      <c r="AC33" s="338"/>
      <c r="AD33" s="336"/>
      <c r="AE33" s="337"/>
      <c r="AF33" s="339">
        <f>SUM(T33:AE33)</f>
        <v>666</v>
      </c>
      <c r="AG33" s="1058">
        <f>+SUM(AF33:AF34)</f>
        <v>864</v>
      </c>
      <c r="AH33" s="340"/>
      <c r="AI33" s="1060"/>
      <c r="AJ33" s="32"/>
      <c r="AK33" s="33"/>
    </row>
    <row r="34" spans="3:43" ht="12.95" customHeight="1" x14ac:dyDescent="0.15">
      <c r="C34" s="1068"/>
      <c r="D34" s="1067"/>
      <c r="E34" s="34" t="s">
        <v>62</v>
      </c>
      <c r="F34" s="341">
        <f>F31*F32</f>
        <v>176</v>
      </c>
      <c r="G34" s="342"/>
      <c r="H34" s="342"/>
      <c r="I34" s="343"/>
      <c r="J34" s="344"/>
      <c r="K34" s="343"/>
      <c r="L34" s="342"/>
      <c r="M34" s="342"/>
      <c r="N34" s="342"/>
      <c r="O34" s="344"/>
      <c r="P34" s="345"/>
      <c r="Q34" s="342"/>
      <c r="R34" s="346">
        <f>SUM(F34:Q34)</f>
        <v>176</v>
      </c>
      <c r="S34" s="1059"/>
      <c r="T34" s="341">
        <f>T31*T32</f>
        <v>198</v>
      </c>
      <c r="U34" s="342"/>
      <c r="V34" s="342"/>
      <c r="W34" s="343"/>
      <c r="X34" s="344"/>
      <c r="Y34" s="345"/>
      <c r="Z34" s="342"/>
      <c r="AA34" s="342"/>
      <c r="AB34" s="342"/>
      <c r="AC34" s="344"/>
      <c r="AD34" s="343"/>
      <c r="AE34" s="342"/>
      <c r="AF34" s="346">
        <f>SUM(T34:AE34)</f>
        <v>198</v>
      </c>
      <c r="AG34" s="1059"/>
      <c r="AH34" s="347"/>
      <c r="AI34" s="1061"/>
      <c r="AJ34" s="35"/>
      <c r="AK34" s="36"/>
    </row>
    <row r="35" spans="3:43" ht="12.95" customHeight="1" x14ac:dyDescent="0.15">
      <c r="C35" s="1069"/>
      <c r="D35" s="37" t="s">
        <v>2</v>
      </c>
      <c r="E35" s="179" t="s">
        <v>62</v>
      </c>
      <c r="F35" s="348"/>
      <c r="G35" s="349"/>
      <c r="H35" s="349"/>
      <c r="I35" s="350"/>
      <c r="J35" s="351"/>
      <c r="K35" s="352">
        <f>K31*K32</f>
        <v>80</v>
      </c>
      <c r="L35" s="353">
        <f>L31*K32</f>
        <v>136</v>
      </c>
      <c r="M35" s="353">
        <f>M31*K32</f>
        <v>128</v>
      </c>
      <c r="N35" s="353">
        <f>N31*K32</f>
        <v>152</v>
      </c>
      <c r="O35" s="354">
        <f>O31*K32</f>
        <v>152</v>
      </c>
      <c r="P35" s="348"/>
      <c r="Q35" s="349"/>
      <c r="R35" s="355"/>
      <c r="S35" s="356">
        <f>+SUM(F35:Q35)</f>
        <v>648</v>
      </c>
      <c r="T35" s="348"/>
      <c r="U35" s="349"/>
      <c r="V35" s="349"/>
      <c r="W35" s="350"/>
      <c r="X35" s="351"/>
      <c r="Y35" s="357">
        <f>Y31*Y32</f>
        <v>90</v>
      </c>
      <c r="Z35" s="353">
        <f>Z31*Y32</f>
        <v>171</v>
      </c>
      <c r="AA35" s="353">
        <f>AA31*Y32</f>
        <v>162</v>
      </c>
      <c r="AB35" s="353">
        <f>AB31*Y32</f>
        <v>171</v>
      </c>
      <c r="AC35" s="354">
        <f>AC31*Y32</f>
        <v>171</v>
      </c>
      <c r="AD35" s="350"/>
      <c r="AE35" s="349"/>
      <c r="AF35" s="355"/>
      <c r="AG35" s="356">
        <f>+SUM(T35:AE35)</f>
        <v>765</v>
      </c>
      <c r="AH35" s="358"/>
      <c r="AI35" s="359"/>
      <c r="AJ35" s="38"/>
      <c r="AK35" s="39"/>
    </row>
    <row r="36" spans="3:43" ht="12.95" customHeight="1" x14ac:dyDescent="0.15">
      <c r="C36" s="975" t="s">
        <v>63</v>
      </c>
      <c r="D36" s="1062"/>
      <c r="E36" s="1063"/>
      <c r="F36" s="360">
        <f>標準提供条件!D5</f>
        <v>50</v>
      </c>
      <c r="G36" s="361">
        <f>標準提供条件!E5</f>
        <v>70</v>
      </c>
      <c r="H36" s="361">
        <f>標準提供条件!F5</f>
        <v>80</v>
      </c>
      <c r="I36" s="362">
        <f>標準提供条件!G5</f>
        <v>60</v>
      </c>
      <c r="J36" s="363">
        <f>標準提供条件!H5</f>
        <v>30</v>
      </c>
      <c r="K36" s="362">
        <f>標準提供条件!I5</f>
        <v>35</v>
      </c>
      <c r="L36" s="361">
        <f>標準提供条件!J5</f>
        <v>60</v>
      </c>
      <c r="M36" s="361">
        <f>標準提供条件!K5</f>
        <v>75</v>
      </c>
      <c r="N36" s="361">
        <f>標準提供条件!L5</f>
        <v>70</v>
      </c>
      <c r="O36" s="364">
        <f>標準提供条件!M5</f>
        <v>50</v>
      </c>
      <c r="P36" s="365"/>
      <c r="Q36" s="366"/>
      <c r="R36" s="367"/>
      <c r="S36" s="368"/>
      <c r="T36" s="360">
        <f>F36</f>
        <v>50</v>
      </c>
      <c r="U36" s="361">
        <f t="shared" ref="U36:AC36" si="12">G36</f>
        <v>70</v>
      </c>
      <c r="V36" s="361">
        <f t="shared" si="12"/>
        <v>80</v>
      </c>
      <c r="W36" s="362">
        <f t="shared" si="12"/>
        <v>60</v>
      </c>
      <c r="X36" s="363">
        <f t="shared" si="12"/>
        <v>30</v>
      </c>
      <c r="Y36" s="362">
        <f t="shared" si="12"/>
        <v>35</v>
      </c>
      <c r="Z36" s="361">
        <f t="shared" si="12"/>
        <v>60</v>
      </c>
      <c r="AA36" s="361">
        <f t="shared" si="12"/>
        <v>75</v>
      </c>
      <c r="AB36" s="361">
        <f t="shared" si="12"/>
        <v>70</v>
      </c>
      <c r="AC36" s="364">
        <f t="shared" si="12"/>
        <v>50</v>
      </c>
      <c r="AD36" s="369"/>
      <c r="AE36" s="366"/>
      <c r="AF36" s="367"/>
      <c r="AG36" s="368"/>
      <c r="AH36" s="367"/>
      <c r="AI36" s="368"/>
      <c r="AJ36" s="40"/>
      <c r="AK36" s="41"/>
    </row>
    <row r="37" spans="3:43" ht="12.95" customHeight="1" x14ac:dyDescent="0.15">
      <c r="C37" s="1064" t="s">
        <v>64</v>
      </c>
      <c r="D37" s="1066" t="s">
        <v>1</v>
      </c>
      <c r="E37" s="31" t="s">
        <v>61</v>
      </c>
      <c r="F37" s="332"/>
      <c r="G37" s="370">
        <f>+G33*G36/100</f>
        <v>117.6</v>
      </c>
      <c r="H37" s="370">
        <f>+H33*H36/100</f>
        <v>32</v>
      </c>
      <c r="I37" s="371">
        <f>+I33*I36/100</f>
        <v>96</v>
      </c>
      <c r="J37" s="372">
        <f>+J33*J36/100</f>
        <v>24</v>
      </c>
      <c r="K37" s="336"/>
      <c r="L37" s="337"/>
      <c r="M37" s="337"/>
      <c r="N37" s="337"/>
      <c r="O37" s="338"/>
      <c r="P37" s="332"/>
      <c r="Q37" s="337"/>
      <c r="R37" s="339">
        <f>SUM(F37:Q37)</f>
        <v>269.60000000000002</v>
      </c>
      <c r="S37" s="1058">
        <f>+SUM(R37:R38)</f>
        <v>357.6</v>
      </c>
      <c r="T37" s="332"/>
      <c r="U37" s="370">
        <f>+U33*U36/100</f>
        <v>163.80000000000001</v>
      </c>
      <c r="V37" s="370">
        <f>+V33*V36/100</f>
        <v>129.6</v>
      </c>
      <c r="W37" s="371">
        <f>+W33*W36/100</f>
        <v>108</v>
      </c>
      <c r="X37" s="372">
        <f>+X33*X36/100</f>
        <v>27</v>
      </c>
      <c r="Y37" s="332"/>
      <c r="Z37" s="337"/>
      <c r="AA37" s="337"/>
      <c r="AB37" s="337"/>
      <c r="AC37" s="338"/>
      <c r="AD37" s="336"/>
      <c r="AE37" s="337"/>
      <c r="AF37" s="339">
        <f>SUM(T37:AE37)</f>
        <v>428.4</v>
      </c>
      <c r="AG37" s="1058">
        <f>+SUM(AF37:AF38)</f>
        <v>527.4</v>
      </c>
      <c r="AH37" s="340"/>
      <c r="AI37" s="1060"/>
      <c r="AJ37" s="32"/>
      <c r="AK37" s="33"/>
    </row>
    <row r="38" spans="3:43" ht="12.95" customHeight="1" x14ac:dyDescent="0.15">
      <c r="C38" s="1065"/>
      <c r="D38" s="1067"/>
      <c r="E38" s="34" t="s">
        <v>62</v>
      </c>
      <c r="F38" s="373">
        <f>+F36*F34/100</f>
        <v>88</v>
      </c>
      <c r="G38" s="342"/>
      <c r="H38" s="342"/>
      <c r="I38" s="343"/>
      <c r="J38" s="344"/>
      <c r="K38" s="343"/>
      <c r="L38" s="342"/>
      <c r="M38" s="342"/>
      <c r="N38" s="342"/>
      <c r="O38" s="344"/>
      <c r="P38" s="345"/>
      <c r="Q38" s="342"/>
      <c r="R38" s="346">
        <f>SUM(F38:Q38)</f>
        <v>88</v>
      </c>
      <c r="S38" s="1059"/>
      <c r="T38" s="373">
        <f>+T36*T34/100</f>
        <v>99</v>
      </c>
      <c r="U38" s="342"/>
      <c r="V38" s="342"/>
      <c r="W38" s="343"/>
      <c r="X38" s="344"/>
      <c r="Y38" s="345"/>
      <c r="Z38" s="342"/>
      <c r="AA38" s="342"/>
      <c r="AB38" s="342"/>
      <c r="AC38" s="344"/>
      <c r="AD38" s="343"/>
      <c r="AE38" s="342"/>
      <c r="AF38" s="346">
        <f>SUM(T38:AE38)</f>
        <v>99</v>
      </c>
      <c r="AG38" s="1059"/>
      <c r="AH38" s="347"/>
      <c r="AI38" s="1061"/>
      <c r="AJ38" s="35"/>
      <c r="AK38" s="36"/>
    </row>
    <row r="39" spans="3:43" ht="12.95" customHeight="1" x14ac:dyDescent="0.15">
      <c r="C39" s="1051"/>
      <c r="D39" s="37" t="s">
        <v>2</v>
      </c>
      <c r="E39" s="179" t="s">
        <v>62</v>
      </c>
      <c r="F39" s="348"/>
      <c r="G39" s="349"/>
      <c r="H39" s="349"/>
      <c r="I39" s="350"/>
      <c r="J39" s="351"/>
      <c r="K39" s="392">
        <f>+K35*K36/100</f>
        <v>28</v>
      </c>
      <c r="L39" s="391">
        <f>+L35*L36/100</f>
        <v>81.599999999999994</v>
      </c>
      <c r="M39" s="391">
        <f>+M35*M36/100</f>
        <v>96</v>
      </c>
      <c r="N39" s="391">
        <f>+N35*N36/100</f>
        <v>106.4</v>
      </c>
      <c r="O39" s="374">
        <f>+O35*O36/100</f>
        <v>76</v>
      </c>
      <c r="P39" s="348"/>
      <c r="Q39" s="349"/>
      <c r="R39" s="355"/>
      <c r="S39" s="356">
        <f>+SUM(F39:Q39)</f>
        <v>388</v>
      </c>
      <c r="T39" s="348"/>
      <c r="U39" s="349"/>
      <c r="V39" s="349"/>
      <c r="W39" s="350"/>
      <c r="X39" s="351"/>
      <c r="Y39" s="390">
        <f>+Y35*Y36/100</f>
        <v>31.5</v>
      </c>
      <c r="Z39" s="391">
        <f>+Z35*Z36/100</f>
        <v>102.6</v>
      </c>
      <c r="AA39" s="391">
        <f>+AA35*AA36/100</f>
        <v>121.5</v>
      </c>
      <c r="AB39" s="391">
        <f>+AB35*AB36/100</f>
        <v>119.7</v>
      </c>
      <c r="AC39" s="374">
        <f>+AC35*AC36/100</f>
        <v>85.5</v>
      </c>
      <c r="AD39" s="350"/>
      <c r="AE39" s="349"/>
      <c r="AF39" s="355"/>
      <c r="AG39" s="356">
        <f>+SUM(T39:AE39)</f>
        <v>460.8</v>
      </c>
      <c r="AH39" s="358"/>
      <c r="AI39" s="359"/>
      <c r="AJ39" s="38"/>
      <c r="AK39" s="39"/>
    </row>
    <row r="40" spans="3:43" ht="12.95" customHeight="1" thickBot="1" x14ac:dyDescent="0.2">
      <c r="C40" s="1081" t="s">
        <v>65</v>
      </c>
      <c r="D40" s="1066" t="s">
        <v>1</v>
      </c>
      <c r="E40" s="31" t="s">
        <v>61</v>
      </c>
      <c r="F40" s="332"/>
      <c r="G40" s="370">
        <f>+F29*G37</f>
        <v>58.8</v>
      </c>
      <c r="H40" s="370">
        <f>+F29*H37</f>
        <v>16</v>
      </c>
      <c r="I40" s="371">
        <f>+F29*I37</f>
        <v>48</v>
      </c>
      <c r="J40" s="372">
        <f>+F29*J37</f>
        <v>12</v>
      </c>
      <c r="K40" s="336"/>
      <c r="L40" s="337"/>
      <c r="M40" s="337"/>
      <c r="N40" s="337"/>
      <c r="O40" s="338"/>
      <c r="P40" s="332"/>
      <c r="Q40" s="337"/>
      <c r="R40" s="339">
        <f>SUM(F40:Q40)</f>
        <v>134.80000000000001</v>
      </c>
      <c r="S40" s="1058">
        <f>+SUM(R40:R41)</f>
        <v>178.8</v>
      </c>
      <c r="T40" s="332"/>
      <c r="U40" s="370">
        <f>+T29*U37</f>
        <v>81.900000000000006</v>
      </c>
      <c r="V40" s="370">
        <f>+T29*V37</f>
        <v>64.8</v>
      </c>
      <c r="W40" s="371">
        <f>+T29*W37</f>
        <v>54</v>
      </c>
      <c r="X40" s="372">
        <f>T29*X37</f>
        <v>13.5</v>
      </c>
      <c r="Y40" s="332"/>
      <c r="Z40" s="337"/>
      <c r="AA40" s="337"/>
      <c r="AB40" s="337"/>
      <c r="AC40" s="338"/>
      <c r="AD40" s="336"/>
      <c r="AE40" s="337"/>
      <c r="AF40" s="339">
        <f>SUM(T40:AE40)</f>
        <v>214.2</v>
      </c>
      <c r="AG40" s="1058">
        <f>+SUM(AF40:AF41)</f>
        <v>263.7</v>
      </c>
      <c r="AH40" s="339">
        <f>+R40+AF40</f>
        <v>349</v>
      </c>
      <c r="AI40" s="1058">
        <f>+S40+AG40</f>
        <v>442.5</v>
      </c>
      <c r="AJ40" s="32"/>
      <c r="AK40" s="33"/>
      <c r="AM40" s="4" t="s">
        <v>67</v>
      </c>
    </row>
    <row r="41" spans="3:43" ht="12.95" customHeight="1" x14ac:dyDescent="0.15">
      <c r="C41" s="1082"/>
      <c r="D41" s="1067"/>
      <c r="E41" s="34" t="s">
        <v>62</v>
      </c>
      <c r="F41" s="373">
        <f>+F29*F38</f>
        <v>44</v>
      </c>
      <c r="G41" s="342"/>
      <c r="H41" s="342"/>
      <c r="I41" s="343"/>
      <c r="J41" s="344"/>
      <c r="K41" s="343"/>
      <c r="L41" s="342"/>
      <c r="M41" s="342"/>
      <c r="N41" s="342"/>
      <c r="O41" s="344"/>
      <c r="P41" s="345"/>
      <c r="Q41" s="342"/>
      <c r="R41" s="346">
        <f>SUM(F41:Q41)</f>
        <v>44</v>
      </c>
      <c r="S41" s="1059"/>
      <c r="T41" s="373">
        <f>+T29*T38</f>
        <v>49.5</v>
      </c>
      <c r="U41" s="342"/>
      <c r="V41" s="342"/>
      <c r="W41" s="343"/>
      <c r="X41" s="344"/>
      <c r="Y41" s="345"/>
      <c r="Z41" s="342"/>
      <c r="AA41" s="342"/>
      <c r="AB41" s="342"/>
      <c r="AC41" s="344"/>
      <c r="AD41" s="343"/>
      <c r="AE41" s="342"/>
      <c r="AF41" s="346">
        <f>SUM(T41:AE41)</f>
        <v>49.5</v>
      </c>
      <c r="AG41" s="1059"/>
      <c r="AH41" s="346">
        <f>+R41+AF41</f>
        <v>93.5</v>
      </c>
      <c r="AI41" s="1059">
        <f t="shared" ref="AH41:AI42" si="13">+S41+AG41</f>
        <v>0</v>
      </c>
      <c r="AJ41" s="35"/>
      <c r="AK41" s="36"/>
      <c r="AM41" s="1131" t="s">
        <v>68</v>
      </c>
      <c r="AN41" s="1132"/>
      <c r="AO41" s="199" t="s">
        <v>465</v>
      </c>
      <c r="AP41" s="199" t="s">
        <v>466</v>
      </c>
      <c r="AQ41" s="46" t="s">
        <v>69</v>
      </c>
    </row>
    <row r="42" spans="3:43" ht="12.95" customHeight="1" x14ac:dyDescent="0.15">
      <c r="C42" s="1082"/>
      <c r="D42" s="42" t="s">
        <v>2</v>
      </c>
      <c r="E42" s="43" t="s">
        <v>62</v>
      </c>
      <c r="F42" s="375"/>
      <c r="G42" s="376"/>
      <c r="H42" s="376"/>
      <c r="I42" s="377"/>
      <c r="J42" s="378"/>
      <c r="K42" s="379">
        <f>+$K$30*K39</f>
        <v>14</v>
      </c>
      <c r="L42" s="380">
        <f>+$K$30*L39</f>
        <v>40.799999999999997</v>
      </c>
      <c r="M42" s="380">
        <f>+$K$30*M39</f>
        <v>48</v>
      </c>
      <c r="N42" s="380">
        <f>+$K$30*N39</f>
        <v>53.2</v>
      </c>
      <c r="O42" s="381">
        <f>+$K$30*O39</f>
        <v>38</v>
      </c>
      <c r="P42" s="348"/>
      <c r="Q42" s="349"/>
      <c r="R42" s="355"/>
      <c r="S42" s="382">
        <f>+SUM(K42:Q42)</f>
        <v>194</v>
      </c>
      <c r="T42" s="375"/>
      <c r="U42" s="376"/>
      <c r="V42" s="376"/>
      <c r="W42" s="377"/>
      <c r="X42" s="378"/>
      <c r="Y42" s="383">
        <f>+$Y$30*Y39</f>
        <v>15.75</v>
      </c>
      <c r="Z42" s="380">
        <f>+$Y$30*Z39</f>
        <v>51.3</v>
      </c>
      <c r="AA42" s="380">
        <f>+$Y$30*AA39</f>
        <v>60.75</v>
      </c>
      <c r="AB42" s="380">
        <f>+$Y$30*AB39</f>
        <v>59.85</v>
      </c>
      <c r="AC42" s="381">
        <f>+$Y$30*AC39</f>
        <v>42.75</v>
      </c>
      <c r="AD42" s="350"/>
      <c r="AE42" s="349"/>
      <c r="AF42" s="355"/>
      <c r="AG42" s="382">
        <f>+SUM(Y42:AE42)</f>
        <v>230.4</v>
      </c>
      <c r="AH42" s="355">
        <f t="shared" si="13"/>
        <v>0</v>
      </c>
      <c r="AI42" s="356">
        <f>+S42+AG42</f>
        <v>424.4</v>
      </c>
      <c r="AJ42" s="38"/>
      <c r="AK42" s="39"/>
      <c r="AM42" s="1139" t="s">
        <v>39</v>
      </c>
      <c r="AN42" s="187" t="s">
        <v>61</v>
      </c>
      <c r="AO42" s="289">
        <f>+R47+R50</f>
        <v>0</v>
      </c>
      <c r="AP42" s="281">
        <f>+AF47+AF50</f>
        <v>0</v>
      </c>
      <c r="AQ42" s="276">
        <f>SUM(AO42:AP42)</f>
        <v>0</v>
      </c>
    </row>
    <row r="43" spans="3:43" ht="12.95" customHeight="1" x14ac:dyDescent="0.15">
      <c r="C43" s="1081" t="s">
        <v>66</v>
      </c>
      <c r="D43" s="1083" t="s">
        <v>1</v>
      </c>
      <c r="E43" s="44" t="s">
        <v>61</v>
      </c>
      <c r="F43" s="332"/>
      <c r="G43" s="333">
        <f>31*24-G33</f>
        <v>576</v>
      </c>
      <c r="H43" s="333">
        <f>31*24-H33</f>
        <v>704</v>
      </c>
      <c r="I43" s="334">
        <f>30*24-I33</f>
        <v>560</v>
      </c>
      <c r="J43" s="335">
        <f>31*24-J33</f>
        <v>664</v>
      </c>
      <c r="K43" s="336"/>
      <c r="L43" s="337"/>
      <c r="M43" s="337"/>
      <c r="N43" s="337"/>
      <c r="O43" s="338"/>
      <c r="P43" s="384"/>
      <c r="Q43" s="385"/>
      <c r="R43" s="386">
        <f>SUM(F43:Q43)</f>
        <v>2504</v>
      </c>
      <c r="S43" s="387"/>
      <c r="T43" s="332"/>
      <c r="U43" s="333">
        <f>31*24-U33</f>
        <v>510</v>
      </c>
      <c r="V43" s="333">
        <f>31*24-V33</f>
        <v>582</v>
      </c>
      <c r="W43" s="334">
        <f>30*24-W33</f>
        <v>540</v>
      </c>
      <c r="X43" s="335">
        <f>31*24-X33</f>
        <v>654</v>
      </c>
      <c r="Y43" s="332"/>
      <c r="Z43" s="337"/>
      <c r="AA43" s="337"/>
      <c r="AB43" s="337"/>
      <c r="AC43" s="338"/>
      <c r="AD43" s="388"/>
      <c r="AE43" s="385"/>
      <c r="AF43" s="386">
        <f>SUM(T43:AE43)</f>
        <v>2286</v>
      </c>
      <c r="AG43" s="387"/>
      <c r="AH43" s="340"/>
      <c r="AI43" s="1060"/>
      <c r="AJ43" s="45"/>
      <c r="AK43" s="33"/>
      <c r="AM43" s="1140"/>
      <c r="AN43" s="187" t="s">
        <v>62</v>
      </c>
      <c r="AO43" s="281">
        <f>+F48+F51</f>
        <v>0</v>
      </c>
      <c r="AP43" s="281">
        <f>+T48+T51</f>
        <v>0</v>
      </c>
      <c r="AQ43" s="276">
        <f>SUM(AO43:AP43)</f>
        <v>0</v>
      </c>
    </row>
    <row r="44" spans="3:43" ht="12.95" customHeight="1" x14ac:dyDescent="0.15">
      <c r="C44" s="1082"/>
      <c r="D44" s="1084"/>
      <c r="E44" s="34" t="s">
        <v>62</v>
      </c>
      <c r="F44" s="341">
        <f>30*24-F34</f>
        <v>544</v>
      </c>
      <c r="G44" s="342"/>
      <c r="H44" s="342"/>
      <c r="I44" s="343"/>
      <c r="J44" s="344"/>
      <c r="K44" s="343"/>
      <c r="L44" s="342"/>
      <c r="M44" s="342"/>
      <c r="N44" s="342"/>
      <c r="O44" s="344"/>
      <c r="P44" s="1085">
        <f>30*24</f>
        <v>720</v>
      </c>
      <c r="Q44" s="1086">
        <f>31*24</f>
        <v>744</v>
      </c>
      <c r="R44" s="1091">
        <f>SUM(F44:Q45)</f>
        <v>4984</v>
      </c>
      <c r="S44" s="389"/>
      <c r="T44" s="341">
        <f>30*24-T34</f>
        <v>522</v>
      </c>
      <c r="U44" s="342"/>
      <c r="V44" s="342"/>
      <c r="W44" s="343"/>
      <c r="X44" s="344"/>
      <c r="Y44" s="345"/>
      <c r="Z44" s="342"/>
      <c r="AA44" s="342"/>
      <c r="AB44" s="342"/>
      <c r="AC44" s="344"/>
      <c r="AD44" s="1093">
        <f>30*24</f>
        <v>720</v>
      </c>
      <c r="AE44" s="1086">
        <f>31*24</f>
        <v>744</v>
      </c>
      <c r="AF44" s="1091">
        <f>SUM(T44:AE45)</f>
        <v>4845</v>
      </c>
      <c r="AG44" s="389"/>
      <c r="AH44" s="347"/>
      <c r="AI44" s="1061"/>
      <c r="AJ44" s="35"/>
      <c r="AK44" s="36"/>
      <c r="AM44" s="1143" t="s">
        <v>40</v>
      </c>
      <c r="AN44" s="1144"/>
      <c r="AO44" s="281">
        <f>+S49+S52</f>
        <v>0</v>
      </c>
      <c r="AP44" s="281">
        <f>+AG49+AG52</f>
        <v>0</v>
      </c>
      <c r="AQ44" s="276">
        <f>SUM(AO44:AP44)</f>
        <v>0</v>
      </c>
    </row>
    <row r="45" spans="3:43" ht="12.95" customHeight="1" thickBot="1" x14ac:dyDescent="0.2">
      <c r="C45" s="1082"/>
      <c r="D45" s="37" t="s">
        <v>2</v>
      </c>
      <c r="E45" s="179" t="s">
        <v>62</v>
      </c>
      <c r="F45" s="348"/>
      <c r="G45" s="349"/>
      <c r="H45" s="349"/>
      <c r="I45" s="350"/>
      <c r="J45" s="351"/>
      <c r="K45" s="352">
        <f>30*24-K35</f>
        <v>640</v>
      </c>
      <c r="L45" s="353">
        <f>31*24-L35</f>
        <v>608</v>
      </c>
      <c r="M45" s="353">
        <f>31*24-M35</f>
        <v>616</v>
      </c>
      <c r="N45" s="353">
        <f>28*24-N35</f>
        <v>520</v>
      </c>
      <c r="O45" s="354">
        <f>31*24-O35</f>
        <v>592</v>
      </c>
      <c r="P45" s="1076"/>
      <c r="Q45" s="1078"/>
      <c r="R45" s="1092"/>
      <c r="S45" s="359"/>
      <c r="T45" s="348"/>
      <c r="U45" s="349"/>
      <c r="V45" s="349"/>
      <c r="W45" s="350"/>
      <c r="X45" s="351"/>
      <c r="Y45" s="357">
        <f>30*24-Y35</f>
        <v>630</v>
      </c>
      <c r="Z45" s="353">
        <f>31*24-Z35</f>
        <v>573</v>
      </c>
      <c r="AA45" s="353">
        <f>31*24-AA35</f>
        <v>582</v>
      </c>
      <c r="AB45" s="353">
        <f>28*24-AB35</f>
        <v>501</v>
      </c>
      <c r="AC45" s="354">
        <f>31*24-AC35</f>
        <v>573</v>
      </c>
      <c r="AD45" s="1080"/>
      <c r="AE45" s="1078"/>
      <c r="AF45" s="1092"/>
      <c r="AG45" s="359"/>
      <c r="AH45" s="358"/>
      <c r="AI45" s="359"/>
      <c r="AJ45" s="38"/>
      <c r="AK45" s="39"/>
      <c r="AM45" s="1133" t="s">
        <v>41</v>
      </c>
      <c r="AN45" s="1134"/>
      <c r="AO45" s="282">
        <f>+SUM(P48:Q49)+SUM(P51:Q52)</f>
        <v>0</v>
      </c>
      <c r="AP45" s="282">
        <f>+SUM(AD48:AE49)+SUM(AD51:AE52)</f>
        <v>0</v>
      </c>
      <c r="AQ45" s="283">
        <f>SUM(AO45:AP45)</f>
        <v>0</v>
      </c>
    </row>
    <row r="46" spans="3:43" ht="12.95" customHeight="1" thickTop="1" thickBot="1" x14ac:dyDescent="0.2">
      <c r="C46" s="954" t="s">
        <v>70</v>
      </c>
      <c r="D46" s="1090"/>
      <c r="E46" s="179" t="s">
        <v>71</v>
      </c>
      <c r="F46" s="1087">
        <f>IF(H15&gt;0,+N15/H15,0)</f>
        <v>0</v>
      </c>
      <c r="G46" s="1088"/>
      <c r="H46" s="1088"/>
      <c r="I46" s="1088"/>
      <c r="J46" s="1089"/>
      <c r="K46" s="1087">
        <f>IF(I15&gt;0,O15/I15,0)</f>
        <v>0</v>
      </c>
      <c r="L46" s="1088"/>
      <c r="M46" s="1088"/>
      <c r="N46" s="1088"/>
      <c r="O46" s="1089"/>
      <c r="P46" s="393"/>
      <c r="Q46" s="394"/>
      <c r="R46" s="317"/>
      <c r="S46" s="318"/>
      <c r="T46" s="1087">
        <f>IF(J15&gt;0,+P15/J15,0)</f>
        <v>0</v>
      </c>
      <c r="U46" s="1088"/>
      <c r="V46" s="1088"/>
      <c r="W46" s="1088"/>
      <c r="X46" s="1089"/>
      <c r="Y46" s="1087">
        <f>IF(K15&gt;0,Q15/K15,0)</f>
        <v>0</v>
      </c>
      <c r="Z46" s="1088"/>
      <c r="AA46" s="1088"/>
      <c r="AB46" s="1088"/>
      <c r="AC46" s="1089"/>
      <c r="AD46" s="395"/>
      <c r="AE46" s="394"/>
      <c r="AF46" s="317"/>
      <c r="AG46" s="318"/>
      <c r="AH46" s="317"/>
      <c r="AI46" s="318"/>
      <c r="AJ46" s="185"/>
      <c r="AK46" s="186"/>
      <c r="AM46" s="1135" t="s">
        <v>26</v>
      </c>
      <c r="AN46" s="1136"/>
      <c r="AO46" s="284">
        <f>SUM(AO42:AO45)</f>
        <v>0</v>
      </c>
      <c r="AP46" s="284">
        <f>SUM(AP42:AP45)</f>
        <v>0</v>
      </c>
      <c r="AQ46" s="278">
        <f>SUM(AQ42:AQ45)</f>
        <v>0</v>
      </c>
    </row>
    <row r="47" spans="3:43" ht="12.95" customHeight="1" x14ac:dyDescent="0.15">
      <c r="C47" s="1064" t="s">
        <v>72</v>
      </c>
      <c r="D47" s="1066" t="s">
        <v>1</v>
      </c>
      <c r="E47" s="31" t="s">
        <v>61</v>
      </c>
      <c r="F47" s="332"/>
      <c r="G47" s="370">
        <f>+G40*1000*$F$46+G43*$T$15</f>
        <v>0</v>
      </c>
      <c r="H47" s="370">
        <f>+H40*1000*$F$46+H43*$T$15</f>
        <v>0</v>
      </c>
      <c r="I47" s="371">
        <f>+I40*1000*$F$46+I43*$T$15</f>
        <v>0</v>
      </c>
      <c r="J47" s="372">
        <f>+J40*1000*$F$46+J43*$T$15</f>
        <v>0</v>
      </c>
      <c r="K47" s="336"/>
      <c r="L47" s="337"/>
      <c r="M47" s="337"/>
      <c r="N47" s="337"/>
      <c r="O47" s="338"/>
      <c r="P47" s="396"/>
      <c r="Q47" s="397"/>
      <c r="R47" s="398">
        <f>SUM(F47:Q47)</f>
        <v>0</v>
      </c>
      <c r="S47" s="1073">
        <f>+SUM(R47:R48)</f>
        <v>0</v>
      </c>
      <c r="T47" s="332"/>
      <c r="U47" s="370">
        <f>+U40*1000*$T$46+U43*$V$15</f>
        <v>0</v>
      </c>
      <c r="V47" s="370">
        <f>+V40*1000*$T$46+V43*$V$15</f>
        <v>0</v>
      </c>
      <c r="W47" s="371">
        <f>+W40*1000*$T$46+W43*$V$15</f>
        <v>0</v>
      </c>
      <c r="X47" s="372">
        <f>+X40*1000*$T$46+X43*$V$15</f>
        <v>0</v>
      </c>
      <c r="Y47" s="332"/>
      <c r="Z47" s="337"/>
      <c r="AA47" s="337"/>
      <c r="AB47" s="337"/>
      <c r="AC47" s="338"/>
      <c r="AD47" s="399"/>
      <c r="AE47" s="397"/>
      <c r="AF47" s="398">
        <f>SUM(T47:AE47)</f>
        <v>0</v>
      </c>
      <c r="AG47" s="1073">
        <f>+SUM(AF47:AF48)</f>
        <v>0</v>
      </c>
      <c r="AH47" s="339">
        <f>+R47+AF47</f>
        <v>0</v>
      </c>
      <c r="AI47" s="1058">
        <f>+S47+AG47</f>
        <v>0</v>
      </c>
      <c r="AJ47" s="47"/>
      <c r="AK47" s="33"/>
    </row>
    <row r="48" spans="3:43" ht="12.95" customHeight="1" thickBot="1" x14ac:dyDescent="0.2">
      <c r="C48" s="1065"/>
      <c r="D48" s="1067"/>
      <c r="E48" s="34" t="s">
        <v>62</v>
      </c>
      <c r="F48" s="373">
        <f>+F41*1000*$F$46+F44*$T$15</f>
        <v>0</v>
      </c>
      <c r="G48" s="342"/>
      <c r="H48" s="342"/>
      <c r="I48" s="343"/>
      <c r="J48" s="344"/>
      <c r="K48" s="343"/>
      <c r="L48" s="342"/>
      <c r="M48" s="342"/>
      <c r="N48" s="342"/>
      <c r="O48" s="344"/>
      <c r="P48" s="1075">
        <f>+P44*$T$15</f>
        <v>0</v>
      </c>
      <c r="Q48" s="1077">
        <f>+Q44*$T$15</f>
        <v>0</v>
      </c>
      <c r="R48" s="400">
        <f>SUM(F48:Q48)</f>
        <v>0</v>
      </c>
      <c r="S48" s="1074"/>
      <c r="T48" s="373">
        <f>+T41*1000*$T$46+T44*$V$15</f>
        <v>0</v>
      </c>
      <c r="U48" s="342"/>
      <c r="V48" s="342"/>
      <c r="W48" s="343"/>
      <c r="X48" s="344"/>
      <c r="Y48" s="345"/>
      <c r="Z48" s="342"/>
      <c r="AA48" s="342"/>
      <c r="AB48" s="342"/>
      <c r="AC48" s="344"/>
      <c r="AD48" s="1079">
        <f>+AD44*$V$15</f>
        <v>0</v>
      </c>
      <c r="AE48" s="1077">
        <f>+AE44*$V$15</f>
        <v>0</v>
      </c>
      <c r="AF48" s="400">
        <f>SUM(T48:AE48)</f>
        <v>0</v>
      </c>
      <c r="AG48" s="1074"/>
      <c r="AH48" s="346">
        <f>+R48+AF48</f>
        <v>0</v>
      </c>
      <c r="AI48" s="1059">
        <f t="shared" ref="AH48:AI52" si="14">+S48+AG48</f>
        <v>0</v>
      </c>
      <c r="AJ48" s="35"/>
      <c r="AK48" s="36"/>
      <c r="AM48" s="4" t="s">
        <v>463</v>
      </c>
    </row>
    <row r="49" spans="3:43" ht="12.95" customHeight="1" x14ac:dyDescent="0.15">
      <c r="C49" s="1051"/>
      <c r="D49" s="37" t="s">
        <v>2</v>
      </c>
      <c r="E49" s="179" t="s">
        <v>62</v>
      </c>
      <c r="F49" s="348"/>
      <c r="G49" s="349"/>
      <c r="H49" s="349"/>
      <c r="I49" s="350"/>
      <c r="J49" s="351"/>
      <c r="K49" s="392">
        <f>+K42*1000*$K$46+K45*$U$15</f>
        <v>0</v>
      </c>
      <c r="L49" s="391">
        <f>+L42*1000*$K$46+L45*$U$15</f>
        <v>0</v>
      </c>
      <c r="M49" s="391">
        <f>+M42*1000*$K$46+M45*$U$15</f>
        <v>0</v>
      </c>
      <c r="N49" s="391">
        <f>+N42*1000*$K$46+N45*$U$15</f>
        <v>0</v>
      </c>
      <c r="O49" s="374">
        <f>+O42*1000*$K$46+O45*$U$15</f>
        <v>0</v>
      </c>
      <c r="P49" s="1076"/>
      <c r="Q49" s="1078"/>
      <c r="R49" s="401"/>
      <c r="S49" s="374">
        <f>+SUM(F49:O49)</f>
        <v>0</v>
      </c>
      <c r="T49" s="348"/>
      <c r="U49" s="349"/>
      <c r="V49" s="349"/>
      <c r="W49" s="350"/>
      <c r="X49" s="351"/>
      <c r="Y49" s="390">
        <f>+Y42*1000*$Y$46+Y45*$W$15</f>
        <v>0</v>
      </c>
      <c r="Z49" s="391">
        <f>+Z42*1000*$Y$46+Z45*$W$15</f>
        <v>0</v>
      </c>
      <c r="AA49" s="391">
        <f>+AA42*1000*$Y$46+AA45*$W$15</f>
        <v>0</v>
      </c>
      <c r="AB49" s="391">
        <f>+AB42*1000*$Y$46+AB45*$W$15</f>
        <v>0</v>
      </c>
      <c r="AC49" s="374">
        <f>+AC42*1000*$Y$46+AC45*$W$15</f>
        <v>0</v>
      </c>
      <c r="AD49" s="1080"/>
      <c r="AE49" s="1078"/>
      <c r="AF49" s="401"/>
      <c r="AG49" s="374">
        <f>+SUM(T49:AC49)</f>
        <v>0</v>
      </c>
      <c r="AH49" s="355">
        <f t="shared" si="14"/>
        <v>0</v>
      </c>
      <c r="AI49" s="356">
        <f t="shared" si="14"/>
        <v>0</v>
      </c>
      <c r="AJ49" s="38"/>
      <c r="AK49" s="39"/>
      <c r="AM49" s="1131" t="s">
        <v>74</v>
      </c>
      <c r="AN49" s="1132"/>
      <c r="AO49" s="199" t="s">
        <v>465</v>
      </c>
      <c r="AP49" s="199" t="s">
        <v>466</v>
      </c>
      <c r="AQ49" s="46" t="s">
        <v>69</v>
      </c>
    </row>
    <row r="50" spans="3:43" ht="12.95" customHeight="1" x14ac:dyDescent="0.15">
      <c r="C50" s="1064" t="s">
        <v>73</v>
      </c>
      <c r="D50" s="1066" t="s">
        <v>1</v>
      </c>
      <c r="E50" s="31" t="s">
        <v>61</v>
      </c>
      <c r="F50" s="332"/>
      <c r="G50" s="370">
        <f>+G33*$N$19+G43*$T$19</f>
        <v>0</v>
      </c>
      <c r="H50" s="370">
        <f>+H33*$N$19+H43*$T$19</f>
        <v>0</v>
      </c>
      <c r="I50" s="371">
        <f>+I33*$N$19+I43*$T$19</f>
        <v>0</v>
      </c>
      <c r="J50" s="372">
        <f>+J33*$N$19+J43*$T$19</f>
        <v>0</v>
      </c>
      <c r="K50" s="336"/>
      <c r="L50" s="337"/>
      <c r="M50" s="337"/>
      <c r="N50" s="337"/>
      <c r="O50" s="338"/>
      <c r="P50" s="396"/>
      <c r="Q50" s="397"/>
      <c r="R50" s="398">
        <f>SUM(F50:Q50)</f>
        <v>0</v>
      </c>
      <c r="S50" s="1073">
        <f>+SUM(R50:R51)</f>
        <v>0</v>
      </c>
      <c r="T50" s="332"/>
      <c r="U50" s="370">
        <f>+U33*$P$20+U43*$V$20</f>
        <v>0</v>
      </c>
      <c r="V50" s="370">
        <f>+V33*$P$20+V43*$V$20</f>
        <v>0</v>
      </c>
      <c r="W50" s="371">
        <f>+W33*$P$20+W43*$V$20</f>
        <v>0</v>
      </c>
      <c r="X50" s="372">
        <f>+X33*$P$20+X43*$V$20</f>
        <v>0</v>
      </c>
      <c r="Y50" s="332"/>
      <c r="Z50" s="337"/>
      <c r="AA50" s="337"/>
      <c r="AB50" s="337"/>
      <c r="AC50" s="338"/>
      <c r="AD50" s="399"/>
      <c r="AE50" s="397"/>
      <c r="AF50" s="398">
        <f>SUM(T50:AE50)</f>
        <v>0</v>
      </c>
      <c r="AG50" s="1073">
        <f>+SUM(AF50:AF51)</f>
        <v>0</v>
      </c>
      <c r="AH50" s="339">
        <f>+R50+AF50</f>
        <v>0</v>
      </c>
      <c r="AI50" s="1058">
        <f>+S50+AG50</f>
        <v>0</v>
      </c>
      <c r="AJ50" s="32"/>
      <c r="AK50" s="33"/>
      <c r="AM50" s="975" t="s">
        <v>39</v>
      </c>
      <c r="AN50" s="976"/>
      <c r="AO50" s="275">
        <f>+R54</f>
        <v>0</v>
      </c>
      <c r="AP50" s="275">
        <f>+AF54</f>
        <v>0</v>
      </c>
      <c r="AQ50" s="276">
        <f>SUM(AO50:AP50)</f>
        <v>0</v>
      </c>
    </row>
    <row r="51" spans="3:43" ht="12.95" customHeight="1" thickBot="1" x14ac:dyDescent="0.2">
      <c r="C51" s="1065"/>
      <c r="D51" s="1067"/>
      <c r="E51" s="34" t="s">
        <v>62</v>
      </c>
      <c r="F51" s="373">
        <f>+F34*$N$19+F44*$T$19</f>
        <v>0</v>
      </c>
      <c r="G51" s="342"/>
      <c r="H51" s="342"/>
      <c r="I51" s="343"/>
      <c r="J51" s="344"/>
      <c r="K51" s="343"/>
      <c r="L51" s="342"/>
      <c r="M51" s="342"/>
      <c r="N51" s="342"/>
      <c r="O51" s="344"/>
      <c r="P51" s="1075">
        <f>+P44*$T$19</f>
        <v>0</v>
      </c>
      <c r="Q51" s="1077">
        <f>+Q44*$T$19</f>
        <v>0</v>
      </c>
      <c r="R51" s="400">
        <f>SUM(F51:Q51)</f>
        <v>0</v>
      </c>
      <c r="S51" s="1074"/>
      <c r="T51" s="373">
        <f>+T34*$P$20+T44*$V$20</f>
        <v>0</v>
      </c>
      <c r="U51" s="342"/>
      <c r="V51" s="342"/>
      <c r="W51" s="343"/>
      <c r="X51" s="344"/>
      <c r="Y51" s="345"/>
      <c r="Z51" s="342"/>
      <c r="AA51" s="342"/>
      <c r="AB51" s="342"/>
      <c r="AC51" s="344"/>
      <c r="AD51" s="1079">
        <f>+AD44*$V$20</f>
        <v>0</v>
      </c>
      <c r="AE51" s="1077">
        <f>+AE44*$V$20</f>
        <v>0</v>
      </c>
      <c r="AF51" s="400">
        <f>SUM(T51:AE51)</f>
        <v>0</v>
      </c>
      <c r="AG51" s="1074"/>
      <c r="AH51" s="346">
        <f>+R51+AF51</f>
        <v>0</v>
      </c>
      <c r="AI51" s="1059">
        <f t="shared" si="14"/>
        <v>0</v>
      </c>
      <c r="AJ51" s="35"/>
      <c r="AK51" s="36"/>
      <c r="AM51" s="1137" t="s">
        <v>40</v>
      </c>
      <c r="AN51" s="1138"/>
      <c r="AO51" s="279">
        <f>+R55</f>
        <v>0</v>
      </c>
      <c r="AP51" s="279">
        <f>+AF55</f>
        <v>0</v>
      </c>
      <c r="AQ51" s="280">
        <f>SUM(AO51:AP51)</f>
        <v>0</v>
      </c>
    </row>
    <row r="52" spans="3:43" ht="12.95" customHeight="1" thickTop="1" thickBot="1" x14ac:dyDescent="0.2">
      <c r="C52" s="1051"/>
      <c r="D52" s="37" t="s">
        <v>2</v>
      </c>
      <c r="E52" s="179" t="s">
        <v>62</v>
      </c>
      <c r="F52" s="348"/>
      <c r="G52" s="349"/>
      <c r="H52" s="349"/>
      <c r="I52" s="350"/>
      <c r="J52" s="351"/>
      <c r="K52" s="379">
        <f>+K35*$O$19+K45*$U$19</f>
        <v>0</v>
      </c>
      <c r="L52" s="379">
        <f>+L35*$O$19+L45*$U$19</f>
        <v>0</v>
      </c>
      <c r="M52" s="380">
        <f>+M35*$O$19+M45*$U$19</f>
        <v>0</v>
      </c>
      <c r="N52" s="380">
        <f>+N35*$O$19+N45*$U$19</f>
        <v>0</v>
      </c>
      <c r="O52" s="381">
        <f>+O35*$O$19+O45*$U$19</f>
        <v>0</v>
      </c>
      <c r="P52" s="1076"/>
      <c r="Q52" s="1078"/>
      <c r="R52" s="401"/>
      <c r="S52" s="374">
        <f>+SUM(F52:O52)</f>
        <v>0</v>
      </c>
      <c r="T52" s="348"/>
      <c r="U52" s="349"/>
      <c r="V52" s="349"/>
      <c r="W52" s="350"/>
      <c r="X52" s="351"/>
      <c r="Y52" s="383">
        <f>+Y35*$Q$20+Y45*$W$20</f>
        <v>0</v>
      </c>
      <c r="Z52" s="379">
        <f>+Z35*$Q$20+Z45*$W$20</f>
        <v>0</v>
      </c>
      <c r="AA52" s="380">
        <f>+AA35*$Q$20+AA45*$W$20</f>
        <v>0</v>
      </c>
      <c r="AB52" s="380">
        <f>+AB35*$Q$20+AB45*$W$20</f>
        <v>0</v>
      </c>
      <c r="AC52" s="381">
        <f>+AC35*$Q$20+AC45*$W$20</f>
        <v>0</v>
      </c>
      <c r="AD52" s="1080"/>
      <c r="AE52" s="1078"/>
      <c r="AF52" s="401"/>
      <c r="AG52" s="374">
        <f>+SUM(T52:AC52)</f>
        <v>0</v>
      </c>
      <c r="AH52" s="355">
        <f t="shared" si="14"/>
        <v>0</v>
      </c>
      <c r="AI52" s="356">
        <f>+S52+AG52</f>
        <v>0</v>
      </c>
      <c r="AJ52" s="38"/>
      <c r="AK52" s="39"/>
      <c r="AM52" s="1141" t="s">
        <v>26</v>
      </c>
      <c r="AN52" s="1142"/>
      <c r="AO52" s="277">
        <f>SUM(AO50:AO51)</f>
        <v>0</v>
      </c>
      <c r="AP52" s="277">
        <f>SUM(AP50:AP51)</f>
        <v>0</v>
      </c>
      <c r="AQ52" s="278">
        <f>SUM(AQ50:AQ51)</f>
        <v>0</v>
      </c>
    </row>
    <row r="53" spans="3:43" ht="14.45" customHeight="1" x14ac:dyDescent="0.15">
      <c r="C53" s="954" t="s">
        <v>457</v>
      </c>
      <c r="D53" s="1090"/>
      <c r="E53" s="179" t="s">
        <v>552</v>
      </c>
      <c r="F53" s="1087">
        <f>IF(H12&gt;0,+Z12/H12/料金表!$F$42,0)</f>
        <v>0</v>
      </c>
      <c r="G53" s="1088"/>
      <c r="H53" s="1088"/>
      <c r="I53" s="1088"/>
      <c r="J53" s="1089"/>
      <c r="K53" s="1087">
        <f>IF(I12&gt;0,+AA12/I12/料金表!$F$42,0)</f>
        <v>0</v>
      </c>
      <c r="L53" s="1088"/>
      <c r="M53" s="1088"/>
      <c r="N53" s="1088"/>
      <c r="O53" s="1089"/>
      <c r="P53" s="402"/>
      <c r="Q53" s="403"/>
      <c r="R53" s="317"/>
      <c r="S53" s="318"/>
      <c r="T53" s="1087">
        <f>IF(J12&gt;0,+AB12/J12/料金表!$F$42,0)</f>
        <v>0</v>
      </c>
      <c r="U53" s="1088"/>
      <c r="V53" s="1088"/>
      <c r="W53" s="1088"/>
      <c r="X53" s="1089"/>
      <c r="Y53" s="1087">
        <f>IF(K12&gt;0,+AC12/K12/料金表!$F$42,0)</f>
        <v>0</v>
      </c>
      <c r="Z53" s="1088"/>
      <c r="AA53" s="1088"/>
      <c r="AB53" s="1088"/>
      <c r="AC53" s="1089"/>
      <c r="AD53" s="404"/>
      <c r="AE53" s="403"/>
      <c r="AF53" s="317"/>
      <c r="AG53" s="318"/>
      <c r="AH53" s="317"/>
      <c r="AI53" s="318"/>
      <c r="AJ53" s="183"/>
      <c r="AK53" s="184"/>
    </row>
    <row r="54" spans="3:43" ht="12.95" customHeight="1" thickBot="1" x14ac:dyDescent="0.2">
      <c r="C54" s="1098" t="s">
        <v>458</v>
      </c>
      <c r="D54" s="1099"/>
      <c r="E54" s="48" t="s">
        <v>75</v>
      </c>
      <c r="F54" s="405">
        <f>+F41*1000*$F$53</f>
        <v>0</v>
      </c>
      <c r="G54" s="406">
        <f>+G40*1000*$F$53</f>
        <v>0</v>
      </c>
      <c r="H54" s="406">
        <f t="shared" ref="H54:J54" si="15">+H40*1000*$F$53</f>
        <v>0</v>
      </c>
      <c r="I54" s="407">
        <f t="shared" si="15"/>
        <v>0</v>
      </c>
      <c r="J54" s="410">
        <f t="shared" si="15"/>
        <v>0</v>
      </c>
      <c r="K54" s="408">
        <f>+K42*1000*$K$53</f>
        <v>0</v>
      </c>
      <c r="L54" s="397"/>
      <c r="M54" s="397"/>
      <c r="N54" s="397"/>
      <c r="O54" s="409"/>
      <c r="P54" s="408">
        <v>0</v>
      </c>
      <c r="Q54" s="410">
        <v>0</v>
      </c>
      <c r="R54" s="1094">
        <f>SUM(F54:Q54)</f>
        <v>0</v>
      </c>
      <c r="S54" s="1095"/>
      <c r="T54" s="405">
        <f>+T41*1000*$T$53</f>
        <v>0</v>
      </c>
      <c r="U54" s="406">
        <f>+U40*1000*$T$53</f>
        <v>0</v>
      </c>
      <c r="V54" s="406">
        <f>+V40*1000*$T$53</f>
        <v>0</v>
      </c>
      <c r="W54" s="407">
        <f>+W40*1000*$T$53</f>
        <v>0</v>
      </c>
      <c r="X54" s="410">
        <f>+X40*1000*$T$53</f>
        <v>0</v>
      </c>
      <c r="Y54" s="408">
        <f>+Y42*1000*$Y$53</f>
        <v>0</v>
      </c>
      <c r="Z54" s="397"/>
      <c r="AA54" s="397"/>
      <c r="AB54" s="397"/>
      <c r="AC54" s="409"/>
      <c r="AD54" s="408">
        <v>0</v>
      </c>
      <c r="AE54" s="410">
        <v>0</v>
      </c>
      <c r="AF54" s="1094">
        <f>SUM(T54:AE54)</f>
        <v>0</v>
      </c>
      <c r="AG54" s="1095"/>
      <c r="AH54" s="1094">
        <f>+R54+AF54</f>
        <v>0</v>
      </c>
      <c r="AI54" s="1095"/>
      <c r="AJ54" s="181"/>
      <c r="AK54" s="182"/>
      <c r="AM54" s="4" t="s">
        <v>464</v>
      </c>
    </row>
    <row r="55" spans="3:43" ht="12.95" customHeight="1" thickBot="1" x14ac:dyDescent="0.2">
      <c r="C55" s="954"/>
      <c r="D55" s="955"/>
      <c r="E55" s="179" t="s">
        <v>76</v>
      </c>
      <c r="F55" s="411"/>
      <c r="G55" s="412"/>
      <c r="H55" s="412"/>
      <c r="I55" s="412"/>
      <c r="J55" s="413"/>
      <c r="K55" s="411"/>
      <c r="L55" s="414">
        <f>+L42*1000*$K$53</f>
        <v>0</v>
      </c>
      <c r="M55" s="414">
        <f t="shared" ref="M55:O55" si="16">+M42*1000*$K$53</f>
        <v>0</v>
      </c>
      <c r="N55" s="414">
        <f t="shared" si="16"/>
        <v>0</v>
      </c>
      <c r="O55" s="415">
        <f t="shared" si="16"/>
        <v>0</v>
      </c>
      <c r="P55" s="348"/>
      <c r="Q55" s="349"/>
      <c r="R55" s="1096">
        <f>SUM(F55:Q55)</f>
        <v>0</v>
      </c>
      <c r="S55" s="1097"/>
      <c r="T55" s="411"/>
      <c r="U55" s="412"/>
      <c r="V55" s="412"/>
      <c r="W55" s="412"/>
      <c r="X55" s="413"/>
      <c r="Y55" s="411"/>
      <c r="Z55" s="414">
        <f>+Z42*1000*$Y$53</f>
        <v>0</v>
      </c>
      <c r="AA55" s="414">
        <f>+AA42*1000*$Y$53</f>
        <v>0</v>
      </c>
      <c r="AB55" s="414">
        <f>+AB42*1000*$Y$53</f>
        <v>0</v>
      </c>
      <c r="AC55" s="415">
        <f>+AC42*1000*$Y$53</f>
        <v>0</v>
      </c>
      <c r="AD55" s="348"/>
      <c r="AE55" s="349"/>
      <c r="AF55" s="1096">
        <f>SUM(T55:AE55)</f>
        <v>0</v>
      </c>
      <c r="AG55" s="1097"/>
      <c r="AH55" s="1096">
        <f>+R55+AF55</f>
        <v>0</v>
      </c>
      <c r="AI55" s="1097"/>
      <c r="AJ55" s="49"/>
      <c r="AK55" s="50"/>
      <c r="AM55" s="1131" t="s">
        <v>74</v>
      </c>
      <c r="AN55" s="1132"/>
      <c r="AO55" s="199" t="s">
        <v>465</v>
      </c>
      <c r="AP55" s="199" t="s">
        <v>466</v>
      </c>
      <c r="AQ55" s="46" t="s">
        <v>69</v>
      </c>
    </row>
    <row r="56" spans="3:43" ht="14.45" customHeight="1" thickBot="1" x14ac:dyDescent="0.2">
      <c r="C56" s="954" t="s">
        <v>459</v>
      </c>
      <c r="D56" s="1090"/>
      <c r="E56" s="179" t="s">
        <v>552</v>
      </c>
      <c r="F56" s="979">
        <f>IF(H13&gt;0,+Z13/H13/料金表!$F$43,0)</f>
        <v>0</v>
      </c>
      <c r="G56" s="980"/>
      <c r="H56" s="980"/>
      <c r="I56" s="980"/>
      <c r="J56" s="981"/>
      <c r="K56" s="979">
        <f>IF(I13&gt;0,+AA13/I13/料金表!$F$43,0)</f>
        <v>0</v>
      </c>
      <c r="L56" s="980"/>
      <c r="M56" s="980"/>
      <c r="N56" s="980"/>
      <c r="O56" s="981"/>
      <c r="P56" s="402"/>
      <c r="Q56" s="403"/>
      <c r="R56" s="317"/>
      <c r="S56" s="318"/>
      <c r="T56" s="979">
        <f>IF(J13&gt;0,+AB13/J13/料金表!$F$43,0)</f>
        <v>0</v>
      </c>
      <c r="U56" s="980"/>
      <c r="V56" s="980"/>
      <c r="W56" s="980"/>
      <c r="X56" s="981"/>
      <c r="Y56" s="979">
        <f>IF(K13&gt;0,+AC13/K13/料金表!$F$43,0)</f>
        <v>0</v>
      </c>
      <c r="Z56" s="980"/>
      <c r="AA56" s="980"/>
      <c r="AB56" s="980"/>
      <c r="AC56" s="981"/>
      <c r="AD56" s="402"/>
      <c r="AE56" s="403"/>
      <c r="AF56" s="317"/>
      <c r="AG56" s="318"/>
      <c r="AH56" s="317"/>
      <c r="AI56" s="318"/>
      <c r="AJ56" s="249"/>
      <c r="AK56" s="250"/>
      <c r="AM56" s="975" t="s">
        <v>506</v>
      </c>
      <c r="AN56" s="976"/>
      <c r="AO56" s="275">
        <f>R57</f>
        <v>0</v>
      </c>
      <c r="AP56" s="275">
        <f>AF57</f>
        <v>0</v>
      </c>
      <c r="AQ56" s="276">
        <f>SUM(AO56:AP56)</f>
        <v>0</v>
      </c>
    </row>
    <row r="57" spans="3:43" ht="12.95" customHeight="1" thickTop="1" thickBot="1" x14ac:dyDescent="0.2">
      <c r="C57" s="949" t="s">
        <v>460</v>
      </c>
      <c r="D57" s="950"/>
      <c r="E57" s="951"/>
      <c r="F57" s="416">
        <f>+F41*1000*$F$56</f>
        <v>0</v>
      </c>
      <c r="G57" s="417">
        <f>+G40*1000*$F$56</f>
        <v>0</v>
      </c>
      <c r="H57" s="417">
        <f>+H40*1000*$F$56</f>
        <v>0</v>
      </c>
      <c r="I57" s="418">
        <f>+I40*1000*$F$56</f>
        <v>0</v>
      </c>
      <c r="J57" s="422">
        <f>+J40*1000*$F$56</f>
        <v>0</v>
      </c>
      <c r="K57" s="419">
        <f>+K42*1000*$K$56</f>
        <v>0</v>
      </c>
      <c r="L57" s="420">
        <f>+L42*1000*$K$56</f>
        <v>0</v>
      </c>
      <c r="M57" s="420">
        <f>+M42*1000*$K$56</f>
        <v>0</v>
      </c>
      <c r="N57" s="420">
        <f>+N42*1000*$K$56</f>
        <v>0</v>
      </c>
      <c r="O57" s="421">
        <f>+O42*1000*$K$56</f>
        <v>0</v>
      </c>
      <c r="P57" s="419">
        <v>0</v>
      </c>
      <c r="Q57" s="422">
        <v>0</v>
      </c>
      <c r="R57" s="944">
        <f>SUM(F57:Q57)</f>
        <v>0</v>
      </c>
      <c r="S57" s="945"/>
      <c r="T57" s="416">
        <f>+T41*1000*$T$56</f>
        <v>0</v>
      </c>
      <c r="U57" s="417">
        <f>+U40*1000*$T$56</f>
        <v>0</v>
      </c>
      <c r="V57" s="417">
        <f>+V40*1000*$T$56</f>
        <v>0</v>
      </c>
      <c r="W57" s="418">
        <f>+W40*1000*$T$56</f>
        <v>0</v>
      </c>
      <c r="X57" s="422">
        <f>+X40*1000*$T$56</f>
        <v>0</v>
      </c>
      <c r="Y57" s="423">
        <f>+Y42*1000*$Y$56</f>
        <v>0</v>
      </c>
      <c r="Z57" s="420">
        <f>+Z42*1000*$Y$56</f>
        <v>0</v>
      </c>
      <c r="AA57" s="420">
        <f>+AA42*1000*$Y$56</f>
        <v>0</v>
      </c>
      <c r="AB57" s="420">
        <f>+AB42*1000*$Y$56</f>
        <v>0</v>
      </c>
      <c r="AC57" s="421">
        <f>+AC42*1000*$Y$56</f>
        <v>0</v>
      </c>
      <c r="AD57" s="419">
        <v>0</v>
      </c>
      <c r="AE57" s="422">
        <v>0</v>
      </c>
      <c r="AF57" s="944">
        <f>SUM(T57:AE57)</f>
        <v>0</v>
      </c>
      <c r="AG57" s="945"/>
      <c r="AH57" s="944">
        <f>+R57+AF57</f>
        <v>0</v>
      </c>
      <c r="AI57" s="945"/>
      <c r="AJ57" s="251"/>
      <c r="AK57" s="252"/>
      <c r="AM57" s="977" t="s">
        <v>26</v>
      </c>
      <c r="AN57" s="978"/>
      <c r="AO57" s="277">
        <f>SUM(AO56)</f>
        <v>0</v>
      </c>
      <c r="AP57" s="277">
        <f t="shared" ref="AP57:AQ57" si="17">SUM(AP56)</f>
        <v>0</v>
      </c>
      <c r="AQ57" s="278">
        <f t="shared" si="17"/>
        <v>0</v>
      </c>
    </row>
    <row r="58" spans="3:43" ht="12" thickBot="1" x14ac:dyDescent="0.2">
      <c r="C58" s="19"/>
      <c r="D58" s="20"/>
      <c r="E58" s="21"/>
      <c r="G58" s="5"/>
      <c r="AG58" s="22"/>
      <c r="AH58" s="22"/>
      <c r="AI58" s="22"/>
      <c r="AJ58" s="22"/>
      <c r="AK58" s="22"/>
    </row>
    <row r="59" spans="3:43" ht="12" customHeight="1" x14ac:dyDescent="0.15">
      <c r="C59" s="217" t="s">
        <v>501</v>
      </c>
      <c r="D59" s="206"/>
      <c r="E59" s="207"/>
      <c r="F59" s="956" t="s">
        <v>39</v>
      </c>
      <c r="G59" s="957"/>
      <c r="H59" s="957"/>
      <c r="I59" s="957"/>
      <c r="J59" s="958"/>
      <c r="K59" s="957" t="s">
        <v>40</v>
      </c>
      <c r="L59" s="957"/>
      <c r="M59" s="957"/>
      <c r="N59" s="957"/>
      <c r="O59" s="958"/>
      <c r="P59" s="956" t="s">
        <v>41</v>
      </c>
      <c r="Q59" s="959"/>
      <c r="R59" s="960" t="s">
        <v>500</v>
      </c>
      <c r="S59" s="961"/>
      <c r="AG59" s="22"/>
      <c r="AH59" s="22"/>
      <c r="AI59" s="22"/>
      <c r="AJ59" s="22"/>
      <c r="AK59" s="22"/>
    </row>
    <row r="60" spans="3:43" ht="12.75" customHeight="1" thickBot="1" x14ac:dyDescent="0.2">
      <c r="C60" s="208"/>
      <c r="D60" s="209"/>
      <c r="E60" s="210"/>
      <c r="F60" s="211" t="s">
        <v>42</v>
      </c>
      <c r="G60" s="212" t="s">
        <v>43</v>
      </c>
      <c r="H60" s="212" t="s">
        <v>44</v>
      </c>
      <c r="I60" s="212" t="s">
        <v>45</v>
      </c>
      <c r="J60" s="213" t="s">
        <v>53</v>
      </c>
      <c r="K60" s="214" t="s">
        <v>46</v>
      </c>
      <c r="L60" s="212" t="s">
        <v>47</v>
      </c>
      <c r="M60" s="212" t="s">
        <v>48</v>
      </c>
      <c r="N60" s="212" t="s">
        <v>49</v>
      </c>
      <c r="O60" s="215" t="s">
        <v>50</v>
      </c>
      <c r="P60" s="211" t="s">
        <v>51</v>
      </c>
      <c r="Q60" s="216" t="s">
        <v>52</v>
      </c>
      <c r="R60" s="962"/>
      <c r="S60" s="963"/>
      <c r="AG60" s="22"/>
      <c r="AH60" s="22"/>
      <c r="AI60" s="22"/>
      <c r="AJ60" s="22"/>
      <c r="AK60" s="22"/>
    </row>
    <row r="61" spans="3:43" ht="12" thickTop="1" x14ac:dyDescent="0.15">
      <c r="C61" s="952" t="s">
        <v>458</v>
      </c>
      <c r="D61" s="953"/>
      <c r="E61" s="205" t="s">
        <v>75</v>
      </c>
      <c r="F61" s="405">
        <f>F54+T54</f>
        <v>0</v>
      </c>
      <c r="G61" s="406">
        <f t="shared" ref="G61:K61" si="18">G54+U54</f>
        <v>0</v>
      </c>
      <c r="H61" s="406">
        <f t="shared" si="18"/>
        <v>0</v>
      </c>
      <c r="I61" s="407">
        <f t="shared" si="18"/>
        <v>0</v>
      </c>
      <c r="J61" s="410">
        <f t="shared" si="18"/>
        <v>0</v>
      </c>
      <c r="K61" s="408">
        <f t="shared" si="18"/>
        <v>0</v>
      </c>
      <c r="L61" s="397"/>
      <c r="M61" s="397"/>
      <c r="N61" s="397"/>
      <c r="O61" s="409"/>
      <c r="P61" s="408">
        <f t="shared" ref="P61" si="19">P54+AD54</f>
        <v>0</v>
      </c>
      <c r="Q61" s="410">
        <f t="shared" ref="Q61" si="20">Q54+AE54</f>
        <v>0</v>
      </c>
      <c r="R61" s="500">
        <f>SUM(F61:Q61)</f>
        <v>0</v>
      </c>
      <c r="S61" s="1100">
        <f>+SUM(R61:R62)</f>
        <v>0</v>
      </c>
      <c r="AG61" s="22"/>
      <c r="AH61" s="22"/>
      <c r="AI61" s="22"/>
      <c r="AJ61" s="22"/>
      <c r="AK61" s="22"/>
    </row>
    <row r="62" spans="3:43" ht="11.25" x14ac:dyDescent="0.15">
      <c r="C62" s="954"/>
      <c r="D62" s="955"/>
      <c r="E62" s="179" t="s">
        <v>76</v>
      </c>
      <c r="F62" s="411"/>
      <c r="G62" s="412"/>
      <c r="H62" s="412"/>
      <c r="I62" s="412"/>
      <c r="J62" s="413"/>
      <c r="K62" s="411"/>
      <c r="L62" s="414">
        <f t="shared" ref="L62" si="21">L55+Z55</f>
        <v>0</v>
      </c>
      <c r="M62" s="414">
        <f>M55+AA55</f>
        <v>0</v>
      </c>
      <c r="N62" s="414">
        <f>N55+AB55</f>
        <v>0</v>
      </c>
      <c r="O62" s="415">
        <f>O55+AC55</f>
        <v>0</v>
      </c>
      <c r="P62" s="348"/>
      <c r="Q62" s="501"/>
      <c r="R62" s="500">
        <f>SUM(F62:Q62)</f>
        <v>0</v>
      </c>
      <c r="S62" s="1101"/>
      <c r="AG62" s="22"/>
      <c r="AH62" s="22"/>
      <c r="AI62" s="22"/>
      <c r="AJ62" s="22"/>
      <c r="AK62" s="22"/>
    </row>
    <row r="63" spans="3:43" ht="14.25" thickBot="1" x14ac:dyDescent="0.2">
      <c r="C63" s="949" t="s">
        <v>460</v>
      </c>
      <c r="D63" s="950"/>
      <c r="E63" s="951"/>
      <c r="F63" s="416">
        <f>F57+T57</f>
        <v>0</v>
      </c>
      <c r="G63" s="417">
        <f t="shared" ref="G63:Q63" si="22">G57+U57</f>
        <v>0</v>
      </c>
      <c r="H63" s="417">
        <f t="shared" si="22"/>
        <v>0</v>
      </c>
      <c r="I63" s="418">
        <f t="shared" si="22"/>
        <v>0</v>
      </c>
      <c r="J63" s="422">
        <f t="shared" si="22"/>
        <v>0</v>
      </c>
      <c r="K63" s="419">
        <f t="shared" si="22"/>
        <v>0</v>
      </c>
      <c r="L63" s="420">
        <f t="shared" si="22"/>
        <v>0</v>
      </c>
      <c r="M63" s="420">
        <f t="shared" si="22"/>
        <v>0</v>
      </c>
      <c r="N63" s="420">
        <f t="shared" si="22"/>
        <v>0</v>
      </c>
      <c r="O63" s="421">
        <f t="shared" si="22"/>
        <v>0</v>
      </c>
      <c r="P63" s="419">
        <f>P57+AD57</f>
        <v>0</v>
      </c>
      <c r="Q63" s="422">
        <f t="shared" si="22"/>
        <v>0</v>
      </c>
      <c r="R63" s="1102">
        <f>SUM(F63:Q63)</f>
        <v>0</v>
      </c>
      <c r="S63" s="1103"/>
      <c r="AG63" s="22"/>
      <c r="AH63" s="22"/>
      <c r="AI63" s="22"/>
      <c r="AJ63" s="22"/>
      <c r="AK63" s="22"/>
    </row>
    <row r="64" spans="3:43" ht="11.25" x14ac:dyDescent="0.15">
      <c r="C64" s="19"/>
      <c r="D64" s="20"/>
      <c r="E64" s="21"/>
      <c r="G64" s="5"/>
      <c r="AG64" s="22"/>
      <c r="AH64" s="22"/>
      <c r="AI64" s="22"/>
      <c r="AJ64" s="22"/>
    </row>
    <row r="65" spans="2:43" ht="12.95" customHeight="1" thickBot="1" x14ac:dyDescent="0.2">
      <c r="B65" s="61" t="s">
        <v>596</v>
      </c>
      <c r="C65" s="188"/>
      <c r="E65" s="51"/>
      <c r="F65" s="51" t="s">
        <v>467</v>
      </c>
      <c r="K65" s="21"/>
      <c r="X65" s="21"/>
    </row>
    <row r="66" spans="2:43" ht="12.95" customHeight="1" thickBot="1" x14ac:dyDescent="0.2">
      <c r="C66" s="230" t="s">
        <v>77</v>
      </c>
      <c r="D66" s="231" t="s">
        <v>78</v>
      </c>
      <c r="E66" s="231"/>
      <c r="F66" s="231"/>
      <c r="G66" s="295"/>
      <c r="H66" s="232" t="s">
        <v>79</v>
      </c>
      <c r="I66" s="232"/>
      <c r="J66" s="232"/>
      <c r="K66" s="232"/>
      <c r="L66" s="232"/>
      <c r="M66" s="232"/>
      <c r="N66" s="232"/>
      <c r="O66" s="232"/>
      <c r="P66" s="232"/>
      <c r="Q66" s="232"/>
      <c r="R66" s="232"/>
      <c r="S66" s="232"/>
      <c r="T66" s="232"/>
      <c r="U66" s="232"/>
      <c r="V66" s="232"/>
      <c r="W66" s="232"/>
      <c r="X66" s="232"/>
      <c r="Y66" s="232"/>
      <c r="Z66" s="232"/>
      <c r="AA66" s="232"/>
      <c r="AB66" s="232"/>
      <c r="AC66" s="232"/>
      <c r="AD66" s="232"/>
      <c r="AE66" s="232"/>
      <c r="AF66" s="233"/>
      <c r="AG66" s="234"/>
      <c r="AH66" s="1162" t="s">
        <v>80</v>
      </c>
      <c r="AI66" s="1163"/>
      <c r="AJ66" s="253" t="s">
        <v>0</v>
      </c>
      <c r="AK66" s="254"/>
    </row>
    <row r="67" spans="2:43" ht="12.95" customHeight="1" thickTop="1" thickBot="1" x14ac:dyDescent="0.2">
      <c r="C67" s="928" t="s">
        <v>81</v>
      </c>
      <c r="D67" s="931" t="s">
        <v>476</v>
      </c>
      <c r="E67" s="932"/>
      <c r="F67" s="932"/>
      <c r="G67" s="933"/>
      <c r="H67" s="202">
        <f>料金表!$G$4</f>
        <v>1814.37</v>
      </c>
      <c r="I67" s="52" t="s">
        <v>82</v>
      </c>
      <c r="J67" s="53">
        <f>D23</f>
        <v>0</v>
      </c>
      <c r="K67" s="200" t="s">
        <v>472</v>
      </c>
      <c r="N67" s="55">
        <v>85</v>
      </c>
      <c r="O67" s="201" t="s">
        <v>473</v>
      </c>
      <c r="P67" s="54"/>
      <c r="Q67" s="178"/>
      <c r="AF67" s="203"/>
      <c r="AG67" s="204"/>
      <c r="AH67" s="1123">
        <f>+H67*J67*(185-N67)/100*12</f>
        <v>0</v>
      </c>
      <c r="AI67" s="1124"/>
      <c r="AJ67" s="922" t="s">
        <v>630</v>
      </c>
      <c r="AK67" s="923"/>
      <c r="AM67" s="4" t="s">
        <v>503</v>
      </c>
    </row>
    <row r="68" spans="2:43" ht="12.95" customHeight="1" x14ac:dyDescent="0.15">
      <c r="C68" s="929"/>
      <c r="D68" s="964" t="s">
        <v>84</v>
      </c>
      <c r="E68" s="218"/>
      <c r="F68" s="219"/>
      <c r="G68" s="220"/>
      <c r="H68" s="221"/>
      <c r="I68" s="222" t="s">
        <v>474</v>
      </c>
      <c r="J68" s="223"/>
      <c r="K68" s="223" t="s">
        <v>85</v>
      </c>
      <c r="L68" s="223"/>
      <c r="M68" s="224" t="s">
        <v>86</v>
      </c>
      <c r="N68" s="225"/>
      <c r="O68" s="226"/>
      <c r="P68" s="225"/>
      <c r="Q68" s="225"/>
      <c r="R68" s="225"/>
      <c r="S68" s="225"/>
      <c r="T68" s="225"/>
      <c r="U68" s="225"/>
      <c r="V68" s="225"/>
      <c r="W68" s="225"/>
      <c r="X68" s="225"/>
      <c r="Y68" s="225"/>
      <c r="Z68" s="225"/>
      <c r="AA68" s="225"/>
      <c r="AB68" s="225"/>
      <c r="AC68" s="225"/>
      <c r="AD68" s="225"/>
      <c r="AE68" s="225"/>
      <c r="AF68" s="225"/>
      <c r="AG68" s="220"/>
      <c r="AH68" s="241"/>
      <c r="AI68" s="242"/>
      <c r="AJ68" s="924"/>
      <c r="AK68" s="925"/>
      <c r="AM68" s="1131" t="s">
        <v>68</v>
      </c>
      <c r="AN68" s="1132"/>
      <c r="AO68" s="199" t="s">
        <v>465</v>
      </c>
      <c r="AP68" s="199" t="s">
        <v>466</v>
      </c>
      <c r="AQ68" s="46" t="s">
        <v>69</v>
      </c>
    </row>
    <row r="69" spans="2:43" ht="12.95" customHeight="1" x14ac:dyDescent="0.15">
      <c r="C69" s="929"/>
      <c r="D69" s="965"/>
      <c r="E69" s="967" t="s">
        <v>468</v>
      </c>
      <c r="F69" s="947" t="s">
        <v>1</v>
      </c>
      <c r="G69" s="227" t="s">
        <v>61</v>
      </c>
      <c r="H69" s="504" t="s">
        <v>87</v>
      </c>
      <c r="I69" s="505">
        <f>料金表!$G$5</f>
        <v>17.57</v>
      </c>
      <c r="J69" s="506" t="s">
        <v>88</v>
      </c>
      <c r="K69" s="506">
        <f>料金表!$G$7</f>
        <v>6.27</v>
      </c>
      <c r="L69" s="506" t="s">
        <v>88</v>
      </c>
      <c r="M69" s="507">
        <f>料金表!$G$8</f>
        <v>1.4</v>
      </c>
      <c r="N69" s="508" t="s">
        <v>89</v>
      </c>
      <c r="O69" s="509">
        <f>AO42</f>
        <v>0</v>
      </c>
      <c r="P69" s="508" t="s">
        <v>90</v>
      </c>
      <c r="Q69" s="510"/>
      <c r="R69" s="510"/>
      <c r="S69" s="510"/>
      <c r="T69" s="510"/>
      <c r="U69" s="510"/>
      <c r="V69" s="510"/>
      <c r="W69" s="510"/>
      <c r="X69" s="510"/>
      <c r="Y69" s="510"/>
      <c r="Z69" s="510"/>
      <c r="AA69" s="510"/>
      <c r="AB69" s="510"/>
      <c r="AC69" s="510"/>
      <c r="AD69" s="510"/>
      <c r="AE69" s="510"/>
      <c r="AF69" s="1117">
        <f t="shared" ref="AF69:AF76" si="23">+(I69+K69+M69)*O69</f>
        <v>0</v>
      </c>
      <c r="AG69" s="1118"/>
      <c r="AH69" s="1156">
        <f>SUM(AF69:AG72)</f>
        <v>0</v>
      </c>
      <c r="AI69" s="1157"/>
      <c r="AJ69" s="924"/>
      <c r="AK69" s="925"/>
      <c r="AM69" s="296" t="s">
        <v>39</v>
      </c>
      <c r="AN69" s="187" t="s">
        <v>61</v>
      </c>
      <c r="AO69" s="289">
        <f>O69</f>
        <v>0</v>
      </c>
      <c r="AP69" s="289">
        <f>O73</f>
        <v>0</v>
      </c>
      <c r="AQ69" s="294">
        <f>SUM(AO69:AP69)</f>
        <v>0</v>
      </c>
    </row>
    <row r="70" spans="2:43" ht="12.95" customHeight="1" x14ac:dyDescent="0.15">
      <c r="C70" s="929"/>
      <c r="D70" s="965"/>
      <c r="E70" s="968"/>
      <c r="F70" s="948"/>
      <c r="G70" s="301" t="s">
        <v>91</v>
      </c>
      <c r="H70" s="511" t="s">
        <v>87</v>
      </c>
      <c r="I70" s="512">
        <f>料金表!$G$6</f>
        <v>16.41</v>
      </c>
      <c r="J70" s="513" t="s">
        <v>88</v>
      </c>
      <c r="K70" s="513">
        <f>+K69</f>
        <v>6.27</v>
      </c>
      <c r="L70" s="513" t="s">
        <v>88</v>
      </c>
      <c r="M70" s="514">
        <f>+M69</f>
        <v>1.4</v>
      </c>
      <c r="N70" s="515" t="s">
        <v>89</v>
      </c>
      <c r="O70" s="516">
        <f t="shared" ref="O70:O72" si="24">AO43</f>
        <v>0</v>
      </c>
      <c r="P70" s="515" t="s">
        <v>90</v>
      </c>
      <c r="Q70" s="517"/>
      <c r="R70" s="517"/>
      <c r="S70" s="517"/>
      <c r="T70" s="517"/>
      <c r="U70" s="517"/>
      <c r="V70" s="517"/>
      <c r="W70" s="517"/>
      <c r="X70" s="517"/>
      <c r="Y70" s="517"/>
      <c r="Z70" s="517"/>
      <c r="AA70" s="517"/>
      <c r="AB70" s="517"/>
      <c r="AC70" s="517"/>
      <c r="AD70" s="517"/>
      <c r="AE70" s="517"/>
      <c r="AF70" s="1150">
        <f t="shared" si="23"/>
        <v>0</v>
      </c>
      <c r="AG70" s="1151"/>
      <c r="AH70" s="1158"/>
      <c r="AI70" s="1159"/>
      <c r="AJ70" s="924"/>
      <c r="AK70" s="925"/>
      <c r="AM70" s="297"/>
      <c r="AN70" s="187" t="s">
        <v>62</v>
      </c>
      <c r="AO70" s="289">
        <f>O70</f>
        <v>0</v>
      </c>
      <c r="AP70" s="289">
        <f>O74</f>
        <v>0</v>
      </c>
      <c r="AQ70" s="294">
        <f>SUM(AO70:AP70)</f>
        <v>0</v>
      </c>
    </row>
    <row r="71" spans="2:43" ht="12.95" customHeight="1" x14ac:dyDescent="0.15">
      <c r="C71" s="929"/>
      <c r="D71" s="965"/>
      <c r="E71" s="968"/>
      <c r="F71" s="299" t="s">
        <v>2</v>
      </c>
      <c r="G71" s="946" t="s">
        <v>91</v>
      </c>
      <c r="H71" s="511" t="s">
        <v>87</v>
      </c>
      <c r="I71" s="518">
        <f>+I70</f>
        <v>16.41</v>
      </c>
      <c r="J71" s="517" t="s">
        <v>88</v>
      </c>
      <c r="K71" s="517">
        <f>+K69</f>
        <v>6.27</v>
      </c>
      <c r="L71" s="517" t="s">
        <v>88</v>
      </c>
      <c r="M71" s="519">
        <f>+M69</f>
        <v>1.4</v>
      </c>
      <c r="N71" s="515" t="s">
        <v>89</v>
      </c>
      <c r="O71" s="516">
        <f t="shared" si="24"/>
        <v>0</v>
      </c>
      <c r="P71" s="515" t="s">
        <v>90</v>
      </c>
      <c r="Q71" s="517"/>
      <c r="R71" s="517"/>
      <c r="S71" s="517"/>
      <c r="T71" s="517"/>
      <c r="U71" s="517"/>
      <c r="V71" s="517"/>
      <c r="W71" s="517"/>
      <c r="X71" s="517"/>
      <c r="Y71" s="517"/>
      <c r="Z71" s="517"/>
      <c r="AA71" s="517"/>
      <c r="AB71" s="517"/>
      <c r="AC71" s="517"/>
      <c r="AD71" s="517"/>
      <c r="AE71" s="517"/>
      <c r="AF71" s="1150">
        <f t="shared" si="23"/>
        <v>0</v>
      </c>
      <c r="AG71" s="1151"/>
      <c r="AH71" s="1158"/>
      <c r="AI71" s="1159"/>
      <c r="AJ71" s="924"/>
      <c r="AK71" s="925"/>
      <c r="AM71" s="1143" t="s">
        <v>40</v>
      </c>
      <c r="AN71" s="1144"/>
      <c r="AO71" s="289">
        <f>O71</f>
        <v>0</v>
      </c>
      <c r="AP71" s="289">
        <f>O75</f>
        <v>0</v>
      </c>
      <c r="AQ71" s="294">
        <f>SUM(AO71:AP71)</f>
        <v>0</v>
      </c>
    </row>
    <row r="72" spans="2:43" ht="12.95" customHeight="1" thickBot="1" x14ac:dyDescent="0.2">
      <c r="C72" s="929"/>
      <c r="D72" s="965"/>
      <c r="E72" s="968"/>
      <c r="F72" s="299" t="s">
        <v>41</v>
      </c>
      <c r="G72" s="946"/>
      <c r="H72" s="520" t="s">
        <v>87</v>
      </c>
      <c r="I72" s="521">
        <f>+I70</f>
        <v>16.41</v>
      </c>
      <c r="J72" s="522" t="s">
        <v>88</v>
      </c>
      <c r="K72" s="522">
        <f>+K69</f>
        <v>6.27</v>
      </c>
      <c r="L72" s="522" t="s">
        <v>88</v>
      </c>
      <c r="M72" s="523">
        <f>+M69</f>
        <v>1.4</v>
      </c>
      <c r="N72" s="524" t="s">
        <v>89</v>
      </c>
      <c r="O72" s="525">
        <f t="shared" si="24"/>
        <v>0</v>
      </c>
      <c r="P72" s="524" t="s">
        <v>90</v>
      </c>
      <c r="Q72" s="522"/>
      <c r="R72" s="522"/>
      <c r="S72" s="522"/>
      <c r="T72" s="522"/>
      <c r="U72" s="522"/>
      <c r="V72" s="522"/>
      <c r="W72" s="522"/>
      <c r="X72" s="522"/>
      <c r="Y72" s="522"/>
      <c r="Z72" s="522"/>
      <c r="AA72" s="522"/>
      <c r="AB72" s="522"/>
      <c r="AC72" s="522"/>
      <c r="AD72" s="522"/>
      <c r="AE72" s="522"/>
      <c r="AF72" s="1119">
        <f t="shared" si="23"/>
        <v>0</v>
      </c>
      <c r="AG72" s="1120"/>
      <c r="AH72" s="1160"/>
      <c r="AI72" s="1161"/>
      <c r="AJ72" s="924"/>
      <c r="AK72" s="925"/>
      <c r="AM72" s="1133" t="s">
        <v>41</v>
      </c>
      <c r="AN72" s="1134"/>
      <c r="AO72" s="290">
        <f>O72</f>
        <v>0</v>
      </c>
      <c r="AP72" s="290">
        <f>O76</f>
        <v>0</v>
      </c>
      <c r="AQ72" s="291">
        <f>SUM(AO72:AP72)</f>
        <v>0</v>
      </c>
    </row>
    <row r="73" spans="2:43" ht="12.95" customHeight="1" thickTop="1" thickBot="1" x14ac:dyDescent="0.2">
      <c r="C73" s="929"/>
      <c r="D73" s="965"/>
      <c r="E73" s="969" t="s">
        <v>469</v>
      </c>
      <c r="F73" s="972" t="s">
        <v>1</v>
      </c>
      <c r="G73" s="228" t="s">
        <v>61</v>
      </c>
      <c r="H73" s="504" t="s">
        <v>87</v>
      </c>
      <c r="I73" s="526">
        <f>+I69</f>
        <v>17.57</v>
      </c>
      <c r="J73" s="510" t="s">
        <v>88</v>
      </c>
      <c r="K73" s="510">
        <f>+K69</f>
        <v>6.27</v>
      </c>
      <c r="L73" s="510" t="s">
        <v>88</v>
      </c>
      <c r="M73" s="527">
        <f>+M69</f>
        <v>1.4</v>
      </c>
      <c r="N73" s="508" t="s">
        <v>89</v>
      </c>
      <c r="O73" s="528">
        <f>AP42</f>
        <v>0</v>
      </c>
      <c r="P73" s="508" t="s">
        <v>90</v>
      </c>
      <c r="Q73" s="510"/>
      <c r="R73" s="510"/>
      <c r="S73" s="510"/>
      <c r="T73" s="510"/>
      <c r="U73" s="510"/>
      <c r="V73" s="510"/>
      <c r="W73" s="510"/>
      <c r="X73" s="510"/>
      <c r="Y73" s="510"/>
      <c r="Z73" s="510"/>
      <c r="AA73" s="510"/>
      <c r="AB73" s="510"/>
      <c r="AC73" s="510"/>
      <c r="AD73" s="510"/>
      <c r="AE73" s="510"/>
      <c r="AF73" s="1117">
        <f t="shared" si="23"/>
        <v>0</v>
      </c>
      <c r="AG73" s="1118"/>
      <c r="AH73" s="1125">
        <f>SUM(AF73:AG76)</f>
        <v>0</v>
      </c>
      <c r="AI73" s="1126"/>
      <c r="AJ73" s="924"/>
      <c r="AK73" s="925"/>
      <c r="AM73" s="1145" t="s">
        <v>26</v>
      </c>
      <c r="AN73" s="1146"/>
      <c r="AO73" s="292">
        <f>SUM(AO69:AO72)</f>
        <v>0</v>
      </c>
      <c r="AP73" s="292">
        <f>SUM(AP69:AP72)</f>
        <v>0</v>
      </c>
      <c r="AQ73" s="293">
        <f>SUM(AQ69:AQ72)</f>
        <v>0</v>
      </c>
    </row>
    <row r="74" spans="2:43" ht="12.95" customHeight="1" x14ac:dyDescent="0.15">
      <c r="C74" s="929"/>
      <c r="D74" s="965"/>
      <c r="E74" s="970"/>
      <c r="F74" s="947"/>
      <c r="G74" s="301" t="s">
        <v>91</v>
      </c>
      <c r="H74" s="511" t="s">
        <v>87</v>
      </c>
      <c r="I74" s="518">
        <f>+I70</f>
        <v>16.41</v>
      </c>
      <c r="J74" s="517" t="s">
        <v>88</v>
      </c>
      <c r="K74" s="517">
        <f>+K73</f>
        <v>6.27</v>
      </c>
      <c r="L74" s="517" t="s">
        <v>88</v>
      </c>
      <c r="M74" s="519">
        <f>+M73</f>
        <v>1.4</v>
      </c>
      <c r="N74" s="515" t="s">
        <v>89</v>
      </c>
      <c r="O74" s="516">
        <f t="shared" ref="O74:O76" si="25">AP43</f>
        <v>0</v>
      </c>
      <c r="P74" s="515" t="s">
        <v>90</v>
      </c>
      <c r="Q74" s="517"/>
      <c r="R74" s="517"/>
      <c r="S74" s="517"/>
      <c r="T74" s="517"/>
      <c r="U74" s="517"/>
      <c r="V74" s="517"/>
      <c r="W74" s="517"/>
      <c r="X74" s="517"/>
      <c r="Y74" s="517"/>
      <c r="Z74" s="517"/>
      <c r="AA74" s="517"/>
      <c r="AB74" s="517"/>
      <c r="AC74" s="517"/>
      <c r="AD74" s="517"/>
      <c r="AE74" s="517"/>
      <c r="AF74" s="1150">
        <f t="shared" si="23"/>
        <v>0</v>
      </c>
      <c r="AG74" s="1151"/>
      <c r="AH74" s="1154"/>
      <c r="AI74" s="1155"/>
      <c r="AJ74" s="924"/>
      <c r="AK74" s="925"/>
    </row>
    <row r="75" spans="2:43" ht="12.95" customHeight="1" thickBot="1" x14ac:dyDescent="0.2">
      <c r="C75" s="929"/>
      <c r="D75" s="965"/>
      <c r="E75" s="970"/>
      <c r="F75" s="299" t="s">
        <v>2</v>
      </c>
      <c r="G75" s="973" t="s">
        <v>91</v>
      </c>
      <c r="H75" s="511" t="s">
        <v>87</v>
      </c>
      <c r="I75" s="518">
        <f>+I74</f>
        <v>16.41</v>
      </c>
      <c r="J75" s="517" t="s">
        <v>88</v>
      </c>
      <c r="K75" s="517">
        <f>+K73</f>
        <v>6.27</v>
      </c>
      <c r="L75" s="517" t="s">
        <v>88</v>
      </c>
      <c r="M75" s="519">
        <f>+M73</f>
        <v>1.4</v>
      </c>
      <c r="N75" s="515" t="s">
        <v>89</v>
      </c>
      <c r="O75" s="516">
        <f t="shared" si="25"/>
        <v>0</v>
      </c>
      <c r="P75" s="515" t="s">
        <v>90</v>
      </c>
      <c r="Q75" s="517"/>
      <c r="R75" s="517"/>
      <c r="S75" s="517"/>
      <c r="T75" s="517"/>
      <c r="U75" s="517"/>
      <c r="V75" s="517"/>
      <c r="W75" s="517"/>
      <c r="X75" s="517"/>
      <c r="Y75" s="517"/>
      <c r="Z75" s="517"/>
      <c r="AA75" s="517"/>
      <c r="AB75" s="517"/>
      <c r="AC75" s="517"/>
      <c r="AD75" s="517"/>
      <c r="AE75" s="517"/>
      <c r="AF75" s="1150">
        <f t="shared" si="23"/>
        <v>0</v>
      </c>
      <c r="AG75" s="1151"/>
      <c r="AH75" s="1154"/>
      <c r="AI75" s="1155"/>
      <c r="AJ75" s="924"/>
      <c r="AK75" s="925"/>
      <c r="AM75" s="4" t="s">
        <v>504</v>
      </c>
    </row>
    <row r="76" spans="2:43" ht="12.95" customHeight="1" x14ac:dyDescent="0.15">
      <c r="C76" s="929"/>
      <c r="D76" s="966"/>
      <c r="E76" s="971"/>
      <c r="F76" s="229" t="s">
        <v>41</v>
      </c>
      <c r="G76" s="974"/>
      <c r="H76" s="511" t="s">
        <v>87</v>
      </c>
      <c r="I76" s="518">
        <f>+I74</f>
        <v>16.41</v>
      </c>
      <c r="J76" s="517" t="s">
        <v>88</v>
      </c>
      <c r="K76" s="517">
        <f>+K73</f>
        <v>6.27</v>
      </c>
      <c r="L76" s="517" t="s">
        <v>88</v>
      </c>
      <c r="M76" s="519">
        <f>+M73</f>
        <v>1.4</v>
      </c>
      <c r="N76" s="515" t="s">
        <v>89</v>
      </c>
      <c r="O76" s="516">
        <f t="shared" si="25"/>
        <v>0</v>
      </c>
      <c r="P76" s="515" t="s">
        <v>90</v>
      </c>
      <c r="Q76" s="529"/>
      <c r="R76" s="529"/>
      <c r="S76" s="529"/>
      <c r="T76" s="529"/>
      <c r="U76" s="529"/>
      <c r="V76" s="529"/>
      <c r="W76" s="529"/>
      <c r="X76" s="529"/>
      <c r="Y76" s="529"/>
      <c r="Z76" s="529"/>
      <c r="AA76" s="529"/>
      <c r="AB76" s="529"/>
      <c r="AC76" s="529"/>
      <c r="AD76" s="529"/>
      <c r="AE76" s="529"/>
      <c r="AF76" s="1119">
        <f t="shared" si="23"/>
        <v>0</v>
      </c>
      <c r="AG76" s="1120"/>
      <c r="AH76" s="1127"/>
      <c r="AI76" s="1128"/>
      <c r="AJ76" s="924"/>
      <c r="AK76" s="925"/>
      <c r="AM76" s="1131" t="s">
        <v>74</v>
      </c>
      <c r="AN76" s="1132"/>
      <c r="AO76" s="199" t="s">
        <v>465</v>
      </c>
      <c r="AP76" s="199" t="s">
        <v>466</v>
      </c>
      <c r="AQ76" s="46" t="s">
        <v>69</v>
      </c>
    </row>
    <row r="77" spans="2:43" ht="12.95" customHeight="1" thickBot="1" x14ac:dyDescent="0.2">
      <c r="C77" s="930"/>
      <c r="D77" s="935" t="s">
        <v>92</v>
      </c>
      <c r="E77" s="936"/>
      <c r="F77" s="936"/>
      <c r="G77" s="937"/>
      <c r="H77" s="530"/>
      <c r="I77" s="531"/>
      <c r="J77" s="530"/>
      <c r="K77" s="531"/>
      <c r="L77" s="530"/>
      <c r="M77" s="531"/>
      <c r="N77" s="530"/>
      <c r="O77" s="531"/>
      <c r="P77" s="530"/>
      <c r="Q77" s="531"/>
      <c r="R77" s="530"/>
      <c r="S77" s="531"/>
      <c r="T77" s="531"/>
      <c r="U77" s="531"/>
      <c r="V77" s="531"/>
      <c r="W77" s="531"/>
      <c r="X77" s="531"/>
      <c r="Y77" s="531"/>
      <c r="Z77" s="531"/>
      <c r="AA77" s="531"/>
      <c r="AB77" s="531"/>
      <c r="AC77" s="531"/>
      <c r="AD77" s="531"/>
      <c r="AE77" s="531"/>
      <c r="AF77" s="531"/>
      <c r="AG77" s="532"/>
      <c r="AH77" s="1121">
        <f>INT(SUM(AH67:AI76))</f>
        <v>0</v>
      </c>
      <c r="AI77" s="1122"/>
      <c r="AJ77" s="926"/>
      <c r="AK77" s="927"/>
      <c r="AM77" s="1082" t="s">
        <v>39</v>
      </c>
      <c r="AN77" s="825"/>
      <c r="AO77" s="289">
        <f>J79+N79+R79</f>
        <v>0</v>
      </c>
      <c r="AP77" s="289">
        <f>J81+N81+R81</f>
        <v>0</v>
      </c>
      <c r="AQ77" s="294">
        <f t="shared" ref="AQ77:AQ78" si="26">SUM(AO77:AP77)</f>
        <v>0</v>
      </c>
    </row>
    <row r="78" spans="2:43" ht="12.95" customHeight="1" thickTop="1" thickBot="1" x14ac:dyDescent="0.2">
      <c r="C78" s="928" t="s">
        <v>470</v>
      </c>
      <c r="D78" s="931" t="s">
        <v>476</v>
      </c>
      <c r="E78" s="932"/>
      <c r="F78" s="932"/>
      <c r="G78" s="933"/>
      <c r="H78" s="533">
        <f>料金表!$F$15</f>
        <v>770</v>
      </c>
      <c r="I78" s="534" t="s">
        <v>93</v>
      </c>
      <c r="J78" s="535">
        <f>IF($S$61=0,0,COUNTIFS($F$61:$Q$62,"&gt;="&amp;料金表!$D$15,$F$61:$Q$62,"&lt;="&amp;料金表!$E$15))</f>
        <v>0</v>
      </c>
      <c r="K78" s="536" t="s">
        <v>94</v>
      </c>
      <c r="L78" s="537">
        <f>料金表!$F$16</f>
        <v>1298</v>
      </c>
      <c r="M78" s="534" t="s">
        <v>93</v>
      </c>
      <c r="N78" s="535">
        <f>COUNTIFS($F$61:$Q$62,"&gt;"&amp;料金表!$D$16,$F$61:$Q$62,"&lt;="&amp;料金表!$E$16)</f>
        <v>0</v>
      </c>
      <c r="O78" s="536" t="s">
        <v>94</v>
      </c>
      <c r="P78" s="537">
        <f>料金表!$F$17</f>
        <v>2728</v>
      </c>
      <c r="Q78" s="534" t="s">
        <v>93</v>
      </c>
      <c r="R78" s="535">
        <f>COUNTIFS($F$61:$Q$62,"&gt;"&amp;料金表!$D$17)</f>
        <v>0</v>
      </c>
      <c r="S78" s="536" t="s">
        <v>83</v>
      </c>
      <c r="T78" s="538"/>
      <c r="U78" s="538"/>
      <c r="V78" s="538"/>
      <c r="W78" s="538"/>
      <c r="X78" s="538"/>
      <c r="Y78" s="538"/>
      <c r="Z78" s="538"/>
      <c r="AA78" s="538"/>
      <c r="AB78" s="538"/>
      <c r="AC78" s="538"/>
      <c r="AD78" s="538"/>
      <c r="AE78" s="538"/>
      <c r="AF78" s="1152">
        <f>+H78*J78+L78*N78+P78*R78</f>
        <v>0</v>
      </c>
      <c r="AG78" s="1153"/>
      <c r="AH78" s="1123">
        <f>AF78</f>
        <v>0</v>
      </c>
      <c r="AI78" s="1124"/>
      <c r="AJ78" s="922" t="s">
        <v>631</v>
      </c>
      <c r="AK78" s="923"/>
      <c r="AM78" s="1107" t="s">
        <v>40</v>
      </c>
      <c r="AN78" s="1108"/>
      <c r="AO78" s="290">
        <f>+J80+N80+R80</f>
        <v>0</v>
      </c>
      <c r="AP78" s="290">
        <f>J82+N82+R82</f>
        <v>0</v>
      </c>
      <c r="AQ78" s="291">
        <f t="shared" si="26"/>
        <v>0</v>
      </c>
    </row>
    <row r="79" spans="2:43" ht="12.95" customHeight="1" thickTop="1" thickBot="1" x14ac:dyDescent="0.2">
      <c r="C79" s="929"/>
      <c r="D79" s="934" t="s">
        <v>84</v>
      </c>
      <c r="E79" s="1111" t="s">
        <v>468</v>
      </c>
      <c r="F79" s="1113" t="s">
        <v>485</v>
      </c>
      <c r="G79" s="1114"/>
      <c r="H79" s="539">
        <f>料金表!$G$18</f>
        <v>134.44</v>
      </c>
      <c r="I79" s="540" t="s">
        <v>95</v>
      </c>
      <c r="J79" s="541">
        <f>IF($S$61=0,0,SUMIFS($F$54:$Q$54,$F$54:$Q$54,"&gt;="&amp;料金表!$D$15,$F$54:$Q$54,"&lt;="&amp;料金表!$E$15))</f>
        <v>0</v>
      </c>
      <c r="K79" s="540" t="s">
        <v>96</v>
      </c>
      <c r="L79" s="542">
        <f>料金表!$G$19</f>
        <v>125.64</v>
      </c>
      <c r="M79" s="540" t="s">
        <v>95</v>
      </c>
      <c r="N79" s="541">
        <f>SUMIFS($F$54:$Q$54,$F$54:$Q$54,"&gt;"&amp;料金表!$D$16,$F$54:$Q$54,"&lt;="&amp;料金表!$E$16)</f>
        <v>0</v>
      </c>
      <c r="O79" s="540" t="s">
        <v>96</v>
      </c>
      <c r="P79" s="542">
        <f>料金表!$G$20</f>
        <v>111.34</v>
      </c>
      <c r="Q79" s="540" t="s">
        <v>95</v>
      </c>
      <c r="R79" s="541">
        <f>SUMIFS($F$54:$Q$54,$F$54:$Q$54,"&gt;"&amp;料金表!$D$17)</f>
        <v>0</v>
      </c>
      <c r="S79" s="540" t="s">
        <v>97</v>
      </c>
      <c r="T79" s="543"/>
      <c r="U79" s="543"/>
      <c r="V79" s="543"/>
      <c r="W79" s="543"/>
      <c r="X79" s="543"/>
      <c r="Y79" s="543"/>
      <c r="Z79" s="543"/>
      <c r="AA79" s="543"/>
      <c r="AB79" s="543"/>
      <c r="AC79" s="543"/>
      <c r="AD79" s="543"/>
      <c r="AE79" s="543"/>
      <c r="AF79" s="1117">
        <f>+H79*J79+L79*N79+P79*R79</f>
        <v>0</v>
      </c>
      <c r="AG79" s="1118"/>
      <c r="AH79" s="1125">
        <f>SUM(AF79:AG80)</f>
        <v>0</v>
      </c>
      <c r="AI79" s="1126"/>
      <c r="AJ79" s="924"/>
      <c r="AK79" s="925"/>
      <c r="AM79" s="1109" t="s">
        <v>26</v>
      </c>
      <c r="AN79" s="1110"/>
      <c r="AO79" s="292">
        <f>SUM(AO77:AO78)</f>
        <v>0</v>
      </c>
      <c r="AP79" s="292">
        <f>SUM(AP77:AP78)</f>
        <v>0</v>
      </c>
      <c r="AQ79" s="293">
        <f>SUM(AQ77:AQ78)</f>
        <v>0</v>
      </c>
    </row>
    <row r="80" spans="2:43" ht="12.95" customHeight="1" x14ac:dyDescent="0.15">
      <c r="C80" s="929"/>
      <c r="D80" s="934"/>
      <c r="E80" s="1149"/>
      <c r="F80" s="1115" t="s">
        <v>480</v>
      </c>
      <c r="G80" s="1116"/>
      <c r="H80" s="544">
        <f>料金表!$G$15</f>
        <v>162.88</v>
      </c>
      <c r="I80" s="524" t="s">
        <v>95</v>
      </c>
      <c r="J80" s="545">
        <f>SUMIFS($F$55:$Q$55,$F$55:$Q$55,"&gt;="&amp;料金表!$D$15,$F$55:$Q$55,"&lt;="&amp;料金表!$E$15)</f>
        <v>0</v>
      </c>
      <c r="K80" s="524" t="s">
        <v>96</v>
      </c>
      <c r="L80" s="546">
        <f>料金表!$G$16</f>
        <v>154.08000000000001</v>
      </c>
      <c r="M80" s="524" t="s">
        <v>95</v>
      </c>
      <c r="N80" s="545">
        <f>SUMIFS($F$55:$Q$55,$F$55:$Q$55,"&gt;"&amp;料金表!$D$16,$F$55:$Q$55,"&lt;="&amp;料金表!$E$16)</f>
        <v>0</v>
      </c>
      <c r="O80" s="524" t="s">
        <v>96</v>
      </c>
      <c r="P80" s="546">
        <f>料金表!$G$17</f>
        <v>139.78</v>
      </c>
      <c r="Q80" s="524" t="s">
        <v>95</v>
      </c>
      <c r="R80" s="545">
        <f>SUMIFS($F$55:$Q$55,$F$55:$Q$55,"&gt;"&amp;料金表!$D$17)</f>
        <v>0</v>
      </c>
      <c r="S80" s="524" t="s">
        <v>502</v>
      </c>
      <c r="T80" s="522"/>
      <c r="U80" s="522"/>
      <c r="V80" s="522"/>
      <c r="W80" s="522"/>
      <c r="X80" s="522"/>
      <c r="Y80" s="522"/>
      <c r="Z80" s="522"/>
      <c r="AA80" s="522"/>
      <c r="AB80" s="522"/>
      <c r="AC80" s="522"/>
      <c r="AD80" s="522"/>
      <c r="AE80" s="522"/>
      <c r="AF80" s="1119">
        <f>+H80*J80+L80*N80+P80*R80</f>
        <v>0</v>
      </c>
      <c r="AG80" s="1120"/>
      <c r="AH80" s="1127"/>
      <c r="AI80" s="1128"/>
      <c r="AJ80" s="924"/>
      <c r="AK80" s="925"/>
    </row>
    <row r="81" spans="3:43" ht="12.95" customHeight="1" thickBot="1" x14ac:dyDescent="0.2">
      <c r="C81" s="929"/>
      <c r="D81" s="934"/>
      <c r="E81" s="1111" t="s">
        <v>466</v>
      </c>
      <c r="F81" s="1113" t="s">
        <v>485</v>
      </c>
      <c r="G81" s="1114"/>
      <c r="H81" s="539">
        <f>+H79</f>
        <v>134.44</v>
      </c>
      <c r="I81" s="540" t="s">
        <v>95</v>
      </c>
      <c r="J81" s="541">
        <f>SUMIFS($T$54:$AE$54,$T$54:$AE$54,"&gt;="&amp;料金表!$D$15,$T$54:$AE$54,"&lt;="&amp;料金表!$E$15)</f>
        <v>0</v>
      </c>
      <c r="K81" s="540" t="s">
        <v>96</v>
      </c>
      <c r="L81" s="547">
        <f>+L79</f>
        <v>125.64</v>
      </c>
      <c r="M81" s="540" t="s">
        <v>95</v>
      </c>
      <c r="N81" s="541">
        <f>SUMIFS($T$54:$AE$54,$T$54:$AE$54,"&gt;"&amp;料金表!$D$16,$T$54:$AE$54,"&lt;="&amp;料金表!$E$16)</f>
        <v>0</v>
      </c>
      <c r="O81" s="540" t="s">
        <v>96</v>
      </c>
      <c r="P81" s="547">
        <f>+P79</f>
        <v>111.34</v>
      </c>
      <c r="Q81" s="540" t="s">
        <v>95</v>
      </c>
      <c r="R81" s="541">
        <f>SUMIFS($T$54:$AE$54,$T$54:$AE$54,"&gt;"&amp;料金表!$D$17)</f>
        <v>0</v>
      </c>
      <c r="S81" s="540" t="s">
        <v>502</v>
      </c>
      <c r="T81" s="543"/>
      <c r="U81" s="543"/>
      <c r="V81" s="543"/>
      <c r="W81" s="543"/>
      <c r="X81" s="543"/>
      <c r="Y81" s="543"/>
      <c r="Z81" s="543"/>
      <c r="AA81" s="543"/>
      <c r="AB81" s="543"/>
      <c r="AC81" s="543"/>
      <c r="AD81" s="543"/>
      <c r="AE81" s="543"/>
      <c r="AF81" s="1117">
        <f>+H81*J81+L81*N81+P81*R81</f>
        <v>0</v>
      </c>
      <c r="AG81" s="1118"/>
      <c r="AH81" s="1125">
        <f>SUM(AF81:AG82)</f>
        <v>0</v>
      </c>
      <c r="AI81" s="1126"/>
      <c r="AJ81" s="924"/>
      <c r="AK81" s="925"/>
      <c r="AM81" s="4" t="s">
        <v>505</v>
      </c>
    </row>
    <row r="82" spans="3:43" ht="12.95" customHeight="1" x14ac:dyDescent="0.15">
      <c r="C82" s="929"/>
      <c r="D82" s="934"/>
      <c r="E82" s="1112"/>
      <c r="F82" s="1115" t="s">
        <v>480</v>
      </c>
      <c r="G82" s="1116"/>
      <c r="H82" s="544">
        <f>+H80</f>
        <v>162.88</v>
      </c>
      <c r="I82" s="524" t="s">
        <v>95</v>
      </c>
      <c r="J82" s="545">
        <f>SUMIFS($T$55:$AE$55,$T$55:$AE$55,"&gt;="&amp;料金表!$D$15,$T$55:$AE$55,"&lt;="&amp;料金表!$E$15)</f>
        <v>0</v>
      </c>
      <c r="K82" s="524" t="s">
        <v>96</v>
      </c>
      <c r="L82" s="546">
        <f>+L80</f>
        <v>154.08000000000001</v>
      </c>
      <c r="M82" s="524" t="s">
        <v>95</v>
      </c>
      <c r="N82" s="545">
        <f>SUMIFS($T$55:$AE$55,$T$55:$AE$55,"&gt;"&amp;料金表!$D$16,$T$55:$AE$55,"&lt;="&amp;料金表!$E$16)</f>
        <v>0</v>
      </c>
      <c r="O82" s="524" t="s">
        <v>96</v>
      </c>
      <c r="P82" s="546">
        <f>+P80</f>
        <v>139.78</v>
      </c>
      <c r="Q82" s="524" t="s">
        <v>95</v>
      </c>
      <c r="R82" s="545">
        <f>SUMIFS($T$55:$AE$55,$T$55:$AE$55,"&gt;"&amp;料金表!$D$17)</f>
        <v>0</v>
      </c>
      <c r="S82" s="524" t="s">
        <v>502</v>
      </c>
      <c r="T82" s="522"/>
      <c r="U82" s="522"/>
      <c r="V82" s="522"/>
      <c r="W82" s="522"/>
      <c r="X82" s="522"/>
      <c r="Y82" s="522"/>
      <c r="Z82" s="522"/>
      <c r="AA82" s="522"/>
      <c r="AB82" s="522"/>
      <c r="AC82" s="522"/>
      <c r="AD82" s="522"/>
      <c r="AE82" s="522"/>
      <c r="AF82" s="1119">
        <f>+H82*J82+L82*N82+P82*R82</f>
        <v>0</v>
      </c>
      <c r="AG82" s="1120"/>
      <c r="AH82" s="1127"/>
      <c r="AI82" s="1128"/>
      <c r="AJ82" s="924"/>
      <c r="AK82" s="925"/>
      <c r="AM82" s="1147" t="s">
        <v>74</v>
      </c>
      <c r="AN82" s="1148"/>
      <c r="AO82" s="199" t="s">
        <v>465</v>
      </c>
      <c r="AP82" s="199" t="s">
        <v>466</v>
      </c>
      <c r="AQ82" s="46" t="s">
        <v>69</v>
      </c>
    </row>
    <row r="83" spans="3:43" ht="12.95" customHeight="1" thickBot="1" x14ac:dyDescent="0.2">
      <c r="C83" s="930"/>
      <c r="D83" s="935" t="s">
        <v>92</v>
      </c>
      <c r="E83" s="936"/>
      <c r="F83" s="936"/>
      <c r="G83" s="937"/>
      <c r="H83" s="548"/>
      <c r="I83" s="549"/>
      <c r="J83" s="550"/>
      <c r="K83" s="549"/>
      <c r="L83" s="551"/>
      <c r="M83" s="549"/>
      <c r="N83" s="550"/>
      <c r="O83" s="549"/>
      <c r="P83" s="551"/>
      <c r="Q83" s="549"/>
      <c r="R83" s="550"/>
      <c r="S83" s="549"/>
      <c r="T83" s="549"/>
      <c r="U83" s="549"/>
      <c r="V83" s="549"/>
      <c r="W83" s="549"/>
      <c r="X83" s="549"/>
      <c r="Y83" s="549"/>
      <c r="Z83" s="549"/>
      <c r="AA83" s="549"/>
      <c r="AB83" s="549"/>
      <c r="AC83" s="549"/>
      <c r="AD83" s="549"/>
      <c r="AE83" s="549"/>
      <c r="AF83" s="552"/>
      <c r="AG83" s="553"/>
      <c r="AH83" s="1121">
        <f>INT(SUM(AH78:AI82))</f>
        <v>0</v>
      </c>
      <c r="AI83" s="1122"/>
      <c r="AJ83" s="926"/>
      <c r="AK83" s="927"/>
      <c r="AM83" s="1137" t="s">
        <v>506</v>
      </c>
      <c r="AN83" s="1138"/>
      <c r="AO83" s="290">
        <f>J85+N85+R85+V85+Z85+AD85+J86+N86+R86+V86+Z86</f>
        <v>0</v>
      </c>
      <c r="AP83" s="290">
        <f>J87+N87+R87+V87+Z87+AD87+J88+N88+R88+V88+Z88</f>
        <v>0</v>
      </c>
      <c r="AQ83" s="291">
        <f t="shared" ref="AQ83" si="27">SUM(AO83:AP83)</f>
        <v>0</v>
      </c>
    </row>
    <row r="84" spans="3:43" ht="12.95" customHeight="1" thickTop="1" thickBot="1" x14ac:dyDescent="0.2">
      <c r="C84" s="928" t="s">
        <v>471</v>
      </c>
      <c r="D84" s="931" t="s">
        <v>476</v>
      </c>
      <c r="E84" s="932"/>
      <c r="F84" s="932"/>
      <c r="G84" s="933"/>
      <c r="H84" s="554">
        <f>料金表!$F$26</f>
        <v>1500</v>
      </c>
      <c r="I84" s="502" t="s">
        <v>93</v>
      </c>
      <c r="J84" s="555">
        <f>IF(R63=0,0,12)</f>
        <v>0</v>
      </c>
      <c r="K84" s="556" t="s">
        <v>83</v>
      </c>
      <c r="L84" s="557"/>
      <c r="M84" s="128"/>
      <c r="N84" s="558"/>
      <c r="O84" s="128"/>
      <c r="P84" s="557"/>
      <c r="Q84" s="128"/>
      <c r="R84" s="558"/>
      <c r="S84" s="128"/>
      <c r="T84" s="557"/>
      <c r="U84" s="128"/>
      <c r="V84" s="558"/>
      <c r="W84" s="128"/>
      <c r="X84" s="557"/>
      <c r="Y84" s="128"/>
      <c r="Z84" s="558"/>
      <c r="AA84" s="128"/>
      <c r="AB84" s="557"/>
      <c r="AC84" s="128"/>
      <c r="AD84" s="558"/>
      <c r="AE84" s="128"/>
      <c r="AF84" s="559"/>
      <c r="AG84" s="503"/>
      <c r="AH84" s="1123">
        <f>+H84*J84</f>
        <v>0</v>
      </c>
      <c r="AI84" s="1124"/>
      <c r="AJ84" s="922" t="s">
        <v>632</v>
      </c>
      <c r="AK84" s="923"/>
      <c r="AM84" s="1109" t="s">
        <v>26</v>
      </c>
      <c r="AN84" s="1110"/>
      <c r="AO84" s="292">
        <f>SUM(AO83)</f>
        <v>0</v>
      </c>
      <c r="AP84" s="292">
        <f t="shared" ref="AP84" si="28">SUM(AP83)</f>
        <v>0</v>
      </c>
      <c r="AQ84" s="293">
        <f t="shared" ref="AQ84" si="29">SUM(AQ83)</f>
        <v>0</v>
      </c>
    </row>
    <row r="85" spans="3:43" ht="12.95" customHeight="1" x14ac:dyDescent="0.15">
      <c r="C85" s="929"/>
      <c r="D85" s="934" t="s">
        <v>84</v>
      </c>
      <c r="E85" s="938" t="s">
        <v>468</v>
      </c>
      <c r="F85" s="939"/>
      <c r="G85" s="940"/>
      <c r="H85" s="560">
        <f>料金表!$F$29</f>
        <v>399</v>
      </c>
      <c r="I85" s="540" t="s">
        <v>95</v>
      </c>
      <c r="J85" s="541">
        <f>IF($R$63=0,0,SUMIFS($F$57:$Q$57,$F$57:$Q$57,"&gt;="&amp;料金表!$D$29,$F$57:$Q$57,"&lt;="&amp;料金表!$E$29))</f>
        <v>0</v>
      </c>
      <c r="K85" s="540" t="s">
        <v>96</v>
      </c>
      <c r="L85" s="547">
        <f>料金表!$F$30</f>
        <v>389</v>
      </c>
      <c r="M85" s="540" t="s">
        <v>95</v>
      </c>
      <c r="N85" s="541">
        <f>SUMIFS($F$57:$Q$57,$F$57:$Q$57,"&gt;="&amp;料金表!$D$30,$F$57:$Q$57,"&lt;"&amp;料金表!$E$30)</f>
        <v>0</v>
      </c>
      <c r="O85" s="540" t="s">
        <v>96</v>
      </c>
      <c r="P85" s="561">
        <f>料金表!$F$31</f>
        <v>379</v>
      </c>
      <c r="Q85" s="540" t="s">
        <v>95</v>
      </c>
      <c r="R85" s="541">
        <f>SUMIFS($F$57:$Q$57,$F$57:$Q$57,"&gt;="&amp;料金表!$D$31,$F$57:$Q$57,"&lt;"&amp;料金表!$E$31)</f>
        <v>0</v>
      </c>
      <c r="S85" s="540" t="s">
        <v>96</v>
      </c>
      <c r="T85" s="547">
        <f>料金表!$F$32</f>
        <v>369</v>
      </c>
      <c r="U85" s="540" t="s">
        <v>95</v>
      </c>
      <c r="V85" s="541">
        <f>SUMIFS($F$57:$Q$57,$F$57:$Q$57,"&gt;="&amp;料金表!$D$32,$F$57:$Q$57,"&lt;"&amp;料金表!$E$32)</f>
        <v>0</v>
      </c>
      <c r="W85" s="540" t="s">
        <v>96</v>
      </c>
      <c r="X85" s="561">
        <f>料金表!$F$33</f>
        <v>359</v>
      </c>
      <c r="Y85" s="540" t="s">
        <v>95</v>
      </c>
      <c r="Z85" s="541">
        <f>SUMIFS($F$57:$Q$57,$F$57:$Q$57,"&gt;="&amp;料金表!$D$33,$F$57:$Q$57,"&lt;"&amp;料金表!$E$33)</f>
        <v>0</v>
      </c>
      <c r="AA85" s="540" t="s">
        <v>96</v>
      </c>
      <c r="AB85" s="561">
        <f>料金表!$F$34</f>
        <v>349</v>
      </c>
      <c r="AC85" s="540" t="s">
        <v>95</v>
      </c>
      <c r="AD85" s="541">
        <f>SUMIFS($F$57:$Q$57,$F$57:$Q$57,"&gt;="&amp;料金表!$D$34,$F$57:$Q$57,"&lt;"&amp;料金表!$E$34)</f>
        <v>0</v>
      </c>
      <c r="AE85" s="540" t="s">
        <v>96</v>
      </c>
      <c r="AF85" s="562"/>
      <c r="AG85" s="563"/>
      <c r="AH85" s="1125">
        <f>+H85*J85+L85*N85+P85*R85+T85*V85+X85*Z85+AB85*AD85+H86*J86+L86*N86+P86*R86+T86*V86+X86*Z86</f>
        <v>0</v>
      </c>
      <c r="AI85" s="1126"/>
      <c r="AJ85" s="924"/>
      <c r="AK85" s="925"/>
    </row>
    <row r="86" spans="3:43" ht="12.95" customHeight="1" x14ac:dyDescent="0.15">
      <c r="C86" s="929"/>
      <c r="D86" s="934"/>
      <c r="E86" s="941"/>
      <c r="F86" s="942"/>
      <c r="G86" s="943"/>
      <c r="H86" s="564">
        <f>料金表!$F$35</f>
        <v>339</v>
      </c>
      <c r="I86" s="524" t="s">
        <v>95</v>
      </c>
      <c r="J86" s="545">
        <f>SUMIFS($F$57:$Q$57,$F$57:$Q$57,"&gt;="&amp;料金表!$D$35,$F$57:$Q$57,"&lt;"&amp;料金表!$E$35)</f>
        <v>0</v>
      </c>
      <c r="K86" s="524" t="s">
        <v>96</v>
      </c>
      <c r="L86" s="546">
        <f>料金表!$F$36</f>
        <v>329</v>
      </c>
      <c r="M86" s="524" t="s">
        <v>95</v>
      </c>
      <c r="N86" s="545">
        <f>SUMIFS($F$57:$Q$57,$F$57:$Q$57,"&gt;="&amp;料金表!$D$36,$F$57:$Q$57,"&lt;"&amp;料金表!$E$36)</f>
        <v>0</v>
      </c>
      <c r="O86" s="524" t="s">
        <v>96</v>
      </c>
      <c r="P86" s="546">
        <f>料金表!$F$37</f>
        <v>319</v>
      </c>
      <c r="Q86" s="524" t="s">
        <v>95</v>
      </c>
      <c r="R86" s="545">
        <f>SUMIFS($F$57:$Q$57,$F$57:$Q$57,"&gt;="&amp;料金表!$D$37,$F$57:$Q$57,"&lt;"&amp;料金表!$E$37)</f>
        <v>0</v>
      </c>
      <c r="S86" s="524" t="s">
        <v>96</v>
      </c>
      <c r="T86" s="546">
        <f>料金表!$F$38</f>
        <v>309</v>
      </c>
      <c r="U86" s="524" t="s">
        <v>95</v>
      </c>
      <c r="V86" s="545">
        <f>SUMIFS($F$57:$Q$57,$F$57:$Q$57,"&gt;="&amp;料金表!$D$38,$F$57:$Q$57,"&lt;"&amp;料金表!$E$38)</f>
        <v>0</v>
      </c>
      <c r="W86" s="524" t="s">
        <v>96</v>
      </c>
      <c r="X86" s="546">
        <f>料金表!$F$39</f>
        <v>299</v>
      </c>
      <c r="Y86" s="524" t="s">
        <v>95</v>
      </c>
      <c r="Z86" s="545">
        <f>SUMIFS($F$57:$Q$57,$F$57:$Q$57,"&gt;="&amp;料金表!$D$39)</f>
        <v>0</v>
      </c>
      <c r="AA86" s="524" t="s">
        <v>97</v>
      </c>
      <c r="AB86" s="546"/>
      <c r="AC86" s="522"/>
      <c r="AD86" s="565"/>
      <c r="AE86" s="522"/>
      <c r="AF86" s="566"/>
      <c r="AG86" s="567"/>
      <c r="AH86" s="1127"/>
      <c r="AI86" s="1128"/>
      <c r="AJ86" s="924"/>
      <c r="AK86" s="925"/>
    </row>
    <row r="87" spans="3:43" ht="12.95" customHeight="1" x14ac:dyDescent="0.15">
      <c r="C87" s="929"/>
      <c r="D87" s="934"/>
      <c r="E87" s="938" t="s">
        <v>466</v>
      </c>
      <c r="F87" s="939"/>
      <c r="G87" s="940"/>
      <c r="H87" s="568">
        <f>+H85</f>
        <v>399</v>
      </c>
      <c r="I87" s="508" t="s">
        <v>95</v>
      </c>
      <c r="J87" s="541">
        <f>IF($R$63=0,0,SUMIFS($T$57:$AE$57,$T$57:$AE$57,"&gt;="&amp;料金表!$D$29,$T$57:$AE$57,"&lt;="&amp;料金表!$E$29))</f>
        <v>0</v>
      </c>
      <c r="K87" s="508" t="s">
        <v>96</v>
      </c>
      <c r="L87" s="569">
        <f>+L85</f>
        <v>389</v>
      </c>
      <c r="M87" s="508" t="s">
        <v>95</v>
      </c>
      <c r="N87" s="541">
        <f>SUMIFS($T$57:$AE$57,$T$57:$AE$57,"&gt;="&amp;料金表!$D$30,$T$57:$AE$57,"&lt;"&amp;料金表!$E$30)</f>
        <v>0</v>
      </c>
      <c r="O87" s="508" t="s">
        <v>96</v>
      </c>
      <c r="P87" s="569">
        <f>+P85</f>
        <v>379</v>
      </c>
      <c r="Q87" s="508" t="s">
        <v>95</v>
      </c>
      <c r="R87" s="541">
        <f>SUMIFS($T$57:$AE$57,$T$57:$AE$57,"&gt;="&amp;料金表!$D$31,$T$57:$AE$57,"&lt;"&amp;料金表!$E$31)</f>
        <v>0</v>
      </c>
      <c r="S87" s="508" t="s">
        <v>96</v>
      </c>
      <c r="T87" s="569">
        <f>+T85</f>
        <v>369</v>
      </c>
      <c r="U87" s="508" t="s">
        <v>95</v>
      </c>
      <c r="V87" s="541">
        <f>SUMIFS($T$57:$AE$57,$T$57:$AE$57,"&gt;="&amp;料金表!$D$32,$T$57:$AE$57,"&lt;"&amp;料金表!$E$32)</f>
        <v>0</v>
      </c>
      <c r="W87" s="508" t="s">
        <v>96</v>
      </c>
      <c r="X87" s="569">
        <f>+X85</f>
        <v>359</v>
      </c>
      <c r="Y87" s="508" t="s">
        <v>95</v>
      </c>
      <c r="Z87" s="541">
        <f>SUMIFS($T$57:$AE$57,$T$57:$AE$57,"&gt;="&amp;料金表!$D$33,$T$57:$AE$57,"&lt;"&amp;料金表!$E$33)</f>
        <v>0</v>
      </c>
      <c r="AA87" s="508" t="s">
        <v>96</v>
      </c>
      <c r="AB87" s="569">
        <f>+AB85</f>
        <v>349</v>
      </c>
      <c r="AC87" s="508" t="s">
        <v>95</v>
      </c>
      <c r="AD87" s="541">
        <f>SUMIFS($T$57:$AE$57,$T$57:$AE$57,"&gt;="&amp;料金表!$D$34,$T$57:$AE$57,"&lt;"&amp;料金表!$E$34)</f>
        <v>0</v>
      </c>
      <c r="AE87" s="540" t="s">
        <v>96</v>
      </c>
      <c r="AF87" s="562"/>
      <c r="AG87" s="570"/>
      <c r="AH87" s="1125">
        <f>+H87*J87+L87*N87+P87*R87+T87*V87+X87*Z87+AB87*AD87+H88*J88+L88*N88+P88*R88+T88*V88+X88*Z88</f>
        <v>0</v>
      </c>
      <c r="AI87" s="1126"/>
      <c r="AJ87" s="924"/>
      <c r="AK87" s="925"/>
    </row>
    <row r="88" spans="3:43" ht="12.95" customHeight="1" x14ac:dyDescent="0.15">
      <c r="C88" s="929"/>
      <c r="D88" s="934"/>
      <c r="E88" s="941"/>
      <c r="F88" s="942"/>
      <c r="G88" s="943"/>
      <c r="H88" s="564">
        <f>+H86</f>
        <v>339</v>
      </c>
      <c r="I88" s="524" t="s">
        <v>95</v>
      </c>
      <c r="J88" s="545">
        <f>SUMIFS($T$57:$AE$57,$T$57:$AE$57,"&gt;="&amp;料金表!$D$35,$T$57:$AE$57,"&lt;"&amp;料金表!$E$35)</f>
        <v>0</v>
      </c>
      <c r="K88" s="524" t="s">
        <v>96</v>
      </c>
      <c r="L88" s="546">
        <f>+L86</f>
        <v>329</v>
      </c>
      <c r="M88" s="524" t="s">
        <v>95</v>
      </c>
      <c r="N88" s="545">
        <f>SUMIFS($T$57:$AE$57,$T$57:$AE$57,"&gt;="&amp;料金表!$D$36,$T$57:$AE$57,"&lt;"&amp;料金表!$E$36)</f>
        <v>0</v>
      </c>
      <c r="O88" s="524" t="s">
        <v>96</v>
      </c>
      <c r="P88" s="546">
        <f>+P86</f>
        <v>319</v>
      </c>
      <c r="Q88" s="524" t="s">
        <v>95</v>
      </c>
      <c r="R88" s="545">
        <f>SUMIFS($T$57:$AE$57,$T$57:$AE$57,"&gt;="&amp;料金表!$D$37,$T$57:$AE$57,"&lt;"&amp;料金表!$E$37)</f>
        <v>0</v>
      </c>
      <c r="S88" s="524" t="s">
        <v>96</v>
      </c>
      <c r="T88" s="546">
        <f>+T86</f>
        <v>309</v>
      </c>
      <c r="U88" s="524" t="s">
        <v>95</v>
      </c>
      <c r="V88" s="545">
        <f>SUMIFS($T$57:$AE$57,$T$57:$AE$57,"&gt;="&amp;料金表!$D$38,$T$57:$AE$57,"&lt;"&amp;料金表!$E$38)</f>
        <v>0</v>
      </c>
      <c r="W88" s="524" t="s">
        <v>96</v>
      </c>
      <c r="X88" s="546">
        <f>+X86</f>
        <v>299</v>
      </c>
      <c r="Y88" s="524" t="s">
        <v>95</v>
      </c>
      <c r="Z88" s="545">
        <f>SUMIFS($T$57:$AE$57,$T$57:$AE$57,"&gt;="&amp;料金表!$D$39)</f>
        <v>0</v>
      </c>
      <c r="AA88" s="524" t="s">
        <v>97</v>
      </c>
      <c r="AB88" s="546"/>
      <c r="AC88" s="522"/>
      <c r="AD88" s="565"/>
      <c r="AE88" s="522"/>
      <c r="AF88" s="566"/>
      <c r="AG88" s="567"/>
      <c r="AH88" s="1127"/>
      <c r="AI88" s="1128"/>
      <c r="AJ88" s="924"/>
      <c r="AK88" s="925"/>
    </row>
    <row r="89" spans="3:43" ht="12.95" customHeight="1" thickBot="1" x14ac:dyDescent="0.2">
      <c r="C89" s="930"/>
      <c r="D89" s="935" t="s">
        <v>92</v>
      </c>
      <c r="E89" s="936"/>
      <c r="F89" s="936"/>
      <c r="G89" s="937"/>
      <c r="H89" s="571"/>
      <c r="I89" s="549"/>
      <c r="J89" s="550"/>
      <c r="K89" s="549"/>
      <c r="L89" s="550"/>
      <c r="M89" s="549"/>
      <c r="N89" s="550"/>
      <c r="O89" s="549"/>
      <c r="P89" s="551"/>
      <c r="Q89" s="549"/>
      <c r="R89" s="550"/>
      <c r="S89" s="531"/>
      <c r="T89" s="572"/>
      <c r="U89" s="531"/>
      <c r="V89" s="530"/>
      <c r="W89" s="531"/>
      <c r="X89" s="572"/>
      <c r="Y89" s="531"/>
      <c r="Z89" s="530"/>
      <c r="AA89" s="531"/>
      <c r="AB89" s="572"/>
      <c r="AC89" s="531"/>
      <c r="AD89" s="530"/>
      <c r="AE89" s="531"/>
      <c r="AF89" s="573"/>
      <c r="AG89" s="553"/>
      <c r="AH89" s="1121">
        <f>INT(SUM(AH84:AI88))</f>
        <v>0</v>
      </c>
      <c r="AI89" s="1122"/>
      <c r="AJ89" s="926"/>
      <c r="AK89" s="927"/>
    </row>
    <row r="90" spans="3:43" ht="12.95" customHeight="1" thickTop="1" thickBot="1" x14ac:dyDescent="0.2">
      <c r="C90" s="1104" t="s">
        <v>98</v>
      </c>
      <c r="D90" s="1105"/>
      <c r="E90" s="1105"/>
      <c r="F90" s="1105"/>
      <c r="G90" s="1106"/>
      <c r="H90" s="574"/>
      <c r="I90" s="575"/>
      <c r="J90" s="574"/>
      <c r="K90" s="575"/>
      <c r="L90" s="574"/>
      <c r="M90" s="575"/>
      <c r="N90" s="574"/>
      <c r="O90" s="575"/>
      <c r="P90" s="574"/>
      <c r="Q90" s="575"/>
      <c r="R90" s="574"/>
      <c r="S90" s="575"/>
      <c r="T90" s="576"/>
      <c r="U90" s="575"/>
      <c r="V90" s="574"/>
      <c r="W90" s="575"/>
      <c r="X90" s="576"/>
      <c r="Y90" s="575"/>
      <c r="Z90" s="574"/>
      <c r="AA90" s="575"/>
      <c r="AB90" s="576"/>
      <c r="AC90" s="575"/>
      <c r="AD90" s="574"/>
      <c r="AE90" s="575"/>
      <c r="AF90" s="575"/>
      <c r="AG90" s="575"/>
      <c r="AH90" s="1129">
        <f>+AH77+AH83+AH89</f>
        <v>0</v>
      </c>
      <c r="AI90" s="1130"/>
      <c r="AJ90" s="809"/>
      <c r="AK90" s="810"/>
    </row>
    <row r="91" spans="3:43" ht="12.95" customHeight="1" x14ac:dyDescent="0.15">
      <c r="C91" s="4" t="s">
        <v>510</v>
      </c>
      <c r="D91" s="4"/>
    </row>
    <row r="92" spans="3:43" ht="12.95" customHeight="1" x14ac:dyDescent="0.15">
      <c r="D92" s="58"/>
      <c r="N92" s="4"/>
      <c r="W92" s="5"/>
    </row>
    <row r="93" spans="3:43" ht="14.25" customHeight="1" x14ac:dyDescent="0.15">
      <c r="D93" s="4"/>
      <c r="U93" s="21"/>
    </row>
  </sheetData>
  <mergeCells count="212">
    <mergeCell ref="AH73:AI76"/>
    <mergeCell ref="AH69:AI72"/>
    <mergeCell ref="AH67:AI67"/>
    <mergeCell ref="AH66:AI66"/>
    <mergeCell ref="AF70:AG70"/>
    <mergeCell ref="AF69:AG69"/>
    <mergeCell ref="B3:C3"/>
    <mergeCell ref="F3:G3"/>
    <mergeCell ref="H3:K3"/>
    <mergeCell ref="L6:W6"/>
    <mergeCell ref="X6:AC6"/>
    <mergeCell ref="X7:AC7"/>
    <mergeCell ref="AB8:AC8"/>
    <mergeCell ref="AB9:AC9"/>
    <mergeCell ref="X8:Y9"/>
    <mergeCell ref="V9:W9"/>
    <mergeCell ref="T9:U9"/>
    <mergeCell ref="T8:U8"/>
    <mergeCell ref="V8:W8"/>
    <mergeCell ref="R8:S9"/>
    <mergeCell ref="N8:O8"/>
    <mergeCell ref="N9:O9"/>
    <mergeCell ref="L7:Q7"/>
    <mergeCell ref="R7:W7"/>
    <mergeCell ref="AM72:AN72"/>
    <mergeCell ref="AM73:AN73"/>
    <mergeCell ref="AM82:AN82"/>
    <mergeCell ref="AM83:AN83"/>
    <mergeCell ref="AM76:AN76"/>
    <mergeCell ref="AM68:AN68"/>
    <mergeCell ref="D79:D82"/>
    <mergeCell ref="E79:E80"/>
    <mergeCell ref="C67:C77"/>
    <mergeCell ref="D67:G67"/>
    <mergeCell ref="AF71:AG71"/>
    <mergeCell ref="AF72:AG72"/>
    <mergeCell ref="AF73:AG73"/>
    <mergeCell ref="AF74:AG74"/>
    <mergeCell ref="AF75:AG75"/>
    <mergeCell ref="AF76:AG76"/>
    <mergeCell ref="AF78:AG78"/>
    <mergeCell ref="AF79:AG79"/>
    <mergeCell ref="AF80:AG80"/>
    <mergeCell ref="AM71:AN71"/>
    <mergeCell ref="F79:G79"/>
    <mergeCell ref="F80:G80"/>
    <mergeCell ref="AH81:AI82"/>
    <mergeCell ref="AH79:AI80"/>
    <mergeCell ref="AM41:AN41"/>
    <mergeCell ref="AM45:AN45"/>
    <mergeCell ref="AM46:AN46"/>
    <mergeCell ref="AM49:AN49"/>
    <mergeCell ref="AM50:AN50"/>
    <mergeCell ref="AM51:AN51"/>
    <mergeCell ref="AM55:AN55"/>
    <mergeCell ref="AM42:AM43"/>
    <mergeCell ref="AM52:AN52"/>
    <mergeCell ref="AM44:AN44"/>
    <mergeCell ref="C90:G90"/>
    <mergeCell ref="AM77:AN77"/>
    <mergeCell ref="AM78:AN78"/>
    <mergeCell ref="AM79:AN79"/>
    <mergeCell ref="E81:E82"/>
    <mergeCell ref="D83:G83"/>
    <mergeCell ref="E87:G88"/>
    <mergeCell ref="F81:G81"/>
    <mergeCell ref="F82:G82"/>
    <mergeCell ref="AF81:AG81"/>
    <mergeCell ref="AF82:AG82"/>
    <mergeCell ref="AH83:AI83"/>
    <mergeCell ref="AH84:AI84"/>
    <mergeCell ref="AH85:AI86"/>
    <mergeCell ref="AH87:AI88"/>
    <mergeCell ref="AH89:AI89"/>
    <mergeCell ref="AH90:AI90"/>
    <mergeCell ref="AM84:AN84"/>
    <mergeCell ref="C78:C83"/>
    <mergeCell ref="D78:G78"/>
    <mergeCell ref="AH78:AI78"/>
    <mergeCell ref="AH77:AI77"/>
    <mergeCell ref="AJ67:AK77"/>
    <mergeCell ref="AJ78:AK83"/>
    <mergeCell ref="AE44:AE45"/>
    <mergeCell ref="AF44:AF45"/>
    <mergeCell ref="D47:D48"/>
    <mergeCell ref="S47:S48"/>
    <mergeCell ref="C56:D56"/>
    <mergeCell ref="C54:D55"/>
    <mergeCell ref="R54:S54"/>
    <mergeCell ref="S61:S62"/>
    <mergeCell ref="R63:S63"/>
    <mergeCell ref="AH54:AI54"/>
    <mergeCell ref="R55:S55"/>
    <mergeCell ref="AF55:AG55"/>
    <mergeCell ref="AH55:AI55"/>
    <mergeCell ref="AE51:AE52"/>
    <mergeCell ref="C53:D53"/>
    <mergeCell ref="Y53:AC53"/>
    <mergeCell ref="C50:C52"/>
    <mergeCell ref="D50:D51"/>
    <mergeCell ref="S50:S51"/>
    <mergeCell ref="AG50:AG51"/>
    <mergeCell ref="AI50:AI51"/>
    <mergeCell ref="P51:P52"/>
    <mergeCell ref="Q51:Q52"/>
    <mergeCell ref="AD51:AD52"/>
    <mergeCell ref="F53:J53"/>
    <mergeCell ref="K53:O53"/>
    <mergeCell ref="T53:X53"/>
    <mergeCell ref="AF54:AG54"/>
    <mergeCell ref="AG47:AG48"/>
    <mergeCell ref="AI47:AI48"/>
    <mergeCell ref="P48:P49"/>
    <mergeCell ref="Q48:Q49"/>
    <mergeCell ref="AD48:AD49"/>
    <mergeCell ref="AE48:AE49"/>
    <mergeCell ref="C40:C42"/>
    <mergeCell ref="D40:D41"/>
    <mergeCell ref="S40:S41"/>
    <mergeCell ref="AG40:AG41"/>
    <mergeCell ref="AI40:AI41"/>
    <mergeCell ref="C43:C45"/>
    <mergeCell ref="D43:D44"/>
    <mergeCell ref="AI43:AI44"/>
    <mergeCell ref="P44:P45"/>
    <mergeCell ref="Q44:Q45"/>
    <mergeCell ref="F46:J46"/>
    <mergeCell ref="K46:O46"/>
    <mergeCell ref="T46:X46"/>
    <mergeCell ref="C46:D46"/>
    <mergeCell ref="Y46:AC46"/>
    <mergeCell ref="C47:C49"/>
    <mergeCell ref="R44:R45"/>
    <mergeCell ref="AD44:AD45"/>
    <mergeCell ref="AD27:AE27"/>
    <mergeCell ref="C29:C30"/>
    <mergeCell ref="C26:E28"/>
    <mergeCell ref="AG33:AG34"/>
    <mergeCell ref="AI33:AI34"/>
    <mergeCell ref="C36:E36"/>
    <mergeCell ref="C37:C39"/>
    <mergeCell ref="D37:D38"/>
    <mergeCell ref="S37:S38"/>
    <mergeCell ref="AG37:AG38"/>
    <mergeCell ref="AI37:AI38"/>
    <mergeCell ref="C31:C35"/>
    <mergeCell ref="Y32:AC32"/>
    <mergeCell ref="D33:D34"/>
    <mergeCell ref="S33:S34"/>
    <mergeCell ref="F32:J32"/>
    <mergeCell ref="K32:O32"/>
    <mergeCell ref="T32:X32"/>
    <mergeCell ref="C6:D10"/>
    <mergeCell ref="E6:K6"/>
    <mergeCell ref="E7:E9"/>
    <mergeCell ref="F26:S26"/>
    <mergeCell ref="T26:AG26"/>
    <mergeCell ref="F7:K7"/>
    <mergeCell ref="Z8:AA8"/>
    <mergeCell ref="F8:G9"/>
    <mergeCell ref="H8:I8"/>
    <mergeCell ref="J8:K8"/>
    <mergeCell ref="L8:M9"/>
    <mergeCell ref="P8:Q8"/>
    <mergeCell ref="AM56:AN56"/>
    <mergeCell ref="AM57:AN57"/>
    <mergeCell ref="F56:J56"/>
    <mergeCell ref="K56:O56"/>
    <mergeCell ref="T56:X56"/>
    <mergeCell ref="Y56:AC56"/>
    <mergeCell ref="AH26:AI28"/>
    <mergeCell ref="R27:S28"/>
    <mergeCell ref="H9:I9"/>
    <mergeCell ref="J9:K9"/>
    <mergeCell ref="P9:Q9"/>
    <mergeCell ref="Z9:AA9"/>
    <mergeCell ref="AF27:AG28"/>
    <mergeCell ref="F27:J27"/>
    <mergeCell ref="T27:X27"/>
    <mergeCell ref="K27:O27"/>
    <mergeCell ref="P27:Q27"/>
    <mergeCell ref="AJ29:AK30"/>
    <mergeCell ref="AD11:AK22"/>
    <mergeCell ref="F29:J29"/>
    <mergeCell ref="K30:O30"/>
    <mergeCell ref="T29:X29"/>
    <mergeCell ref="Y30:AC30"/>
    <mergeCell ref="Y27:AC27"/>
    <mergeCell ref="AJ84:AK89"/>
    <mergeCell ref="C84:C89"/>
    <mergeCell ref="D84:G84"/>
    <mergeCell ref="D85:D88"/>
    <mergeCell ref="D89:G89"/>
    <mergeCell ref="E85:G86"/>
    <mergeCell ref="R57:S57"/>
    <mergeCell ref="AF57:AG57"/>
    <mergeCell ref="AH57:AI57"/>
    <mergeCell ref="G71:G72"/>
    <mergeCell ref="D77:G77"/>
    <mergeCell ref="F69:F70"/>
    <mergeCell ref="C57:E57"/>
    <mergeCell ref="C61:D62"/>
    <mergeCell ref="C63:E63"/>
    <mergeCell ref="F59:J59"/>
    <mergeCell ref="K59:O59"/>
    <mergeCell ref="P59:Q59"/>
    <mergeCell ref="R59:S60"/>
    <mergeCell ref="D68:D76"/>
    <mergeCell ref="E69:E72"/>
    <mergeCell ref="E73:E76"/>
    <mergeCell ref="F73:F74"/>
    <mergeCell ref="G75:G76"/>
  </mergeCells>
  <phoneticPr fontId="3"/>
  <conditionalFormatting sqref="AO69:AQ73">
    <cfRule type="cellIs" dxfId="7" priority="4" operator="notEqual">
      <formula>AO42</formula>
    </cfRule>
  </conditionalFormatting>
  <conditionalFormatting sqref="AO77:AQ79">
    <cfRule type="cellIs" dxfId="6" priority="2" operator="notEqual">
      <formula>AO50</formula>
    </cfRule>
  </conditionalFormatting>
  <conditionalFormatting sqref="AO83:AQ84">
    <cfRule type="cellIs" dxfId="5" priority="1" operator="notEqual">
      <formula>AO56</formula>
    </cfRule>
  </conditionalFormatting>
  <pageMargins left="0.78740157480314965" right="0.15748031496062992" top="0.51181102362204722" bottom="0.51181102362204722" header="0.51181102362204722" footer="0.51181102362204722"/>
  <pageSetup paperSize="8" scale="7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Q93"/>
  <sheetViews>
    <sheetView showGridLines="0" showZeros="0" view="pageBreakPreview" zoomScale="90" zoomScaleNormal="70" zoomScaleSheetLayoutView="90" workbookViewId="0"/>
  </sheetViews>
  <sheetFormatPr defaultColWidth="7.75" defaultRowHeight="12.95" customHeight="1" x14ac:dyDescent="0.15"/>
  <cols>
    <col min="1" max="2" width="1.5" style="188" customWidth="1"/>
    <col min="3" max="3" width="11.75" style="4" customWidth="1"/>
    <col min="4" max="4" width="8" style="188" customWidth="1"/>
    <col min="5" max="5" width="8.25" style="188" bestFit="1" customWidth="1"/>
    <col min="6" max="35" width="6" style="188" customWidth="1"/>
    <col min="36" max="37" width="11.625" style="188" customWidth="1"/>
    <col min="38" max="38" width="5.875" style="188" customWidth="1"/>
    <col min="39" max="43" width="6.875" style="188" customWidth="1"/>
    <col min="44" max="16384" width="7.75" style="188"/>
  </cols>
  <sheetData>
    <row r="1" spans="2:43" ht="17.25" customHeight="1" x14ac:dyDescent="0.15">
      <c r="B1" s="69" t="s">
        <v>599</v>
      </c>
      <c r="AQ1" s="62" t="s">
        <v>598</v>
      </c>
    </row>
    <row r="2" spans="2:43" ht="6" customHeight="1" x14ac:dyDescent="0.15">
      <c r="C2" s="188"/>
      <c r="AQ2" s="62"/>
    </row>
    <row r="3" spans="2:43" ht="18" customHeight="1" x14ac:dyDescent="0.15">
      <c r="B3" s="917" t="s">
        <v>261</v>
      </c>
      <c r="C3" s="917"/>
      <c r="D3" s="286" t="s">
        <v>600</v>
      </c>
      <c r="E3" s="60"/>
      <c r="F3" s="917" t="s">
        <v>260</v>
      </c>
      <c r="G3" s="917"/>
      <c r="H3" s="912" t="s">
        <v>601</v>
      </c>
      <c r="I3" s="912"/>
      <c r="J3" s="912"/>
      <c r="K3" s="912"/>
      <c r="X3" s="617"/>
      <c r="AQ3" s="617"/>
    </row>
    <row r="4" spans="2:43" ht="6.75" customHeight="1" x14ac:dyDescent="0.15">
      <c r="C4" s="188"/>
      <c r="X4" s="617"/>
      <c r="AQ4" s="617"/>
    </row>
    <row r="5" spans="2:43" ht="12.95" customHeight="1" thickBot="1" x14ac:dyDescent="0.2">
      <c r="B5" s="61" t="s">
        <v>594</v>
      </c>
      <c r="K5" s="5"/>
      <c r="R5" s="5"/>
    </row>
    <row r="6" spans="2:43" ht="12.95" customHeight="1" thickTop="1" x14ac:dyDescent="0.15">
      <c r="C6" s="1024" t="s">
        <v>30</v>
      </c>
      <c r="D6" s="1025"/>
      <c r="E6" s="1026" t="s">
        <v>30</v>
      </c>
      <c r="F6" s="1027"/>
      <c r="G6" s="1027"/>
      <c r="H6" s="1027"/>
      <c r="I6" s="1027"/>
      <c r="J6" s="1027"/>
      <c r="K6" s="1028"/>
      <c r="L6" s="1026" t="s">
        <v>5</v>
      </c>
      <c r="M6" s="1027"/>
      <c r="N6" s="1027"/>
      <c r="O6" s="1027"/>
      <c r="P6" s="1027"/>
      <c r="Q6" s="1027"/>
      <c r="R6" s="1027"/>
      <c r="S6" s="1027"/>
      <c r="T6" s="1027"/>
      <c r="U6" s="1027"/>
      <c r="V6" s="1027"/>
      <c r="W6" s="1028"/>
      <c r="X6" s="1026" t="s">
        <v>6</v>
      </c>
      <c r="Y6" s="1027"/>
      <c r="Z6" s="1027"/>
      <c r="AA6" s="1027"/>
      <c r="AB6" s="1027"/>
      <c r="AC6" s="1028"/>
      <c r="AD6" s="240" t="s">
        <v>0</v>
      </c>
      <c r="AE6" s="801"/>
      <c r="AF6" s="801"/>
      <c r="AG6" s="801"/>
      <c r="AH6" s="801"/>
      <c r="AI6" s="801"/>
      <c r="AJ6" s="801"/>
      <c r="AK6" s="244"/>
    </row>
    <row r="7" spans="2:43" ht="12.95" customHeight="1" x14ac:dyDescent="0.15">
      <c r="C7" s="984"/>
      <c r="D7" s="985"/>
      <c r="E7" s="1029" t="s">
        <v>4</v>
      </c>
      <c r="F7" s="1038" t="s">
        <v>31</v>
      </c>
      <c r="G7" s="1039"/>
      <c r="H7" s="1039"/>
      <c r="I7" s="1039"/>
      <c r="J7" s="1039"/>
      <c r="K7" s="1040"/>
      <c r="L7" s="1038" t="s">
        <v>32</v>
      </c>
      <c r="M7" s="1039"/>
      <c r="N7" s="1039"/>
      <c r="O7" s="1039"/>
      <c r="P7" s="1039"/>
      <c r="Q7" s="1040"/>
      <c r="R7" s="1038" t="s">
        <v>400</v>
      </c>
      <c r="S7" s="1039"/>
      <c r="T7" s="1039"/>
      <c r="U7" s="1039"/>
      <c r="V7" s="1039"/>
      <c r="W7" s="1040"/>
      <c r="X7" s="1038" t="s">
        <v>33</v>
      </c>
      <c r="Y7" s="1039"/>
      <c r="Z7" s="1039"/>
      <c r="AA7" s="1039"/>
      <c r="AB7" s="1039"/>
      <c r="AC7" s="1040"/>
      <c r="AD7" s="245"/>
      <c r="AE7" s="802"/>
      <c r="AF7" s="802"/>
      <c r="AG7" s="802"/>
      <c r="AH7" s="802"/>
      <c r="AI7" s="802"/>
      <c r="AJ7" s="802"/>
      <c r="AK7" s="246"/>
    </row>
    <row r="8" spans="2:43" ht="12.95" customHeight="1" x14ac:dyDescent="0.15">
      <c r="C8" s="984"/>
      <c r="D8" s="985"/>
      <c r="E8" s="1030"/>
      <c r="F8" s="1041" t="s">
        <v>34</v>
      </c>
      <c r="G8" s="940"/>
      <c r="H8" s="1043" t="s">
        <v>398</v>
      </c>
      <c r="I8" s="1044"/>
      <c r="J8" s="1044" t="s">
        <v>397</v>
      </c>
      <c r="K8" s="1045"/>
      <c r="L8" s="1046" t="s">
        <v>35</v>
      </c>
      <c r="M8" s="1047"/>
      <c r="N8" s="995" t="s">
        <v>398</v>
      </c>
      <c r="O8" s="996"/>
      <c r="P8" s="993" t="s">
        <v>397</v>
      </c>
      <c r="Q8" s="994"/>
      <c r="R8" s="1046" t="s">
        <v>35</v>
      </c>
      <c r="S8" s="1047"/>
      <c r="T8" s="995" t="s">
        <v>398</v>
      </c>
      <c r="U8" s="996"/>
      <c r="V8" s="993" t="s">
        <v>397</v>
      </c>
      <c r="W8" s="994"/>
      <c r="X8" s="1046" t="s">
        <v>35</v>
      </c>
      <c r="Y8" s="1047"/>
      <c r="Z8" s="995" t="s">
        <v>398</v>
      </c>
      <c r="AA8" s="996"/>
      <c r="AB8" s="993" t="s">
        <v>397</v>
      </c>
      <c r="AC8" s="994"/>
      <c r="AD8" s="245"/>
      <c r="AE8" s="802"/>
      <c r="AF8" s="802"/>
      <c r="AG8" s="802"/>
      <c r="AH8" s="802"/>
      <c r="AI8" s="802"/>
      <c r="AJ8" s="802"/>
      <c r="AK8" s="246"/>
    </row>
    <row r="9" spans="2:43" ht="13.15" customHeight="1" x14ac:dyDescent="0.15">
      <c r="C9" s="984"/>
      <c r="D9" s="985"/>
      <c r="E9" s="1031"/>
      <c r="F9" s="1042"/>
      <c r="G9" s="943"/>
      <c r="H9" s="992" t="s">
        <v>36</v>
      </c>
      <c r="I9" s="992"/>
      <c r="J9" s="993" t="s">
        <v>36</v>
      </c>
      <c r="K9" s="994"/>
      <c r="L9" s="1048"/>
      <c r="M9" s="1049"/>
      <c r="N9" s="995" t="s">
        <v>36</v>
      </c>
      <c r="O9" s="996"/>
      <c r="P9" s="993" t="s">
        <v>36</v>
      </c>
      <c r="Q9" s="994"/>
      <c r="R9" s="1048"/>
      <c r="S9" s="1049"/>
      <c r="T9" s="995" t="s">
        <v>36</v>
      </c>
      <c r="U9" s="996"/>
      <c r="V9" s="993" t="s">
        <v>36</v>
      </c>
      <c r="W9" s="994"/>
      <c r="X9" s="1048"/>
      <c r="Y9" s="1049"/>
      <c r="Z9" s="995" t="s">
        <v>36</v>
      </c>
      <c r="AA9" s="996"/>
      <c r="AB9" s="993" t="s">
        <v>36</v>
      </c>
      <c r="AC9" s="994"/>
      <c r="AD9" s="245"/>
      <c r="AE9" s="802"/>
      <c r="AF9" s="802"/>
      <c r="AG9" s="802"/>
      <c r="AH9" s="802"/>
      <c r="AI9" s="802"/>
      <c r="AJ9" s="802"/>
      <c r="AK9" s="246"/>
    </row>
    <row r="10" spans="2:43" ht="12.95" customHeight="1" thickBot="1" x14ac:dyDescent="0.2">
      <c r="C10" s="986"/>
      <c r="D10" s="987"/>
      <c r="E10" s="269" t="s">
        <v>7</v>
      </c>
      <c r="F10" s="238" t="s">
        <v>1</v>
      </c>
      <c r="G10" s="239" t="s">
        <v>2</v>
      </c>
      <c r="H10" s="8" t="s">
        <v>1</v>
      </c>
      <c r="I10" s="9" t="s">
        <v>2</v>
      </c>
      <c r="J10" s="10" t="s">
        <v>1</v>
      </c>
      <c r="K10" s="11" t="s">
        <v>2</v>
      </c>
      <c r="L10" s="235" t="s">
        <v>1</v>
      </c>
      <c r="M10" s="236" t="s">
        <v>2</v>
      </c>
      <c r="N10" s="12" t="s">
        <v>1</v>
      </c>
      <c r="O10" s="9" t="s">
        <v>2</v>
      </c>
      <c r="P10" s="10" t="s">
        <v>1</v>
      </c>
      <c r="Q10" s="11" t="s">
        <v>2</v>
      </c>
      <c r="R10" s="235" t="s">
        <v>1</v>
      </c>
      <c r="S10" s="237" t="s">
        <v>2</v>
      </c>
      <c r="T10" s="12" t="s">
        <v>1</v>
      </c>
      <c r="U10" s="9" t="s">
        <v>2</v>
      </c>
      <c r="V10" s="10" t="s">
        <v>1</v>
      </c>
      <c r="W10" s="13" t="s">
        <v>2</v>
      </c>
      <c r="X10" s="235" t="s">
        <v>1</v>
      </c>
      <c r="Y10" s="236" t="s">
        <v>2</v>
      </c>
      <c r="Z10" s="12" t="s">
        <v>1</v>
      </c>
      <c r="AA10" s="9" t="s">
        <v>2</v>
      </c>
      <c r="AB10" s="10" t="s">
        <v>1</v>
      </c>
      <c r="AC10" s="11" t="s">
        <v>2</v>
      </c>
      <c r="AD10" s="247"/>
      <c r="AE10" s="803"/>
      <c r="AF10" s="803"/>
      <c r="AG10" s="803"/>
      <c r="AH10" s="803"/>
      <c r="AI10" s="803"/>
      <c r="AJ10" s="803"/>
      <c r="AK10" s="248"/>
    </row>
    <row r="11" spans="2:43" ht="12.95" customHeight="1" thickTop="1" x14ac:dyDescent="0.15">
      <c r="C11" s="263" t="s">
        <v>512</v>
      </c>
      <c r="D11" s="255"/>
      <c r="E11" s="424"/>
      <c r="F11" s="425"/>
      <c r="G11" s="426"/>
      <c r="H11" s="424"/>
      <c r="I11" s="424"/>
      <c r="J11" s="424"/>
      <c r="K11" s="426"/>
      <c r="L11" s="424"/>
      <c r="M11" s="424"/>
      <c r="N11" s="425"/>
      <c r="O11" s="424"/>
      <c r="P11" s="424"/>
      <c r="Q11" s="426"/>
      <c r="R11" s="424"/>
      <c r="S11" s="424"/>
      <c r="T11" s="425"/>
      <c r="U11" s="424"/>
      <c r="V11" s="424"/>
      <c r="W11" s="426"/>
      <c r="X11" s="424"/>
      <c r="Y11" s="424"/>
      <c r="Z11" s="425"/>
      <c r="AA11" s="424"/>
      <c r="AB11" s="424"/>
      <c r="AC11" s="426"/>
      <c r="AD11" s="1009" t="s">
        <v>629</v>
      </c>
      <c r="AE11" s="1010"/>
      <c r="AF11" s="1010"/>
      <c r="AG11" s="1010"/>
      <c r="AH11" s="1010"/>
      <c r="AI11" s="1010"/>
      <c r="AJ11" s="1010"/>
      <c r="AK11" s="1011"/>
    </row>
    <row r="12" spans="2:43" ht="12.95" customHeight="1" x14ac:dyDescent="0.15">
      <c r="C12" s="264" t="s">
        <v>330</v>
      </c>
      <c r="D12" s="260"/>
      <c r="E12" s="427">
        <f>'様式8-4中'!J129</f>
        <v>0</v>
      </c>
      <c r="F12" s="428">
        <f>SUM('様式8-4中'!T130,'様式8-4中'!T134)</f>
        <v>0</v>
      </c>
      <c r="G12" s="429">
        <f>SUM('様式8-4中'!U130,'様式8-4中'!U134)</f>
        <v>0</v>
      </c>
      <c r="H12" s="430">
        <f>'様式8-4中'!T130</f>
        <v>0</v>
      </c>
      <c r="I12" s="430">
        <f>'様式8-4中'!U130</f>
        <v>0</v>
      </c>
      <c r="J12" s="431">
        <f>'様式8-4中'!T134</f>
        <v>0</v>
      </c>
      <c r="K12" s="432">
        <f>'様式8-4中'!U134</f>
        <v>0</v>
      </c>
      <c r="L12" s="433">
        <f>SUM('様式8-4中'!V130,'様式8-4中'!V134)</f>
        <v>0</v>
      </c>
      <c r="M12" s="434">
        <f>SUM('様式8-4中'!W130,'様式8-4中'!W134)</f>
        <v>0</v>
      </c>
      <c r="N12" s="435">
        <f>'様式8-4中'!V130</f>
        <v>0</v>
      </c>
      <c r="O12" s="435">
        <f>'様式8-4中'!W130</f>
        <v>0</v>
      </c>
      <c r="P12" s="436">
        <f>'様式8-4中'!V134</f>
        <v>0</v>
      </c>
      <c r="Q12" s="437">
        <f>'様式8-4中'!W134</f>
        <v>0</v>
      </c>
      <c r="R12" s="438">
        <f>SUM('様式8-4中'!X130,'様式8-4中'!W134)</f>
        <v>0</v>
      </c>
      <c r="S12" s="439">
        <f>SUM('様式8-4中'!Y130,'様式8-4中'!X134)</f>
        <v>0</v>
      </c>
      <c r="T12" s="440">
        <f>'様式8-4中'!X130</f>
        <v>0</v>
      </c>
      <c r="U12" s="440">
        <f>'様式8-4中'!Y130</f>
        <v>0</v>
      </c>
      <c r="V12" s="441">
        <f>'様式8-4中'!X134</f>
        <v>0</v>
      </c>
      <c r="W12" s="442">
        <f>'様式8-4中'!Y134</f>
        <v>0</v>
      </c>
      <c r="X12" s="443">
        <f>SUM('様式8-4中'!Z130,'様式8-4中'!Z134)</f>
        <v>0</v>
      </c>
      <c r="Y12" s="429">
        <f>SUM('様式8-4中'!AA130,'様式8-4中'!AA134)</f>
        <v>0</v>
      </c>
      <c r="Z12" s="430">
        <f>'様式8-4中'!Z130</f>
        <v>0</v>
      </c>
      <c r="AA12" s="430">
        <f>'様式8-4中'!AA130</f>
        <v>0</v>
      </c>
      <c r="AB12" s="431">
        <f>'様式8-4中'!Z134</f>
        <v>0</v>
      </c>
      <c r="AC12" s="432">
        <f>'様式8-4中'!AA134</f>
        <v>0</v>
      </c>
      <c r="AD12" s="1012"/>
      <c r="AE12" s="1013"/>
      <c r="AF12" s="1013"/>
      <c r="AG12" s="1013"/>
      <c r="AH12" s="1013"/>
      <c r="AI12" s="1013"/>
      <c r="AJ12" s="1013"/>
      <c r="AK12" s="1014"/>
    </row>
    <row r="13" spans="2:43" ht="12.95" customHeight="1" x14ac:dyDescent="0.15">
      <c r="C13" s="264" t="s">
        <v>343</v>
      </c>
      <c r="D13" s="260"/>
      <c r="E13" s="427">
        <f>'様式8-4中'!J130</f>
        <v>0</v>
      </c>
      <c r="F13" s="428">
        <f>SUM('様式8-4中'!T131,'様式8-4中'!T135)</f>
        <v>0</v>
      </c>
      <c r="G13" s="429">
        <f>SUM('様式8-4中'!U131,'様式8-4中'!U135)</f>
        <v>0</v>
      </c>
      <c r="H13" s="430">
        <f>'様式8-4中'!T131</f>
        <v>0</v>
      </c>
      <c r="I13" s="430">
        <f>'様式8-4中'!U131</f>
        <v>0</v>
      </c>
      <c r="J13" s="431">
        <f>'様式8-4中'!T135</f>
        <v>0</v>
      </c>
      <c r="K13" s="432">
        <f>'様式8-4中'!U135</f>
        <v>0</v>
      </c>
      <c r="L13" s="433">
        <f>SUM('様式8-4中'!V131,'様式8-4中'!V135)</f>
        <v>0</v>
      </c>
      <c r="M13" s="434">
        <f>SUM('様式8-4中'!W131,'様式8-4中'!W135)</f>
        <v>0</v>
      </c>
      <c r="N13" s="435">
        <f>'様式8-4中'!V131</f>
        <v>0</v>
      </c>
      <c r="O13" s="435">
        <f>'様式8-4中'!W131</f>
        <v>0</v>
      </c>
      <c r="P13" s="436">
        <f>'様式8-4中'!V135</f>
        <v>0</v>
      </c>
      <c r="Q13" s="437">
        <f>'様式8-4中'!W135</f>
        <v>0</v>
      </c>
      <c r="R13" s="438">
        <f>SUM('様式8-4中'!X131,'様式8-4中'!W135)</f>
        <v>0</v>
      </c>
      <c r="S13" s="439">
        <f>SUM('様式8-4中'!Y131,'様式8-4中'!X135)</f>
        <v>0</v>
      </c>
      <c r="T13" s="440">
        <f>'様式8-4中'!X131</f>
        <v>0</v>
      </c>
      <c r="U13" s="440">
        <f>'様式8-4中'!Y131</f>
        <v>0</v>
      </c>
      <c r="V13" s="441">
        <f>'様式8-4中'!X135</f>
        <v>0</v>
      </c>
      <c r="W13" s="442">
        <f>'様式8-4中'!Y135</f>
        <v>0</v>
      </c>
      <c r="X13" s="443">
        <f>SUM('様式8-4中'!Z131,'様式8-4中'!Z135)</f>
        <v>0</v>
      </c>
      <c r="Y13" s="429">
        <f>SUM('様式8-4中'!AA131,'様式8-4中'!AA135)</f>
        <v>0</v>
      </c>
      <c r="Z13" s="430">
        <f>'様式8-4中'!Z131</f>
        <v>0</v>
      </c>
      <c r="AA13" s="430">
        <f>'様式8-4中'!AA131</f>
        <v>0</v>
      </c>
      <c r="AB13" s="431">
        <f>'様式8-4中'!Z135</f>
        <v>0</v>
      </c>
      <c r="AC13" s="432">
        <f>'様式8-4中'!AA135</f>
        <v>0</v>
      </c>
      <c r="AD13" s="1012"/>
      <c r="AE13" s="1013"/>
      <c r="AF13" s="1013"/>
      <c r="AG13" s="1013"/>
      <c r="AH13" s="1013"/>
      <c r="AI13" s="1013"/>
      <c r="AJ13" s="1013"/>
      <c r="AK13" s="1014"/>
    </row>
    <row r="14" spans="2:43" ht="12.95" customHeight="1" x14ac:dyDescent="0.15">
      <c r="C14" s="265" t="s">
        <v>516</v>
      </c>
      <c r="D14" s="261"/>
      <c r="E14" s="444">
        <f>'様式8-4中'!J131</f>
        <v>0</v>
      </c>
      <c r="F14" s="445">
        <f>SUM('様式8-4中'!T132,'様式8-4中'!T136)</f>
        <v>0</v>
      </c>
      <c r="G14" s="446">
        <f>SUM('様式8-4中'!U132,'様式8-4中'!U136)</f>
        <v>0</v>
      </c>
      <c r="H14" s="447">
        <f>'様式8-4中'!T132</f>
        <v>0</v>
      </c>
      <c r="I14" s="447">
        <f>'様式8-4中'!U132</f>
        <v>0</v>
      </c>
      <c r="J14" s="448">
        <f>'様式8-4中'!T136</f>
        <v>0</v>
      </c>
      <c r="K14" s="449">
        <f>'様式8-4中'!U136</f>
        <v>0</v>
      </c>
      <c r="L14" s="450">
        <f>SUM('様式8-4中'!V132,'様式8-4中'!V136)</f>
        <v>0</v>
      </c>
      <c r="M14" s="451">
        <f>SUM('様式8-4中'!W132,'様式8-4中'!W136)</f>
        <v>0</v>
      </c>
      <c r="N14" s="452">
        <f>'様式8-4中'!V132</f>
        <v>0</v>
      </c>
      <c r="O14" s="452">
        <f>'様式8-4中'!W132</f>
        <v>0</v>
      </c>
      <c r="P14" s="453">
        <f>'様式8-4中'!V136</f>
        <v>0</v>
      </c>
      <c r="Q14" s="454">
        <f>'様式8-4中'!W136</f>
        <v>0</v>
      </c>
      <c r="R14" s="455">
        <f>SUM('様式8-4中'!X132,'様式8-4中'!W136)</f>
        <v>0</v>
      </c>
      <c r="S14" s="456">
        <f>SUM('様式8-4中'!Y132,'様式8-4中'!X136)</f>
        <v>0</v>
      </c>
      <c r="T14" s="457">
        <f>'様式8-4中'!X132</f>
        <v>0</v>
      </c>
      <c r="U14" s="457">
        <f>'様式8-4中'!Y132</f>
        <v>0</v>
      </c>
      <c r="V14" s="458">
        <f>'様式8-4中'!X136</f>
        <v>0</v>
      </c>
      <c r="W14" s="459">
        <f>'様式8-4中'!Y136</f>
        <v>0</v>
      </c>
      <c r="X14" s="460">
        <f>SUM('様式8-4中'!Z132,'様式8-4中'!Z136)</f>
        <v>0</v>
      </c>
      <c r="Y14" s="446">
        <f>SUM('様式8-4中'!AA132,'様式8-4中'!AA136)</f>
        <v>0</v>
      </c>
      <c r="Z14" s="447">
        <f>'様式8-4中'!Z132</f>
        <v>0</v>
      </c>
      <c r="AA14" s="447">
        <f>'様式8-4中'!AA132</f>
        <v>0</v>
      </c>
      <c r="AB14" s="448">
        <f>'様式8-4中'!Z136</f>
        <v>0</v>
      </c>
      <c r="AC14" s="449">
        <f>'様式8-4中'!AA136</f>
        <v>0</v>
      </c>
      <c r="AD14" s="1012"/>
      <c r="AE14" s="1013"/>
      <c r="AF14" s="1013"/>
      <c r="AG14" s="1013"/>
      <c r="AH14" s="1013"/>
      <c r="AI14" s="1013"/>
      <c r="AJ14" s="1013"/>
      <c r="AK14" s="1014"/>
    </row>
    <row r="15" spans="2:43" ht="12.95" customHeight="1" thickBot="1" x14ac:dyDescent="0.2">
      <c r="C15" s="243" t="s">
        <v>512</v>
      </c>
      <c r="D15" s="256"/>
      <c r="E15" s="461">
        <f>'様式8-4中'!S137</f>
        <v>0</v>
      </c>
      <c r="F15" s="462">
        <f t="shared" ref="F15:AC15" si="0">SUM(F12:F14)</f>
        <v>0</v>
      </c>
      <c r="G15" s="463">
        <f t="shared" si="0"/>
        <v>0</v>
      </c>
      <c r="H15" s="464">
        <f t="shared" si="0"/>
        <v>0</v>
      </c>
      <c r="I15" s="464">
        <f t="shared" si="0"/>
        <v>0</v>
      </c>
      <c r="J15" s="465">
        <f t="shared" si="0"/>
        <v>0</v>
      </c>
      <c r="K15" s="466">
        <f t="shared" si="0"/>
        <v>0</v>
      </c>
      <c r="L15" s="467">
        <f t="shared" si="0"/>
        <v>0</v>
      </c>
      <c r="M15" s="468">
        <f t="shared" si="0"/>
        <v>0</v>
      </c>
      <c r="N15" s="469">
        <f t="shared" si="0"/>
        <v>0</v>
      </c>
      <c r="O15" s="470">
        <f t="shared" si="0"/>
        <v>0</v>
      </c>
      <c r="P15" s="471">
        <f t="shared" si="0"/>
        <v>0</v>
      </c>
      <c r="Q15" s="472">
        <f t="shared" si="0"/>
        <v>0</v>
      </c>
      <c r="R15" s="473">
        <f t="shared" si="0"/>
        <v>0</v>
      </c>
      <c r="S15" s="474">
        <f t="shared" si="0"/>
        <v>0</v>
      </c>
      <c r="T15" s="475">
        <f t="shared" si="0"/>
        <v>0</v>
      </c>
      <c r="U15" s="476">
        <f t="shared" si="0"/>
        <v>0</v>
      </c>
      <c r="V15" s="477">
        <f t="shared" si="0"/>
        <v>0</v>
      </c>
      <c r="W15" s="478">
        <f t="shared" si="0"/>
        <v>0</v>
      </c>
      <c r="X15" s="479">
        <f t="shared" si="0"/>
        <v>0</v>
      </c>
      <c r="Y15" s="463">
        <f t="shared" si="0"/>
        <v>0</v>
      </c>
      <c r="Z15" s="480">
        <f t="shared" si="0"/>
        <v>0</v>
      </c>
      <c r="AA15" s="464">
        <f t="shared" si="0"/>
        <v>0</v>
      </c>
      <c r="AB15" s="465">
        <f t="shared" si="0"/>
        <v>0</v>
      </c>
      <c r="AC15" s="466">
        <f t="shared" si="0"/>
        <v>0</v>
      </c>
      <c r="AD15" s="1012"/>
      <c r="AE15" s="1013"/>
      <c r="AF15" s="1013"/>
      <c r="AG15" s="1013"/>
      <c r="AH15" s="1013"/>
      <c r="AI15" s="1013"/>
      <c r="AJ15" s="1013"/>
      <c r="AK15" s="1014"/>
    </row>
    <row r="16" spans="2:43" ht="12.95" customHeight="1" thickTop="1" x14ac:dyDescent="0.15">
      <c r="C16" s="285" t="s">
        <v>507</v>
      </c>
      <c r="D16" s="255"/>
      <c r="E16" s="424"/>
      <c r="F16" s="425"/>
      <c r="G16" s="426"/>
      <c r="H16" s="424"/>
      <c r="I16" s="424"/>
      <c r="J16" s="424"/>
      <c r="K16" s="426"/>
      <c r="L16" s="424"/>
      <c r="M16" s="424"/>
      <c r="N16" s="425"/>
      <c r="O16" s="424"/>
      <c r="P16" s="424"/>
      <c r="Q16" s="426"/>
      <c r="R16" s="424"/>
      <c r="S16" s="424"/>
      <c r="T16" s="425"/>
      <c r="U16" s="424"/>
      <c r="V16" s="424"/>
      <c r="W16" s="426"/>
      <c r="X16" s="424"/>
      <c r="Y16" s="424"/>
      <c r="Z16" s="425"/>
      <c r="AA16" s="424"/>
      <c r="AB16" s="424"/>
      <c r="AC16" s="426"/>
      <c r="AD16" s="1012"/>
      <c r="AE16" s="1013"/>
      <c r="AF16" s="1013"/>
      <c r="AG16" s="1013"/>
      <c r="AH16" s="1013"/>
      <c r="AI16" s="1013"/>
      <c r="AJ16" s="1013"/>
      <c r="AK16" s="1014"/>
    </row>
    <row r="17" spans="2:37" ht="12.95" customHeight="1" x14ac:dyDescent="0.15">
      <c r="C17" s="273" t="s">
        <v>334</v>
      </c>
      <c r="D17" s="270"/>
      <c r="E17" s="481">
        <f>'様式8-4中'!S87</f>
        <v>0</v>
      </c>
      <c r="F17" s="428">
        <f>'様式8-4中'!T87</f>
        <v>0</v>
      </c>
      <c r="G17" s="429">
        <f>'様式8-4中'!U87</f>
        <v>0</v>
      </c>
      <c r="H17" s="430">
        <f t="shared" ref="H17:I18" si="1">F17</f>
        <v>0</v>
      </c>
      <c r="I17" s="430">
        <f t="shared" si="1"/>
        <v>0</v>
      </c>
      <c r="J17" s="482"/>
      <c r="K17" s="483"/>
      <c r="L17" s="433">
        <f>'様式8-4中'!V87</f>
        <v>0</v>
      </c>
      <c r="M17" s="434">
        <f>'様式8-4中'!W87</f>
        <v>0</v>
      </c>
      <c r="N17" s="440">
        <f t="shared" ref="N17:O18" si="2">L17</f>
        <v>0</v>
      </c>
      <c r="O17" s="440">
        <f t="shared" si="2"/>
        <v>0</v>
      </c>
      <c r="P17" s="484"/>
      <c r="Q17" s="485"/>
      <c r="R17" s="438">
        <f>'様式8-4中'!X87</f>
        <v>0</v>
      </c>
      <c r="S17" s="439">
        <f>'様式8-4中'!Y87</f>
        <v>0</v>
      </c>
      <c r="T17" s="440">
        <f t="shared" ref="T17:U18" si="3">R17</f>
        <v>0</v>
      </c>
      <c r="U17" s="440">
        <f t="shared" si="3"/>
        <v>0</v>
      </c>
      <c r="V17" s="484"/>
      <c r="W17" s="485"/>
      <c r="X17" s="484"/>
      <c r="Y17" s="485"/>
      <c r="Z17" s="486"/>
      <c r="AA17" s="487"/>
      <c r="AB17" s="484"/>
      <c r="AC17" s="485"/>
      <c r="AD17" s="1012"/>
      <c r="AE17" s="1013"/>
      <c r="AF17" s="1013"/>
      <c r="AG17" s="1013"/>
      <c r="AH17" s="1013"/>
      <c r="AI17" s="1013"/>
      <c r="AJ17" s="1013"/>
      <c r="AK17" s="1014"/>
    </row>
    <row r="18" spans="2:37" ht="12.95" customHeight="1" x14ac:dyDescent="0.15">
      <c r="C18" s="273" t="s">
        <v>411</v>
      </c>
      <c r="D18" s="270"/>
      <c r="E18" s="481">
        <f>'様式8-4中'!S88</f>
        <v>0</v>
      </c>
      <c r="F18" s="428">
        <f>'様式8-4中'!T88</f>
        <v>0</v>
      </c>
      <c r="G18" s="429">
        <f>'様式8-4中'!U88</f>
        <v>0</v>
      </c>
      <c r="H18" s="430">
        <f t="shared" si="1"/>
        <v>0</v>
      </c>
      <c r="I18" s="430">
        <f t="shared" si="1"/>
        <v>0</v>
      </c>
      <c r="J18" s="482"/>
      <c r="K18" s="483"/>
      <c r="L18" s="433">
        <f>'様式8-4中'!V88</f>
        <v>0</v>
      </c>
      <c r="M18" s="434">
        <f>'様式8-4中'!W88</f>
        <v>0</v>
      </c>
      <c r="N18" s="440">
        <f t="shared" si="2"/>
        <v>0</v>
      </c>
      <c r="O18" s="440">
        <f t="shared" si="2"/>
        <v>0</v>
      </c>
      <c r="P18" s="484"/>
      <c r="Q18" s="485"/>
      <c r="R18" s="438">
        <f>'様式8-4中'!X88</f>
        <v>0</v>
      </c>
      <c r="S18" s="439">
        <f>'様式8-4中'!Y88</f>
        <v>0</v>
      </c>
      <c r="T18" s="440">
        <f t="shared" si="3"/>
        <v>0</v>
      </c>
      <c r="U18" s="440">
        <f t="shared" si="3"/>
        <v>0</v>
      </c>
      <c r="V18" s="484"/>
      <c r="W18" s="485"/>
      <c r="X18" s="484"/>
      <c r="Y18" s="485"/>
      <c r="Z18" s="486"/>
      <c r="AA18" s="487"/>
      <c r="AB18" s="484"/>
      <c r="AC18" s="485"/>
      <c r="AD18" s="1012"/>
      <c r="AE18" s="1013"/>
      <c r="AF18" s="1013"/>
      <c r="AG18" s="1013"/>
      <c r="AH18" s="1013"/>
      <c r="AI18" s="1013"/>
      <c r="AJ18" s="1013"/>
      <c r="AK18" s="1014"/>
    </row>
    <row r="19" spans="2:37" ht="12.95" customHeight="1" x14ac:dyDescent="0.15">
      <c r="C19" s="271" t="s">
        <v>508</v>
      </c>
      <c r="D19" s="257"/>
      <c r="E19" s="481">
        <f>'様式8-4中'!S89</f>
        <v>0</v>
      </c>
      <c r="F19" s="428">
        <f>'様式8-4中'!T89</f>
        <v>0</v>
      </c>
      <c r="G19" s="429">
        <f>'様式8-4中'!U89</f>
        <v>0</v>
      </c>
      <c r="H19" s="430">
        <f>F19</f>
        <v>0</v>
      </c>
      <c r="I19" s="430">
        <f>G19</f>
        <v>0</v>
      </c>
      <c r="J19" s="482"/>
      <c r="K19" s="483"/>
      <c r="L19" s="433">
        <f>'様式8-4中'!V89</f>
        <v>0</v>
      </c>
      <c r="M19" s="434">
        <f>'様式8-4中'!W89</f>
        <v>0</v>
      </c>
      <c r="N19" s="440">
        <f>L19</f>
        <v>0</v>
      </c>
      <c r="O19" s="440">
        <f>M19</f>
        <v>0</v>
      </c>
      <c r="P19" s="484"/>
      <c r="Q19" s="485"/>
      <c r="R19" s="438">
        <f>'様式8-4中'!X89</f>
        <v>0</v>
      </c>
      <c r="S19" s="439">
        <f>'様式8-4中'!Y89</f>
        <v>0</v>
      </c>
      <c r="T19" s="440">
        <f>R19</f>
        <v>0</v>
      </c>
      <c r="U19" s="440">
        <f>S19</f>
        <v>0</v>
      </c>
      <c r="V19" s="484"/>
      <c r="W19" s="485"/>
      <c r="X19" s="484"/>
      <c r="Y19" s="485"/>
      <c r="Z19" s="486"/>
      <c r="AA19" s="487"/>
      <c r="AB19" s="484"/>
      <c r="AC19" s="485"/>
      <c r="AD19" s="1012"/>
      <c r="AE19" s="1013"/>
      <c r="AF19" s="1013"/>
      <c r="AG19" s="1013"/>
      <c r="AH19" s="1013"/>
      <c r="AI19" s="1013"/>
      <c r="AJ19" s="1013"/>
      <c r="AK19" s="1014"/>
    </row>
    <row r="20" spans="2:37" ht="12.95" customHeight="1" x14ac:dyDescent="0.15">
      <c r="C20" s="272" t="s">
        <v>509</v>
      </c>
      <c r="D20" s="258"/>
      <c r="E20" s="488">
        <f>'様式8-4中'!S90</f>
        <v>0</v>
      </c>
      <c r="F20" s="445">
        <f>'様式8-4中'!T90</f>
        <v>0</v>
      </c>
      <c r="G20" s="446">
        <f>'様式8-4中'!U90</f>
        <v>0</v>
      </c>
      <c r="H20" s="489"/>
      <c r="I20" s="489"/>
      <c r="J20" s="448">
        <f>F20</f>
        <v>0</v>
      </c>
      <c r="K20" s="449">
        <f>G20</f>
        <v>0</v>
      </c>
      <c r="L20" s="450">
        <f>'様式8-4中'!V90</f>
        <v>0</v>
      </c>
      <c r="M20" s="451">
        <f>'様式8-4中'!W90</f>
        <v>0</v>
      </c>
      <c r="N20" s="490"/>
      <c r="O20" s="491"/>
      <c r="P20" s="492">
        <f>L20</f>
        <v>0</v>
      </c>
      <c r="Q20" s="493">
        <f>M20</f>
        <v>0</v>
      </c>
      <c r="R20" s="455">
        <f>'様式8-4中'!X90</f>
        <v>0</v>
      </c>
      <c r="S20" s="456">
        <f>'様式8-4中'!Y90</f>
        <v>0</v>
      </c>
      <c r="T20" s="490"/>
      <c r="U20" s="491"/>
      <c r="V20" s="458">
        <f>R20</f>
        <v>0</v>
      </c>
      <c r="W20" s="459">
        <f>S20</f>
        <v>0</v>
      </c>
      <c r="X20" s="494"/>
      <c r="Y20" s="495"/>
      <c r="Z20" s="490"/>
      <c r="AA20" s="491"/>
      <c r="AB20" s="494"/>
      <c r="AC20" s="495"/>
      <c r="AD20" s="1012"/>
      <c r="AE20" s="1013"/>
      <c r="AF20" s="1013"/>
      <c r="AG20" s="1013"/>
      <c r="AH20" s="1013"/>
      <c r="AI20" s="1013"/>
      <c r="AJ20" s="1013"/>
      <c r="AK20" s="1014"/>
    </row>
    <row r="21" spans="2:37" ht="12.95" customHeight="1" thickBot="1" x14ac:dyDescent="0.2">
      <c r="C21" s="243" t="s">
        <v>511</v>
      </c>
      <c r="D21" s="256"/>
      <c r="E21" s="461">
        <f t="shared" ref="E21:W21" si="4">SUM(E19:E20)</f>
        <v>0</v>
      </c>
      <c r="F21" s="462">
        <f t="shared" si="4"/>
        <v>0</v>
      </c>
      <c r="G21" s="463">
        <f t="shared" si="4"/>
        <v>0</v>
      </c>
      <c r="H21" s="464">
        <f t="shared" si="4"/>
        <v>0</v>
      </c>
      <c r="I21" s="464">
        <f t="shared" si="4"/>
        <v>0</v>
      </c>
      <c r="J21" s="465">
        <f t="shared" si="4"/>
        <v>0</v>
      </c>
      <c r="K21" s="466">
        <f t="shared" si="4"/>
        <v>0</v>
      </c>
      <c r="L21" s="467">
        <f t="shared" si="4"/>
        <v>0</v>
      </c>
      <c r="M21" s="468">
        <f t="shared" si="4"/>
        <v>0</v>
      </c>
      <c r="N21" s="469">
        <f t="shared" si="4"/>
        <v>0</v>
      </c>
      <c r="O21" s="470">
        <f t="shared" si="4"/>
        <v>0</v>
      </c>
      <c r="P21" s="471">
        <f t="shared" si="4"/>
        <v>0</v>
      </c>
      <c r="Q21" s="472">
        <f t="shared" si="4"/>
        <v>0</v>
      </c>
      <c r="R21" s="473">
        <f t="shared" si="4"/>
        <v>0</v>
      </c>
      <c r="S21" s="474">
        <f t="shared" si="4"/>
        <v>0</v>
      </c>
      <c r="T21" s="475">
        <f t="shared" si="4"/>
        <v>0</v>
      </c>
      <c r="U21" s="476">
        <f t="shared" si="4"/>
        <v>0</v>
      </c>
      <c r="V21" s="477">
        <f t="shared" si="4"/>
        <v>0</v>
      </c>
      <c r="W21" s="478">
        <f t="shared" si="4"/>
        <v>0</v>
      </c>
      <c r="X21" s="496"/>
      <c r="Y21" s="497"/>
      <c r="Z21" s="496"/>
      <c r="AA21" s="498"/>
      <c r="AB21" s="499"/>
      <c r="AC21" s="497"/>
      <c r="AD21" s="1012"/>
      <c r="AE21" s="1013"/>
      <c r="AF21" s="1013"/>
      <c r="AG21" s="1013"/>
      <c r="AH21" s="1013"/>
      <c r="AI21" s="1013"/>
      <c r="AJ21" s="1013"/>
      <c r="AK21" s="1014"/>
    </row>
    <row r="22" spans="2:37" s="128" customFormat="1" ht="12.95" customHeight="1" thickTop="1" thickBot="1" x14ac:dyDescent="0.2">
      <c r="C22" s="266" t="s">
        <v>412</v>
      </c>
      <c r="D22" s="259"/>
      <c r="E22" s="130"/>
      <c r="F22" s="129"/>
      <c r="G22" s="131"/>
      <c r="H22" s="132">
        <f>+H15+H21</f>
        <v>0</v>
      </c>
      <c r="I22" s="132">
        <f t="shared" ref="I22" si="5">+I15+I21</f>
        <v>0</v>
      </c>
      <c r="J22" s="133">
        <f>+J15+J21</f>
        <v>0</v>
      </c>
      <c r="K22" s="134">
        <f>+K15+K21</f>
        <v>0</v>
      </c>
      <c r="L22" s="287">
        <f>+L15+L21</f>
        <v>0</v>
      </c>
      <c r="M22" s="288">
        <f>+M15+M21</f>
        <v>0</v>
      </c>
      <c r="N22" s="148">
        <f t="shared" ref="N22:W22" si="6">+N15+N21</f>
        <v>0</v>
      </c>
      <c r="O22" s="137">
        <f t="shared" si="6"/>
        <v>0</v>
      </c>
      <c r="P22" s="138">
        <f t="shared" si="6"/>
        <v>0</v>
      </c>
      <c r="Q22" s="139">
        <f t="shared" si="6"/>
        <v>0</v>
      </c>
      <c r="R22" s="135">
        <f t="shared" si="6"/>
        <v>0</v>
      </c>
      <c r="S22" s="136">
        <f t="shared" si="6"/>
        <v>0</v>
      </c>
      <c r="T22" s="140">
        <f t="shared" si="6"/>
        <v>0</v>
      </c>
      <c r="U22" s="140">
        <f t="shared" si="6"/>
        <v>0</v>
      </c>
      <c r="V22" s="141">
        <f t="shared" si="6"/>
        <v>0</v>
      </c>
      <c r="W22" s="142">
        <f t="shared" si="6"/>
        <v>0</v>
      </c>
      <c r="X22" s="143">
        <f>+X15</f>
        <v>0</v>
      </c>
      <c r="Y22" s="144">
        <f t="shared" ref="Y22:AC22" si="7">+Y15</f>
        <v>0</v>
      </c>
      <c r="Z22" s="145">
        <f t="shared" si="7"/>
        <v>0</v>
      </c>
      <c r="AA22" s="145">
        <f t="shared" si="7"/>
        <v>0</v>
      </c>
      <c r="AB22" s="146">
        <f t="shared" si="7"/>
        <v>0</v>
      </c>
      <c r="AC22" s="147">
        <f t="shared" si="7"/>
        <v>0</v>
      </c>
      <c r="AD22" s="1015"/>
      <c r="AE22" s="1016"/>
      <c r="AF22" s="1016"/>
      <c r="AG22" s="1016"/>
      <c r="AH22" s="1016"/>
      <c r="AI22" s="1016"/>
      <c r="AJ22" s="1016"/>
      <c r="AK22" s="1017"/>
    </row>
    <row r="23" spans="2:37" ht="12.75" thickTop="1" thickBot="1" x14ac:dyDescent="0.2">
      <c r="C23" s="268" t="s">
        <v>37</v>
      </c>
      <c r="D23" s="267">
        <f>MAX(L22:M22)</f>
        <v>0</v>
      </c>
      <c r="E23" s="262" t="s">
        <v>38</v>
      </c>
      <c r="F23" s="180"/>
      <c r="G23" s="180"/>
      <c r="H23" s="16" t="s">
        <v>597</v>
      </c>
      <c r="I23" s="180"/>
      <c r="J23" s="180"/>
      <c r="K23" s="180"/>
      <c r="L23" s="180"/>
      <c r="M23" s="180"/>
      <c r="N23" s="180"/>
      <c r="O23" s="180"/>
      <c r="P23" s="180"/>
      <c r="Q23" s="180"/>
      <c r="R23" s="17"/>
      <c r="S23" s="17"/>
      <c r="T23" s="17"/>
      <c r="U23" s="17"/>
      <c r="V23" s="17"/>
      <c r="W23" s="17"/>
      <c r="X23" s="180"/>
      <c r="Y23" s="180"/>
      <c r="Z23" s="180"/>
      <c r="AA23" s="180"/>
      <c r="AB23" s="180"/>
      <c r="AC23" s="180"/>
      <c r="AD23" s="180"/>
      <c r="AE23" s="180"/>
      <c r="AF23" s="180"/>
      <c r="AG23" s="180"/>
      <c r="AH23" s="180"/>
      <c r="AI23" s="180"/>
      <c r="AJ23" s="180"/>
      <c r="AK23" s="18"/>
    </row>
    <row r="24" spans="2:37" ht="12" thickTop="1" x14ac:dyDescent="0.15">
      <c r="C24" s="19"/>
      <c r="D24" s="20"/>
      <c r="E24" s="21"/>
      <c r="AD24" s="22"/>
      <c r="AE24" s="22"/>
      <c r="AF24" s="22"/>
      <c r="AG24" s="22"/>
      <c r="AH24" s="22"/>
      <c r="AI24" s="22"/>
      <c r="AJ24" s="22"/>
    </row>
    <row r="25" spans="2:37" ht="12.95" customHeight="1" thickBot="1" x14ac:dyDescent="0.2">
      <c r="B25" s="61" t="s">
        <v>595</v>
      </c>
      <c r="C25" s="188"/>
    </row>
    <row r="26" spans="2:37" ht="12.95" customHeight="1" thickBot="1" x14ac:dyDescent="0.2">
      <c r="C26" s="1052"/>
      <c r="D26" s="1053"/>
      <c r="E26" s="983"/>
      <c r="F26" s="1032" t="s">
        <v>398</v>
      </c>
      <c r="G26" s="1033"/>
      <c r="H26" s="1033"/>
      <c r="I26" s="1033"/>
      <c r="J26" s="1033"/>
      <c r="K26" s="1033"/>
      <c r="L26" s="1033"/>
      <c r="M26" s="1033"/>
      <c r="N26" s="1033"/>
      <c r="O26" s="1033"/>
      <c r="P26" s="1033"/>
      <c r="Q26" s="1033"/>
      <c r="R26" s="1033"/>
      <c r="S26" s="1034"/>
      <c r="T26" s="1035" t="s">
        <v>397</v>
      </c>
      <c r="U26" s="1036"/>
      <c r="V26" s="1036"/>
      <c r="W26" s="1036"/>
      <c r="X26" s="1036"/>
      <c r="Y26" s="1036"/>
      <c r="Z26" s="1036"/>
      <c r="AA26" s="1036"/>
      <c r="AB26" s="1036"/>
      <c r="AC26" s="1036"/>
      <c r="AD26" s="1036"/>
      <c r="AE26" s="1036"/>
      <c r="AF26" s="1036"/>
      <c r="AG26" s="1037"/>
      <c r="AH26" s="982" t="s">
        <v>8</v>
      </c>
      <c r="AI26" s="983"/>
      <c r="AJ26" s="240" t="s">
        <v>0</v>
      </c>
      <c r="AK26" s="244"/>
    </row>
    <row r="27" spans="2:37" ht="12.95" customHeight="1" thickTop="1" x14ac:dyDescent="0.15">
      <c r="C27" s="1054"/>
      <c r="D27" s="1055"/>
      <c r="E27" s="985"/>
      <c r="F27" s="1001" t="s">
        <v>39</v>
      </c>
      <c r="G27" s="1002"/>
      <c r="H27" s="1002"/>
      <c r="I27" s="1002"/>
      <c r="J27" s="1003"/>
      <c r="K27" s="1002" t="s">
        <v>40</v>
      </c>
      <c r="L27" s="1002"/>
      <c r="M27" s="1002"/>
      <c r="N27" s="1002"/>
      <c r="O27" s="1003"/>
      <c r="P27" s="1001" t="s">
        <v>41</v>
      </c>
      <c r="Q27" s="1003"/>
      <c r="R27" s="988" t="s">
        <v>26</v>
      </c>
      <c r="S27" s="989"/>
      <c r="T27" s="1004" t="s">
        <v>39</v>
      </c>
      <c r="U27" s="1005"/>
      <c r="V27" s="1005"/>
      <c r="W27" s="1005"/>
      <c r="X27" s="1006"/>
      <c r="Y27" s="1004" t="s">
        <v>40</v>
      </c>
      <c r="Z27" s="1005"/>
      <c r="AA27" s="1005"/>
      <c r="AB27" s="1005"/>
      <c r="AC27" s="1006"/>
      <c r="AD27" s="1005" t="s">
        <v>41</v>
      </c>
      <c r="AE27" s="1006"/>
      <c r="AF27" s="997" t="s">
        <v>26</v>
      </c>
      <c r="AG27" s="998"/>
      <c r="AH27" s="984"/>
      <c r="AI27" s="985"/>
      <c r="AJ27" s="245"/>
      <c r="AK27" s="246"/>
    </row>
    <row r="28" spans="2:37" ht="12.95" customHeight="1" thickBot="1" x14ac:dyDescent="0.2">
      <c r="C28" s="1056"/>
      <c r="D28" s="1057"/>
      <c r="E28" s="987"/>
      <c r="F28" s="6" t="s">
        <v>42</v>
      </c>
      <c r="G28" s="14" t="s">
        <v>43</v>
      </c>
      <c r="H28" s="14" t="s">
        <v>44</v>
      </c>
      <c r="I28" s="14" t="s">
        <v>45</v>
      </c>
      <c r="J28" s="97" t="s">
        <v>53</v>
      </c>
      <c r="K28" s="23" t="s">
        <v>46</v>
      </c>
      <c r="L28" s="14" t="s">
        <v>47</v>
      </c>
      <c r="M28" s="14" t="s">
        <v>48</v>
      </c>
      <c r="N28" s="14" t="s">
        <v>49</v>
      </c>
      <c r="O28" s="24" t="s">
        <v>50</v>
      </c>
      <c r="P28" s="6" t="s">
        <v>51</v>
      </c>
      <c r="Q28" s="14" t="s">
        <v>52</v>
      </c>
      <c r="R28" s="990"/>
      <c r="S28" s="991"/>
      <c r="T28" s="25" t="s">
        <v>42</v>
      </c>
      <c r="U28" s="15" t="s">
        <v>43</v>
      </c>
      <c r="V28" s="15" t="s">
        <v>44</v>
      </c>
      <c r="W28" s="15" t="s">
        <v>45</v>
      </c>
      <c r="X28" s="96" t="s">
        <v>53</v>
      </c>
      <c r="Y28" s="25" t="s">
        <v>46</v>
      </c>
      <c r="Z28" s="15" t="s">
        <v>47</v>
      </c>
      <c r="AA28" s="15" t="s">
        <v>48</v>
      </c>
      <c r="AB28" s="15" t="s">
        <v>49</v>
      </c>
      <c r="AC28" s="7" t="s">
        <v>50</v>
      </c>
      <c r="AD28" s="95" t="s">
        <v>51</v>
      </c>
      <c r="AE28" s="15" t="s">
        <v>52</v>
      </c>
      <c r="AF28" s="999"/>
      <c r="AG28" s="1000"/>
      <c r="AH28" s="986"/>
      <c r="AI28" s="987"/>
      <c r="AJ28" s="247"/>
      <c r="AK28" s="248"/>
    </row>
    <row r="29" spans="2:37" ht="12.95" customHeight="1" thickTop="1" x14ac:dyDescent="0.15">
      <c r="C29" s="1050" t="s">
        <v>54</v>
      </c>
      <c r="D29" s="26" t="s">
        <v>1</v>
      </c>
      <c r="E29" s="27" t="s">
        <v>55</v>
      </c>
      <c r="F29" s="1018">
        <v>0.5</v>
      </c>
      <c r="G29" s="1019"/>
      <c r="H29" s="1019"/>
      <c r="I29" s="1019"/>
      <c r="J29" s="1020"/>
      <c r="K29" s="302"/>
      <c r="L29" s="302"/>
      <c r="M29" s="302"/>
      <c r="N29" s="302"/>
      <c r="O29" s="303"/>
      <c r="P29" s="304"/>
      <c r="Q29" s="305"/>
      <c r="R29" s="306"/>
      <c r="S29" s="307"/>
      <c r="T29" s="1018">
        <v>0.5</v>
      </c>
      <c r="U29" s="1019"/>
      <c r="V29" s="1019"/>
      <c r="W29" s="1019"/>
      <c r="X29" s="1020"/>
      <c r="Y29" s="308"/>
      <c r="Z29" s="302"/>
      <c r="AA29" s="302"/>
      <c r="AB29" s="302"/>
      <c r="AC29" s="303"/>
      <c r="AD29" s="309"/>
      <c r="AE29" s="305"/>
      <c r="AF29" s="306"/>
      <c r="AG29" s="307"/>
      <c r="AH29" s="310"/>
      <c r="AI29" s="311"/>
      <c r="AJ29" s="922" t="s">
        <v>628</v>
      </c>
      <c r="AK29" s="923"/>
    </row>
    <row r="30" spans="2:37" ht="12.95" customHeight="1" x14ac:dyDescent="0.15">
      <c r="C30" s="1051"/>
      <c r="D30" s="584" t="s">
        <v>2</v>
      </c>
      <c r="E30" s="28" t="s">
        <v>55</v>
      </c>
      <c r="F30" s="312"/>
      <c r="G30" s="313"/>
      <c r="H30" s="313"/>
      <c r="I30" s="313"/>
      <c r="J30" s="314"/>
      <c r="K30" s="1021">
        <v>0.5</v>
      </c>
      <c r="L30" s="1022"/>
      <c r="M30" s="1022"/>
      <c r="N30" s="1022"/>
      <c r="O30" s="1023"/>
      <c r="P30" s="315"/>
      <c r="Q30" s="316"/>
      <c r="R30" s="317"/>
      <c r="S30" s="318"/>
      <c r="T30" s="312"/>
      <c r="U30" s="313"/>
      <c r="V30" s="313"/>
      <c r="W30" s="313"/>
      <c r="X30" s="314"/>
      <c r="Y30" s="1021">
        <v>0.5</v>
      </c>
      <c r="Z30" s="1022"/>
      <c r="AA30" s="1022"/>
      <c r="AB30" s="1022"/>
      <c r="AC30" s="1023"/>
      <c r="AD30" s="319"/>
      <c r="AE30" s="316"/>
      <c r="AF30" s="317"/>
      <c r="AG30" s="318"/>
      <c r="AH30" s="320"/>
      <c r="AI30" s="321"/>
      <c r="AJ30" s="1007"/>
      <c r="AK30" s="1008"/>
    </row>
    <row r="31" spans="2:37" ht="12.95" customHeight="1" x14ac:dyDescent="0.15">
      <c r="C31" s="1064" t="s">
        <v>56</v>
      </c>
      <c r="D31" s="115" t="s">
        <v>57</v>
      </c>
      <c r="E31" s="579" t="s">
        <v>58</v>
      </c>
      <c r="F31" s="322">
        <f>標準提供条件!D15</f>
        <v>22</v>
      </c>
      <c r="G31" s="323">
        <f>標準提供条件!E15</f>
        <v>21</v>
      </c>
      <c r="H31" s="323">
        <f>標準提供条件!F15</f>
        <v>8</v>
      </c>
      <c r="I31" s="323">
        <f>標準提供条件!G15</f>
        <v>20</v>
      </c>
      <c r="J31" s="580">
        <f>標準提供条件!H15</f>
        <v>10</v>
      </c>
      <c r="K31" s="324">
        <f>標準提供条件!I15</f>
        <v>10</v>
      </c>
      <c r="L31" s="324">
        <f>標準提供条件!J15</f>
        <v>17</v>
      </c>
      <c r="M31" s="323">
        <f>標準提供条件!K15</f>
        <v>16</v>
      </c>
      <c r="N31" s="323">
        <f>標準提供条件!L15</f>
        <v>19</v>
      </c>
      <c r="O31" s="323">
        <f>標準提供条件!M15</f>
        <v>19</v>
      </c>
      <c r="P31" s="325"/>
      <c r="Q31" s="326"/>
      <c r="R31" s="327"/>
      <c r="S31" s="328"/>
      <c r="T31" s="322">
        <f>標準提供条件!D16</f>
        <v>22</v>
      </c>
      <c r="U31" s="323">
        <f>標準提供条件!E16</f>
        <v>26</v>
      </c>
      <c r="V31" s="323">
        <f>標準提供条件!F16</f>
        <v>18</v>
      </c>
      <c r="W31" s="323">
        <f>標準提供条件!G16</f>
        <v>20</v>
      </c>
      <c r="X31" s="580">
        <f>標準提供条件!H16</f>
        <v>10</v>
      </c>
      <c r="Y31" s="322">
        <f>標準提供条件!I16</f>
        <v>10</v>
      </c>
      <c r="Z31" s="324">
        <f>標準提供条件!J16</f>
        <v>19</v>
      </c>
      <c r="AA31" s="323">
        <f>標準提供条件!K16</f>
        <v>18</v>
      </c>
      <c r="AB31" s="323">
        <f>標準提供条件!L16</f>
        <v>19</v>
      </c>
      <c r="AC31" s="329">
        <f>標準提供条件!M16</f>
        <v>19</v>
      </c>
      <c r="AD31" s="330"/>
      <c r="AE31" s="326"/>
      <c r="AF31" s="327"/>
      <c r="AG31" s="328"/>
      <c r="AH31" s="327"/>
      <c r="AI31" s="328"/>
      <c r="AJ31" s="29"/>
      <c r="AK31" s="30"/>
    </row>
    <row r="32" spans="2:37" ht="12.95" customHeight="1" x14ac:dyDescent="0.15">
      <c r="C32" s="1068"/>
      <c r="D32" s="188" t="s">
        <v>59</v>
      </c>
      <c r="E32" s="188" t="s">
        <v>60</v>
      </c>
      <c r="F32" s="1070">
        <f>標準提供条件!D17</f>
        <v>9</v>
      </c>
      <c r="G32" s="1071"/>
      <c r="H32" s="1071"/>
      <c r="I32" s="1071"/>
      <c r="J32" s="1072"/>
      <c r="K32" s="1070">
        <f>F32</f>
        <v>9</v>
      </c>
      <c r="L32" s="1071"/>
      <c r="M32" s="1071"/>
      <c r="N32" s="1071"/>
      <c r="O32" s="1072"/>
      <c r="P32" s="325"/>
      <c r="Q32" s="326"/>
      <c r="R32" s="327"/>
      <c r="S32" s="328"/>
      <c r="T32" s="1070">
        <f>標準提供条件!D18</f>
        <v>9</v>
      </c>
      <c r="U32" s="1071"/>
      <c r="V32" s="1071"/>
      <c r="W32" s="1071"/>
      <c r="X32" s="1072"/>
      <c r="Y32" s="1070">
        <f>T32</f>
        <v>9</v>
      </c>
      <c r="Z32" s="1071"/>
      <c r="AA32" s="1071"/>
      <c r="AB32" s="1071"/>
      <c r="AC32" s="1072"/>
      <c r="AD32" s="330"/>
      <c r="AE32" s="326"/>
      <c r="AF32" s="327"/>
      <c r="AG32" s="328"/>
      <c r="AH32" s="327"/>
      <c r="AI32" s="328"/>
      <c r="AJ32" s="29"/>
      <c r="AK32" s="30"/>
    </row>
    <row r="33" spans="3:43" ht="12.95" customHeight="1" x14ac:dyDescent="0.15">
      <c r="C33" s="1068"/>
      <c r="D33" s="1066" t="s">
        <v>1</v>
      </c>
      <c r="E33" s="31" t="s">
        <v>61</v>
      </c>
      <c r="F33" s="332"/>
      <c r="G33" s="333">
        <f>G31*F32</f>
        <v>189</v>
      </c>
      <c r="H33" s="333">
        <f>H31*F32</f>
        <v>72</v>
      </c>
      <c r="I33" s="334">
        <f>I31*F32</f>
        <v>180</v>
      </c>
      <c r="J33" s="335">
        <f>J31*F32</f>
        <v>90</v>
      </c>
      <c r="K33" s="336"/>
      <c r="L33" s="337"/>
      <c r="M33" s="337"/>
      <c r="N33" s="337"/>
      <c r="O33" s="338"/>
      <c r="P33" s="332"/>
      <c r="Q33" s="337"/>
      <c r="R33" s="339">
        <f>SUM(F33:Q33)</f>
        <v>531</v>
      </c>
      <c r="S33" s="1058">
        <f>+SUM(R33:R34)</f>
        <v>729</v>
      </c>
      <c r="T33" s="332"/>
      <c r="U33" s="333">
        <f>U31*T32</f>
        <v>234</v>
      </c>
      <c r="V33" s="333">
        <f>V31*T32</f>
        <v>162</v>
      </c>
      <c r="W33" s="334">
        <f>W31*T32</f>
        <v>180</v>
      </c>
      <c r="X33" s="335">
        <f>X31*T32</f>
        <v>90</v>
      </c>
      <c r="Y33" s="332"/>
      <c r="Z33" s="337"/>
      <c r="AA33" s="337"/>
      <c r="AB33" s="337"/>
      <c r="AC33" s="338"/>
      <c r="AD33" s="336"/>
      <c r="AE33" s="337"/>
      <c r="AF33" s="339">
        <f>SUM(T33:AE33)</f>
        <v>666</v>
      </c>
      <c r="AG33" s="1058">
        <f>+SUM(AF33:AF34)</f>
        <v>864</v>
      </c>
      <c r="AH33" s="340"/>
      <c r="AI33" s="1060"/>
      <c r="AJ33" s="32"/>
      <c r="AK33" s="33"/>
    </row>
    <row r="34" spans="3:43" ht="12.95" customHeight="1" x14ac:dyDescent="0.15">
      <c r="C34" s="1068"/>
      <c r="D34" s="1067"/>
      <c r="E34" s="34" t="s">
        <v>62</v>
      </c>
      <c r="F34" s="341">
        <f>F31*F32</f>
        <v>198</v>
      </c>
      <c r="G34" s="342"/>
      <c r="H34" s="342"/>
      <c r="I34" s="343"/>
      <c r="J34" s="344"/>
      <c r="K34" s="343"/>
      <c r="L34" s="342"/>
      <c r="M34" s="342"/>
      <c r="N34" s="342"/>
      <c r="O34" s="344"/>
      <c r="P34" s="345"/>
      <c r="Q34" s="342"/>
      <c r="R34" s="346">
        <f>SUM(F34:Q34)</f>
        <v>198</v>
      </c>
      <c r="S34" s="1059"/>
      <c r="T34" s="341">
        <f>T31*T32</f>
        <v>198</v>
      </c>
      <c r="U34" s="342"/>
      <c r="V34" s="342"/>
      <c r="W34" s="343"/>
      <c r="X34" s="344"/>
      <c r="Y34" s="345"/>
      <c r="Z34" s="342"/>
      <c r="AA34" s="342"/>
      <c r="AB34" s="342"/>
      <c r="AC34" s="344"/>
      <c r="AD34" s="343"/>
      <c r="AE34" s="342"/>
      <c r="AF34" s="346">
        <f>SUM(T34:AE34)</f>
        <v>198</v>
      </c>
      <c r="AG34" s="1059"/>
      <c r="AH34" s="347"/>
      <c r="AI34" s="1061"/>
      <c r="AJ34" s="35"/>
      <c r="AK34" s="36"/>
    </row>
    <row r="35" spans="3:43" ht="12.95" customHeight="1" x14ac:dyDescent="0.15">
      <c r="C35" s="1069"/>
      <c r="D35" s="37" t="s">
        <v>2</v>
      </c>
      <c r="E35" s="179" t="s">
        <v>62</v>
      </c>
      <c r="F35" s="348"/>
      <c r="G35" s="349"/>
      <c r="H35" s="349"/>
      <c r="I35" s="350"/>
      <c r="J35" s="351"/>
      <c r="K35" s="352">
        <f>K31*K32</f>
        <v>90</v>
      </c>
      <c r="L35" s="353">
        <f>L31*K32</f>
        <v>153</v>
      </c>
      <c r="M35" s="353">
        <f>M31*K32</f>
        <v>144</v>
      </c>
      <c r="N35" s="353">
        <f>N31*K32</f>
        <v>171</v>
      </c>
      <c r="O35" s="354">
        <f>O31*K32</f>
        <v>171</v>
      </c>
      <c r="P35" s="348"/>
      <c r="Q35" s="349"/>
      <c r="R35" s="355"/>
      <c r="S35" s="356">
        <f>+SUM(F35:Q35)</f>
        <v>729</v>
      </c>
      <c r="T35" s="348"/>
      <c r="U35" s="349"/>
      <c r="V35" s="349"/>
      <c r="W35" s="350"/>
      <c r="X35" s="351"/>
      <c r="Y35" s="357">
        <f>Y31*Y32</f>
        <v>90</v>
      </c>
      <c r="Z35" s="353">
        <f>Z31*Y32</f>
        <v>171</v>
      </c>
      <c r="AA35" s="353">
        <f>AA31*Y32</f>
        <v>162</v>
      </c>
      <c r="AB35" s="353">
        <f>AB31*Y32</f>
        <v>171</v>
      </c>
      <c r="AC35" s="354">
        <f>AC31*Y32</f>
        <v>171</v>
      </c>
      <c r="AD35" s="350"/>
      <c r="AE35" s="349"/>
      <c r="AF35" s="355"/>
      <c r="AG35" s="356">
        <f>+SUM(T35:AE35)</f>
        <v>765</v>
      </c>
      <c r="AH35" s="358"/>
      <c r="AI35" s="359"/>
      <c r="AJ35" s="38"/>
      <c r="AK35" s="39"/>
    </row>
    <row r="36" spans="3:43" ht="12.95" customHeight="1" x14ac:dyDescent="0.15">
      <c r="C36" s="975" t="s">
        <v>63</v>
      </c>
      <c r="D36" s="1062"/>
      <c r="E36" s="1063"/>
      <c r="F36" s="360">
        <f>標準提供条件!D14</f>
        <v>50</v>
      </c>
      <c r="G36" s="361">
        <f>標準提供条件!E14</f>
        <v>70</v>
      </c>
      <c r="H36" s="361">
        <f>標準提供条件!F14</f>
        <v>80</v>
      </c>
      <c r="I36" s="362">
        <f>標準提供条件!G14</f>
        <v>60</v>
      </c>
      <c r="J36" s="363">
        <f>標準提供条件!H14</f>
        <v>30</v>
      </c>
      <c r="K36" s="362">
        <f>標準提供条件!I14</f>
        <v>35</v>
      </c>
      <c r="L36" s="361">
        <f>標準提供条件!J14</f>
        <v>60</v>
      </c>
      <c r="M36" s="361">
        <f>標準提供条件!K14</f>
        <v>75</v>
      </c>
      <c r="N36" s="361">
        <f>標準提供条件!L14</f>
        <v>70</v>
      </c>
      <c r="O36" s="364">
        <f>標準提供条件!M14</f>
        <v>50</v>
      </c>
      <c r="P36" s="365"/>
      <c r="Q36" s="366"/>
      <c r="R36" s="367"/>
      <c r="S36" s="368"/>
      <c r="T36" s="360">
        <f>F36</f>
        <v>50</v>
      </c>
      <c r="U36" s="361">
        <f t="shared" ref="U36:AC36" si="8">G36</f>
        <v>70</v>
      </c>
      <c r="V36" s="361">
        <f t="shared" si="8"/>
        <v>80</v>
      </c>
      <c r="W36" s="362">
        <f t="shared" si="8"/>
        <v>60</v>
      </c>
      <c r="X36" s="363">
        <f t="shared" si="8"/>
        <v>30</v>
      </c>
      <c r="Y36" s="362">
        <f t="shared" si="8"/>
        <v>35</v>
      </c>
      <c r="Z36" s="361">
        <f t="shared" si="8"/>
        <v>60</v>
      </c>
      <c r="AA36" s="361">
        <f t="shared" si="8"/>
        <v>75</v>
      </c>
      <c r="AB36" s="361">
        <f t="shared" si="8"/>
        <v>70</v>
      </c>
      <c r="AC36" s="364">
        <f t="shared" si="8"/>
        <v>50</v>
      </c>
      <c r="AD36" s="369"/>
      <c r="AE36" s="366"/>
      <c r="AF36" s="367"/>
      <c r="AG36" s="368"/>
      <c r="AH36" s="367"/>
      <c r="AI36" s="368"/>
      <c r="AJ36" s="40"/>
      <c r="AK36" s="41"/>
    </row>
    <row r="37" spans="3:43" ht="12.95" customHeight="1" x14ac:dyDescent="0.15">
      <c r="C37" s="1064" t="s">
        <v>64</v>
      </c>
      <c r="D37" s="1066" t="s">
        <v>1</v>
      </c>
      <c r="E37" s="31" t="s">
        <v>61</v>
      </c>
      <c r="F37" s="332"/>
      <c r="G37" s="370">
        <f>+G33*G36/100</f>
        <v>132.30000000000001</v>
      </c>
      <c r="H37" s="370">
        <f>+H33*H36/100</f>
        <v>57.6</v>
      </c>
      <c r="I37" s="371">
        <f>+I33*I36/100</f>
        <v>108</v>
      </c>
      <c r="J37" s="372">
        <f>+J33*J36/100</f>
        <v>27</v>
      </c>
      <c r="K37" s="336"/>
      <c r="L37" s="337"/>
      <c r="M37" s="337"/>
      <c r="N37" s="337"/>
      <c r="O37" s="338"/>
      <c r="P37" s="332"/>
      <c r="Q37" s="337"/>
      <c r="R37" s="339">
        <f>SUM(F37:Q37)</f>
        <v>324.89999999999998</v>
      </c>
      <c r="S37" s="1058">
        <f>+SUM(R37:R38)</f>
        <v>423.9</v>
      </c>
      <c r="T37" s="332"/>
      <c r="U37" s="370">
        <f>+U33*U36/100</f>
        <v>163.80000000000001</v>
      </c>
      <c r="V37" s="370">
        <f>+V33*V36/100</f>
        <v>129.6</v>
      </c>
      <c r="W37" s="371">
        <f>+W33*W36/100</f>
        <v>108</v>
      </c>
      <c r="X37" s="372">
        <f>+X33*X36/100</f>
        <v>27</v>
      </c>
      <c r="Y37" s="332"/>
      <c r="Z37" s="337"/>
      <c r="AA37" s="337"/>
      <c r="AB37" s="337"/>
      <c r="AC37" s="338"/>
      <c r="AD37" s="336"/>
      <c r="AE37" s="337"/>
      <c r="AF37" s="339">
        <f>SUM(T37:AE37)</f>
        <v>428.4</v>
      </c>
      <c r="AG37" s="1058">
        <f>+SUM(AF37:AF38)</f>
        <v>527.4</v>
      </c>
      <c r="AH37" s="340"/>
      <c r="AI37" s="1060"/>
      <c r="AJ37" s="32"/>
      <c r="AK37" s="33"/>
    </row>
    <row r="38" spans="3:43" ht="12.95" customHeight="1" x14ac:dyDescent="0.15">
      <c r="C38" s="1065"/>
      <c r="D38" s="1067"/>
      <c r="E38" s="34" t="s">
        <v>62</v>
      </c>
      <c r="F38" s="373">
        <f>+F36*F34/100</f>
        <v>99</v>
      </c>
      <c r="G38" s="342"/>
      <c r="H38" s="342"/>
      <c r="I38" s="343"/>
      <c r="J38" s="344"/>
      <c r="K38" s="343"/>
      <c r="L38" s="342"/>
      <c r="M38" s="342"/>
      <c r="N38" s="342"/>
      <c r="O38" s="344"/>
      <c r="P38" s="345"/>
      <c r="Q38" s="342"/>
      <c r="R38" s="346">
        <f>SUM(F38:Q38)</f>
        <v>99</v>
      </c>
      <c r="S38" s="1059"/>
      <c r="T38" s="373">
        <f>+T36*T34/100</f>
        <v>99</v>
      </c>
      <c r="U38" s="342"/>
      <c r="V38" s="342"/>
      <c r="W38" s="343"/>
      <c r="X38" s="344"/>
      <c r="Y38" s="345"/>
      <c r="Z38" s="342"/>
      <c r="AA38" s="342"/>
      <c r="AB38" s="342"/>
      <c r="AC38" s="344"/>
      <c r="AD38" s="343"/>
      <c r="AE38" s="342"/>
      <c r="AF38" s="346">
        <f>SUM(T38:AE38)</f>
        <v>99</v>
      </c>
      <c r="AG38" s="1059"/>
      <c r="AH38" s="347"/>
      <c r="AI38" s="1061"/>
      <c r="AJ38" s="35"/>
      <c r="AK38" s="36"/>
    </row>
    <row r="39" spans="3:43" ht="12.95" customHeight="1" x14ac:dyDescent="0.15">
      <c r="C39" s="1051"/>
      <c r="D39" s="37" t="s">
        <v>2</v>
      </c>
      <c r="E39" s="179" t="s">
        <v>62</v>
      </c>
      <c r="F39" s="348"/>
      <c r="G39" s="349"/>
      <c r="H39" s="349"/>
      <c r="I39" s="350"/>
      <c r="J39" s="351"/>
      <c r="K39" s="583">
        <f>+K35*K36/100</f>
        <v>31.5</v>
      </c>
      <c r="L39" s="582">
        <f>+L35*L36/100</f>
        <v>91.8</v>
      </c>
      <c r="M39" s="582">
        <f>+M35*M36/100</f>
        <v>108</v>
      </c>
      <c r="N39" s="582">
        <f>+N35*N36/100</f>
        <v>119.7</v>
      </c>
      <c r="O39" s="374">
        <f>+O35*O36/100</f>
        <v>85.5</v>
      </c>
      <c r="P39" s="348"/>
      <c r="Q39" s="349"/>
      <c r="R39" s="355"/>
      <c r="S39" s="356">
        <f>+SUM(F39:Q39)</f>
        <v>436.5</v>
      </c>
      <c r="T39" s="348"/>
      <c r="U39" s="349"/>
      <c r="V39" s="349"/>
      <c r="W39" s="350"/>
      <c r="X39" s="351"/>
      <c r="Y39" s="581">
        <f>+Y35*Y36/100</f>
        <v>31.5</v>
      </c>
      <c r="Z39" s="582">
        <f>+Z35*Z36/100</f>
        <v>102.6</v>
      </c>
      <c r="AA39" s="582">
        <f>+AA35*AA36/100</f>
        <v>121.5</v>
      </c>
      <c r="AB39" s="582">
        <f>+AB35*AB36/100</f>
        <v>119.7</v>
      </c>
      <c r="AC39" s="374">
        <f>+AC35*AC36/100</f>
        <v>85.5</v>
      </c>
      <c r="AD39" s="350"/>
      <c r="AE39" s="349"/>
      <c r="AF39" s="355"/>
      <c r="AG39" s="356">
        <f>+SUM(T39:AE39)</f>
        <v>460.8</v>
      </c>
      <c r="AH39" s="358"/>
      <c r="AI39" s="359"/>
      <c r="AJ39" s="38"/>
      <c r="AK39" s="39"/>
    </row>
    <row r="40" spans="3:43" ht="12.95" customHeight="1" thickBot="1" x14ac:dyDescent="0.2">
      <c r="C40" s="1081" t="s">
        <v>65</v>
      </c>
      <c r="D40" s="1066" t="s">
        <v>1</v>
      </c>
      <c r="E40" s="31" t="s">
        <v>61</v>
      </c>
      <c r="F40" s="332"/>
      <c r="G40" s="370">
        <f>+F29*G37</f>
        <v>66.150000000000006</v>
      </c>
      <c r="H40" s="370">
        <f>+F29*H37</f>
        <v>28.8</v>
      </c>
      <c r="I40" s="371">
        <f>+F29*I37</f>
        <v>54</v>
      </c>
      <c r="J40" s="372">
        <f>+F29*J37</f>
        <v>13.5</v>
      </c>
      <c r="K40" s="336"/>
      <c r="L40" s="337"/>
      <c r="M40" s="337"/>
      <c r="N40" s="337"/>
      <c r="O40" s="338"/>
      <c r="P40" s="332"/>
      <c r="Q40" s="337"/>
      <c r="R40" s="339">
        <f>SUM(F40:Q40)</f>
        <v>162.44999999999999</v>
      </c>
      <c r="S40" s="1058">
        <f>+SUM(R40:R41)</f>
        <v>211.95</v>
      </c>
      <c r="T40" s="332"/>
      <c r="U40" s="370">
        <f>+T29*U37</f>
        <v>81.900000000000006</v>
      </c>
      <c r="V40" s="370">
        <f>+T29*V37</f>
        <v>64.8</v>
      </c>
      <c r="W40" s="371">
        <f>+T29*W37</f>
        <v>54</v>
      </c>
      <c r="X40" s="372">
        <f>T29*X37</f>
        <v>13.5</v>
      </c>
      <c r="Y40" s="332"/>
      <c r="Z40" s="337"/>
      <c r="AA40" s="337"/>
      <c r="AB40" s="337"/>
      <c r="AC40" s="338"/>
      <c r="AD40" s="336"/>
      <c r="AE40" s="337"/>
      <c r="AF40" s="339">
        <f>SUM(T40:AE40)</f>
        <v>214.2</v>
      </c>
      <c r="AG40" s="1058">
        <f>+SUM(AF40:AF41)</f>
        <v>263.7</v>
      </c>
      <c r="AH40" s="339">
        <f>+R40+AF40</f>
        <v>376.65</v>
      </c>
      <c r="AI40" s="1058">
        <f>+S40+AG40</f>
        <v>475.65</v>
      </c>
      <c r="AJ40" s="32"/>
      <c r="AK40" s="33"/>
      <c r="AM40" s="4" t="s">
        <v>67</v>
      </c>
    </row>
    <row r="41" spans="3:43" ht="12.95" customHeight="1" x14ac:dyDescent="0.15">
      <c r="C41" s="1082"/>
      <c r="D41" s="1067"/>
      <c r="E41" s="34" t="s">
        <v>62</v>
      </c>
      <c r="F41" s="373">
        <f>+F29*F38</f>
        <v>49.5</v>
      </c>
      <c r="G41" s="342"/>
      <c r="H41" s="342"/>
      <c r="I41" s="343"/>
      <c r="J41" s="344"/>
      <c r="K41" s="343"/>
      <c r="L41" s="342"/>
      <c r="M41" s="342"/>
      <c r="N41" s="342"/>
      <c r="O41" s="344"/>
      <c r="P41" s="345"/>
      <c r="Q41" s="342"/>
      <c r="R41" s="346">
        <f>SUM(F41:Q41)</f>
        <v>49.5</v>
      </c>
      <c r="S41" s="1059"/>
      <c r="T41" s="373">
        <f>+T29*T38</f>
        <v>49.5</v>
      </c>
      <c r="U41" s="342"/>
      <c r="V41" s="342"/>
      <c r="W41" s="343"/>
      <c r="X41" s="344"/>
      <c r="Y41" s="345"/>
      <c r="Z41" s="342"/>
      <c r="AA41" s="342"/>
      <c r="AB41" s="342"/>
      <c r="AC41" s="344"/>
      <c r="AD41" s="343"/>
      <c r="AE41" s="342"/>
      <c r="AF41" s="346">
        <f>SUM(T41:AE41)</f>
        <v>49.5</v>
      </c>
      <c r="AG41" s="1059"/>
      <c r="AH41" s="346">
        <f>+R41+AF41</f>
        <v>99</v>
      </c>
      <c r="AI41" s="1059">
        <f t="shared" ref="AH41:AI42" si="9">+S41+AG41</f>
        <v>0</v>
      </c>
      <c r="AJ41" s="35"/>
      <c r="AK41" s="36"/>
      <c r="AM41" s="1131" t="s">
        <v>68</v>
      </c>
      <c r="AN41" s="1132"/>
      <c r="AO41" s="199" t="s">
        <v>465</v>
      </c>
      <c r="AP41" s="199" t="s">
        <v>466</v>
      </c>
      <c r="AQ41" s="46" t="s">
        <v>69</v>
      </c>
    </row>
    <row r="42" spans="3:43" ht="12.95" customHeight="1" x14ac:dyDescent="0.15">
      <c r="C42" s="1082"/>
      <c r="D42" s="42" t="s">
        <v>2</v>
      </c>
      <c r="E42" s="43" t="s">
        <v>62</v>
      </c>
      <c r="F42" s="375"/>
      <c r="G42" s="376"/>
      <c r="H42" s="376"/>
      <c r="I42" s="377"/>
      <c r="J42" s="378"/>
      <c r="K42" s="379">
        <f>+$K$30*K39</f>
        <v>15.75</v>
      </c>
      <c r="L42" s="380">
        <f>+$K$30*L39</f>
        <v>45.9</v>
      </c>
      <c r="M42" s="380">
        <f>+$K$30*M39</f>
        <v>54</v>
      </c>
      <c r="N42" s="380">
        <f>+$K$30*N39</f>
        <v>59.85</v>
      </c>
      <c r="O42" s="381">
        <f>+$K$30*O39</f>
        <v>42.75</v>
      </c>
      <c r="P42" s="348"/>
      <c r="Q42" s="349"/>
      <c r="R42" s="355"/>
      <c r="S42" s="382">
        <f>+SUM(K42:Q42)</f>
        <v>218.25</v>
      </c>
      <c r="T42" s="375"/>
      <c r="U42" s="376"/>
      <c r="V42" s="376"/>
      <c r="W42" s="377"/>
      <c r="X42" s="378"/>
      <c r="Y42" s="383">
        <f>+$Y$30*Y39</f>
        <v>15.75</v>
      </c>
      <c r="Z42" s="380">
        <f>+$Y$30*Z39</f>
        <v>51.3</v>
      </c>
      <c r="AA42" s="380">
        <f>+$Y$30*AA39</f>
        <v>60.75</v>
      </c>
      <c r="AB42" s="380">
        <f>+$Y$30*AB39</f>
        <v>59.85</v>
      </c>
      <c r="AC42" s="381">
        <f>+$Y$30*AC39</f>
        <v>42.75</v>
      </c>
      <c r="AD42" s="350"/>
      <c r="AE42" s="349"/>
      <c r="AF42" s="355"/>
      <c r="AG42" s="382">
        <f>+SUM(Y42:AE42)</f>
        <v>230.4</v>
      </c>
      <c r="AH42" s="355">
        <f t="shared" si="9"/>
        <v>0</v>
      </c>
      <c r="AI42" s="356">
        <f>+S42+AG42</f>
        <v>448.65</v>
      </c>
      <c r="AJ42" s="38"/>
      <c r="AK42" s="39"/>
      <c r="AM42" s="1139" t="s">
        <v>39</v>
      </c>
      <c r="AN42" s="187" t="s">
        <v>61</v>
      </c>
      <c r="AO42" s="289">
        <f>+R47+R50</f>
        <v>0</v>
      </c>
      <c r="AP42" s="281">
        <f>+AF47+AF50</f>
        <v>0</v>
      </c>
      <c r="AQ42" s="276">
        <f>SUM(AO42:AP42)</f>
        <v>0</v>
      </c>
    </row>
    <row r="43" spans="3:43" ht="12.95" customHeight="1" x14ac:dyDescent="0.15">
      <c r="C43" s="1081" t="s">
        <v>66</v>
      </c>
      <c r="D43" s="1083" t="s">
        <v>1</v>
      </c>
      <c r="E43" s="44" t="s">
        <v>61</v>
      </c>
      <c r="F43" s="332"/>
      <c r="G43" s="333">
        <f>31*24-G33</f>
        <v>555</v>
      </c>
      <c r="H43" s="333">
        <f>31*24-H33</f>
        <v>672</v>
      </c>
      <c r="I43" s="334">
        <f>30*24-I33</f>
        <v>540</v>
      </c>
      <c r="J43" s="335">
        <f>31*24-J33</f>
        <v>654</v>
      </c>
      <c r="K43" s="336"/>
      <c r="L43" s="337"/>
      <c r="M43" s="337"/>
      <c r="N43" s="337"/>
      <c r="O43" s="338"/>
      <c r="P43" s="384"/>
      <c r="Q43" s="385"/>
      <c r="R43" s="386">
        <f>SUM(F43:Q43)</f>
        <v>2421</v>
      </c>
      <c r="S43" s="387"/>
      <c r="T43" s="332"/>
      <c r="U43" s="333">
        <f>31*24-U33</f>
        <v>510</v>
      </c>
      <c r="V43" s="333">
        <f>31*24-V33</f>
        <v>582</v>
      </c>
      <c r="W43" s="334">
        <f>30*24-W33</f>
        <v>540</v>
      </c>
      <c r="X43" s="335">
        <f>31*24-X33</f>
        <v>654</v>
      </c>
      <c r="Y43" s="332"/>
      <c r="Z43" s="337"/>
      <c r="AA43" s="337"/>
      <c r="AB43" s="337"/>
      <c r="AC43" s="338"/>
      <c r="AD43" s="388"/>
      <c r="AE43" s="385"/>
      <c r="AF43" s="386">
        <f>SUM(T43:AE43)</f>
        <v>2286</v>
      </c>
      <c r="AG43" s="387"/>
      <c r="AH43" s="340"/>
      <c r="AI43" s="1060"/>
      <c r="AJ43" s="45"/>
      <c r="AK43" s="33"/>
      <c r="AM43" s="1140"/>
      <c r="AN43" s="187" t="s">
        <v>62</v>
      </c>
      <c r="AO43" s="281">
        <f>+F48+F51</f>
        <v>0</v>
      </c>
      <c r="AP43" s="281">
        <f>+T48+T51</f>
        <v>0</v>
      </c>
      <c r="AQ43" s="276">
        <f>SUM(AO43:AP43)</f>
        <v>0</v>
      </c>
    </row>
    <row r="44" spans="3:43" ht="12.95" customHeight="1" x14ac:dyDescent="0.15">
      <c r="C44" s="1082"/>
      <c r="D44" s="1084"/>
      <c r="E44" s="34" t="s">
        <v>62</v>
      </c>
      <c r="F44" s="341">
        <f>30*24-F34</f>
        <v>522</v>
      </c>
      <c r="G44" s="342"/>
      <c r="H44" s="342"/>
      <c r="I44" s="343"/>
      <c r="J44" s="344"/>
      <c r="K44" s="343"/>
      <c r="L44" s="342"/>
      <c r="M44" s="342"/>
      <c r="N44" s="342"/>
      <c r="O44" s="344"/>
      <c r="P44" s="1085">
        <f>30*24</f>
        <v>720</v>
      </c>
      <c r="Q44" s="1086">
        <f>31*24</f>
        <v>744</v>
      </c>
      <c r="R44" s="1091">
        <f>SUM(F44:Q45)</f>
        <v>4881</v>
      </c>
      <c r="S44" s="389"/>
      <c r="T44" s="341">
        <f>30*24-T34</f>
        <v>522</v>
      </c>
      <c r="U44" s="342"/>
      <c r="V44" s="342"/>
      <c r="W44" s="343"/>
      <c r="X44" s="344"/>
      <c r="Y44" s="345"/>
      <c r="Z44" s="342"/>
      <c r="AA44" s="342"/>
      <c r="AB44" s="342"/>
      <c r="AC44" s="344"/>
      <c r="AD44" s="1093">
        <f>30*24</f>
        <v>720</v>
      </c>
      <c r="AE44" s="1086">
        <f>31*24</f>
        <v>744</v>
      </c>
      <c r="AF44" s="1091">
        <f>SUM(T44:AE45)</f>
        <v>4845</v>
      </c>
      <c r="AG44" s="389"/>
      <c r="AH44" s="347"/>
      <c r="AI44" s="1061"/>
      <c r="AJ44" s="35"/>
      <c r="AK44" s="36"/>
      <c r="AM44" s="1143" t="s">
        <v>40</v>
      </c>
      <c r="AN44" s="1144"/>
      <c r="AO44" s="281">
        <f>+S49+S52</f>
        <v>0</v>
      </c>
      <c r="AP44" s="281">
        <f>+AG49+AG52</f>
        <v>0</v>
      </c>
      <c r="AQ44" s="276">
        <f>SUM(AO44:AP44)</f>
        <v>0</v>
      </c>
    </row>
    <row r="45" spans="3:43" ht="12.95" customHeight="1" thickBot="1" x14ac:dyDescent="0.2">
      <c r="C45" s="1082"/>
      <c r="D45" s="37" t="s">
        <v>2</v>
      </c>
      <c r="E45" s="179" t="s">
        <v>62</v>
      </c>
      <c r="F45" s="348"/>
      <c r="G45" s="349"/>
      <c r="H45" s="349"/>
      <c r="I45" s="350"/>
      <c r="J45" s="351"/>
      <c r="K45" s="352">
        <f>30*24-K35</f>
        <v>630</v>
      </c>
      <c r="L45" s="353">
        <f>31*24-L35</f>
        <v>591</v>
      </c>
      <c r="M45" s="353">
        <f>31*24-M35</f>
        <v>600</v>
      </c>
      <c r="N45" s="353">
        <f>28*24-N35</f>
        <v>501</v>
      </c>
      <c r="O45" s="354">
        <f>31*24-O35</f>
        <v>573</v>
      </c>
      <c r="P45" s="1076"/>
      <c r="Q45" s="1078"/>
      <c r="R45" s="1092"/>
      <c r="S45" s="359"/>
      <c r="T45" s="348"/>
      <c r="U45" s="349"/>
      <c r="V45" s="349"/>
      <c r="W45" s="350"/>
      <c r="X45" s="351"/>
      <c r="Y45" s="357">
        <f>30*24-Y35</f>
        <v>630</v>
      </c>
      <c r="Z45" s="353">
        <f>31*24-Z35</f>
        <v>573</v>
      </c>
      <c r="AA45" s="353">
        <f>31*24-AA35</f>
        <v>582</v>
      </c>
      <c r="AB45" s="353">
        <f>28*24-AB35</f>
        <v>501</v>
      </c>
      <c r="AC45" s="354">
        <f>31*24-AC35</f>
        <v>573</v>
      </c>
      <c r="AD45" s="1080"/>
      <c r="AE45" s="1078"/>
      <c r="AF45" s="1092"/>
      <c r="AG45" s="359"/>
      <c r="AH45" s="358"/>
      <c r="AI45" s="359"/>
      <c r="AJ45" s="38"/>
      <c r="AK45" s="39"/>
      <c r="AM45" s="1133" t="s">
        <v>41</v>
      </c>
      <c r="AN45" s="1134"/>
      <c r="AO45" s="282">
        <f>+SUM(P48:Q49)+SUM(P51:Q52)</f>
        <v>0</v>
      </c>
      <c r="AP45" s="282">
        <f>+SUM(AD48:AE49)+SUM(AD51:AE52)</f>
        <v>0</v>
      </c>
      <c r="AQ45" s="283">
        <f>SUM(AO45:AP45)</f>
        <v>0</v>
      </c>
    </row>
    <row r="46" spans="3:43" ht="12.95" customHeight="1" thickTop="1" thickBot="1" x14ac:dyDescent="0.2">
      <c r="C46" s="954" t="s">
        <v>70</v>
      </c>
      <c r="D46" s="1090"/>
      <c r="E46" s="179" t="s">
        <v>71</v>
      </c>
      <c r="F46" s="1087">
        <f>IF(H15&gt;0,+N15/H15,0)</f>
        <v>0</v>
      </c>
      <c r="G46" s="1088"/>
      <c r="H46" s="1088"/>
      <c r="I46" s="1088"/>
      <c r="J46" s="1089"/>
      <c r="K46" s="1087">
        <f>IF(I15&gt;0,O15/I15,0)</f>
        <v>0</v>
      </c>
      <c r="L46" s="1088"/>
      <c r="M46" s="1088"/>
      <c r="N46" s="1088"/>
      <c r="O46" s="1089"/>
      <c r="P46" s="393"/>
      <c r="Q46" s="394"/>
      <c r="R46" s="317"/>
      <c r="S46" s="318"/>
      <c r="T46" s="1087">
        <f>IF(J15&gt;0,+P15/J15,0)</f>
        <v>0</v>
      </c>
      <c r="U46" s="1088"/>
      <c r="V46" s="1088"/>
      <c r="W46" s="1088"/>
      <c r="X46" s="1089"/>
      <c r="Y46" s="1087">
        <f>IF(K15&gt;0,Q15/K15,0)</f>
        <v>0</v>
      </c>
      <c r="Z46" s="1088"/>
      <c r="AA46" s="1088"/>
      <c r="AB46" s="1088"/>
      <c r="AC46" s="1089"/>
      <c r="AD46" s="395"/>
      <c r="AE46" s="394"/>
      <c r="AF46" s="317"/>
      <c r="AG46" s="318"/>
      <c r="AH46" s="317"/>
      <c r="AI46" s="318"/>
      <c r="AJ46" s="185"/>
      <c r="AK46" s="186"/>
      <c r="AM46" s="1135" t="s">
        <v>26</v>
      </c>
      <c r="AN46" s="1136"/>
      <c r="AO46" s="284">
        <f>SUM(AO42:AO45)</f>
        <v>0</v>
      </c>
      <c r="AP46" s="284">
        <f>SUM(AP42:AP45)</f>
        <v>0</v>
      </c>
      <c r="AQ46" s="278">
        <f>SUM(AQ42:AQ45)</f>
        <v>0</v>
      </c>
    </row>
    <row r="47" spans="3:43" ht="12.95" customHeight="1" x14ac:dyDescent="0.15">
      <c r="C47" s="1064" t="s">
        <v>72</v>
      </c>
      <c r="D47" s="1066" t="s">
        <v>1</v>
      </c>
      <c r="E47" s="31" t="s">
        <v>61</v>
      </c>
      <c r="F47" s="332"/>
      <c r="G47" s="370">
        <f>+G40*1000*$F$46+G43*$T$15</f>
        <v>0</v>
      </c>
      <c r="H47" s="370">
        <f>+H40*1000*$F$46+H43*$T$15</f>
        <v>0</v>
      </c>
      <c r="I47" s="371">
        <f>+I40*1000*$F$46+I43*$T$15</f>
        <v>0</v>
      </c>
      <c r="J47" s="372">
        <f>+J40*1000*$F$46+J43*$T$15</f>
        <v>0</v>
      </c>
      <c r="K47" s="336"/>
      <c r="L47" s="337"/>
      <c r="M47" s="337"/>
      <c r="N47" s="337"/>
      <c r="O47" s="338"/>
      <c r="P47" s="396"/>
      <c r="Q47" s="397"/>
      <c r="R47" s="398">
        <f>SUM(F47:Q47)</f>
        <v>0</v>
      </c>
      <c r="S47" s="1073">
        <f>+SUM(R47:R48)</f>
        <v>0</v>
      </c>
      <c r="T47" s="332"/>
      <c r="U47" s="370">
        <f>+U40*1000*$T$46+U43*$V$15</f>
        <v>0</v>
      </c>
      <c r="V47" s="370">
        <f>+V40*1000*$T$46+V43*$V$15</f>
        <v>0</v>
      </c>
      <c r="W47" s="371">
        <f>+W40*1000*$T$46+W43*$V$15</f>
        <v>0</v>
      </c>
      <c r="X47" s="372">
        <f>+X40*1000*$T$46+X43*$V$15</f>
        <v>0</v>
      </c>
      <c r="Y47" s="332"/>
      <c r="Z47" s="337"/>
      <c r="AA47" s="337"/>
      <c r="AB47" s="337"/>
      <c r="AC47" s="338"/>
      <c r="AD47" s="399"/>
      <c r="AE47" s="397"/>
      <c r="AF47" s="398">
        <f>SUM(T47:AE47)</f>
        <v>0</v>
      </c>
      <c r="AG47" s="1073">
        <f>+SUM(AF47:AF48)</f>
        <v>0</v>
      </c>
      <c r="AH47" s="339">
        <f>+R47+AF47</f>
        <v>0</v>
      </c>
      <c r="AI47" s="1058">
        <f>+S47+AG47</f>
        <v>0</v>
      </c>
      <c r="AJ47" s="47"/>
      <c r="AK47" s="33"/>
    </row>
    <row r="48" spans="3:43" ht="12.95" customHeight="1" thickBot="1" x14ac:dyDescent="0.2">
      <c r="C48" s="1065"/>
      <c r="D48" s="1067"/>
      <c r="E48" s="34" t="s">
        <v>62</v>
      </c>
      <c r="F48" s="373">
        <f>+F41*1000*$F$46+F44*$T$15</f>
        <v>0</v>
      </c>
      <c r="G48" s="342"/>
      <c r="H48" s="342"/>
      <c r="I48" s="343"/>
      <c r="J48" s="344"/>
      <c r="K48" s="343"/>
      <c r="L48" s="342"/>
      <c r="M48" s="342"/>
      <c r="N48" s="342"/>
      <c r="O48" s="344"/>
      <c r="P48" s="1075">
        <f>+P44*$T$15</f>
        <v>0</v>
      </c>
      <c r="Q48" s="1077">
        <f>+Q44*$T$15</f>
        <v>0</v>
      </c>
      <c r="R48" s="400">
        <f>SUM(F48:Q48)</f>
        <v>0</v>
      </c>
      <c r="S48" s="1074"/>
      <c r="T48" s="373">
        <f>+T41*1000*$T$46+T44*$V$15</f>
        <v>0</v>
      </c>
      <c r="U48" s="342"/>
      <c r="V48" s="342"/>
      <c r="W48" s="343"/>
      <c r="X48" s="344"/>
      <c r="Y48" s="345"/>
      <c r="Z48" s="342"/>
      <c r="AA48" s="342"/>
      <c r="AB48" s="342"/>
      <c r="AC48" s="344"/>
      <c r="AD48" s="1079">
        <f>+AD44*$V$15</f>
        <v>0</v>
      </c>
      <c r="AE48" s="1077">
        <f>+AE44*$V$15</f>
        <v>0</v>
      </c>
      <c r="AF48" s="400">
        <f>SUM(T48:AE48)</f>
        <v>0</v>
      </c>
      <c r="AG48" s="1074"/>
      <c r="AH48" s="346">
        <f>+R48+AF48</f>
        <v>0</v>
      </c>
      <c r="AI48" s="1059">
        <f t="shared" ref="AH48:AI52" si="10">+S48+AG48</f>
        <v>0</v>
      </c>
      <c r="AJ48" s="35"/>
      <c r="AK48" s="36"/>
      <c r="AM48" s="4" t="s">
        <v>463</v>
      </c>
    </row>
    <row r="49" spans="3:43" ht="12.95" customHeight="1" x14ac:dyDescent="0.15">
      <c r="C49" s="1051"/>
      <c r="D49" s="37" t="s">
        <v>2</v>
      </c>
      <c r="E49" s="179" t="s">
        <v>62</v>
      </c>
      <c r="F49" s="348"/>
      <c r="G49" s="349"/>
      <c r="H49" s="349"/>
      <c r="I49" s="350"/>
      <c r="J49" s="351"/>
      <c r="K49" s="583">
        <f>+K42*1000*$K$46+K45*$U$15</f>
        <v>0</v>
      </c>
      <c r="L49" s="582">
        <f>+L42*1000*$K$46+L45*$U$15</f>
        <v>0</v>
      </c>
      <c r="M49" s="582">
        <f>+M42*1000*$K$46+M45*$U$15</f>
        <v>0</v>
      </c>
      <c r="N49" s="582">
        <f>+N42*1000*$K$46+N45*$U$15</f>
        <v>0</v>
      </c>
      <c r="O49" s="374">
        <f>+O42*1000*$K$46+O45*$U$15</f>
        <v>0</v>
      </c>
      <c r="P49" s="1076"/>
      <c r="Q49" s="1078"/>
      <c r="R49" s="401"/>
      <c r="S49" s="374">
        <f>+SUM(F49:O49)</f>
        <v>0</v>
      </c>
      <c r="T49" s="348"/>
      <c r="U49" s="349"/>
      <c r="V49" s="349"/>
      <c r="W49" s="350"/>
      <c r="X49" s="351"/>
      <c r="Y49" s="581">
        <f>+Y42*1000*$Y$46+Y45*$W$15</f>
        <v>0</v>
      </c>
      <c r="Z49" s="582">
        <f>+Z42*1000*$Y$46+Z45*$W$15</f>
        <v>0</v>
      </c>
      <c r="AA49" s="582">
        <f>+AA42*1000*$Y$46+AA45*$W$15</f>
        <v>0</v>
      </c>
      <c r="AB49" s="582">
        <f>+AB42*1000*$Y$46+AB45*$W$15</f>
        <v>0</v>
      </c>
      <c r="AC49" s="374">
        <f>+AC42*1000*$Y$46+AC45*$W$15</f>
        <v>0</v>
      </c>
      <c r="AD49" s="1080"/>
      <c r="AE49" s="1078"/>
      <c r="AF49" s="401"/>
      <c r="AG49" s="374">
        <f>+SUM(T49:AC49)</f>
        <v>0</v>
      </c>
      <c r="AH49" s="355">
        <f t="shared" si="10"/>
        <v>0</v>
      </c>
      <c r="AI49" s="356">
        <f t="shared" si="10"/>
        <v>0</v>
      </c>
      <c r="AJ49" s="38"/>
      <c r="AK49" s="39"/>
      <c r="AM49" s="1131" t="s">
        <v>74</v>
      </c>
      <c r="AN49" s="1132"/>
      <c r="AO49" s="199" t="s">
        <v>465</v>
      </c>
      <c r="AP49" s="199" t="s">
        <v>466</v>
      </c>
      <c r="AQ49" s="46" t="s">
        <v>69</v>
      </c>
    </row>
    <row r="50" spans="3:43" ht="12.95" customHeight="1" x14ac:dyDescent="0.15">
      <c r="C50" s="1064" t="s">
        <v>73</v>
      </c>
      <c r="D50" s="1066" t="s">
        <v>1</v>
      </c>
      <c r="E50" s="31" t="s">
        <v>61</v>
      </c>
      <c r="F50" s="332"/>
      <c r="G50" s="370">
        <f>+G33*$N$19+G43*$T$19</f>
        <v>0</v>
      </c>
      <c r="H50" s="370">
        <f>+H33*$N$19+H43*$T$19</f>
        <v>0</v>
      </c>
      <c r="I50" s="371">
        <f>+I33*$N$19+I43*$T$19</f>
        <v>0</v>
      </c>
      <c r="J50" s="372">
        <f>+J33*$N$19+J43*$T$19</f>
        <v>0</v>
      </c>
      <c r="K50" s="336"/>
      <c r="L50" s="337"/>
      <c r="M50" s="337"/>
      <c r="N50" s="337"/>
      <c r="O50" s="338"/>
      <c r="P50" s="396"/>
      <c r="Q50" s="397"/>
      <c r="R50" s="398">
        <f>SUM(F50:Q50)</f>
        <v>0</v>
      </c>
      <c r="S50" s="1073">
        <f>+SUM(R50:R51)</f>
        <v>0</v>
      </c>
      <c r="T50" s="332"/>
      <c r="U50" s="370">
        <f>+U33*$P$20+U43*$V$20</f>
        <v>0</v>
      </c>
      <c r="V50" s="370">
        <f>+V33*$P$20+V43*$V$20</f>
        <v>0</v>
      </c>
      <c r="W50" s="371">
        <f>+W33*$P$20+W43*$V$20</f>
        <v>0</v>
      </c>
      <c r="X50" s="372">
        <f>+X33*$P$20+X43*$V$20</f>
        <v>0</v>
      </c>
      <c r="Y50" s="332"/>
      <c r="Z50" s="337"/>
      <c r="AA50" s="337"/>
      <c r="AB50" s="337"/>
      <c r="AC50" s="338"/>
      <c r="AD50" s="399"/>
      <c r="AE50" s="397"/>
      <c r="AF50" s="398">
        <f>SUM(T50:AE50)</f>
        <v>0</v>
      </c>
      <c r="AG50" s="1073">
        <f>+SUM(AF50:AF51)</f>
        <v>0</v>
      </c>
      <c r="AH50" s="339">
        <f>+R50+AF50</f>
        <v>0</v>
      </c>
      <c r="AI50" s="1058">
        <f>+S50+AG50</f>
        <v>0</v>
      </c>
      <c r="AJ50" s="32"/>
      <c r="AK50" s="33"/>
      <c r="AM50" s="975" t="s">
        <v>39</v>
      </c>
      <c r="AN50" s="976"/>
      <c r="AO50" s="275">
        <f>+R54</f>
        <v>0</v>
      </c>
      <c r="AP50" s="275">
        <f>+AF54</f>
        <v>0</v>
      </c>
      <c r="AQ50" s="276">
        <f>SUM(AO50:AP50)</f>
        <v>0</v>
      </c>
    </row>
    <row r="51" spans="3:43" ht="12.95" customHeight="1" thickBot="1" x14ac:dyDescent="0.2">
      <c r="C51" s="1065"/>
      <c r="D51" s="1067"/>
      <c r="E51" s="34" t="s">
        <v>62</v>
      </c>
      <c r="F51" s="373">
        <f>+F34*$N$19+F44*$T$19</f>
        <v>0</v>
      </c>
      <c r="G51" s="342"/>
      <c r="H51" s="342"/>
      <c r="I51" s="343"/>
      <c r="J51" s="344"/>
      <c r="K51" s="343"/>
      <c r="L51" s="342"/>
      <c r="M51" s="342"/>
      <c r="N51" s="342"/>
      <c r="O51" s="344"/>
      <c r="P51" s="1075">
        <f>+P44*$T$19</f>
        <v>0</v>
      </c>
      <c r="Q51" s="1077">
        <f>+Q44*$T$19</f>
        <v>0</v>
      </c>
      <c r="R51" s="400">
        <f>SUM(F51:Q51)</f>
        <v>0</v>
      </c>
      <c r="S51" s="1074"/>
      <c r="T51" s="373">
        <f>+T34*$P$20+T44*$V$20</f>
        <v>0</v>
      </c>
      <c r="U51" s="342"/>
      <c r="V51" s="342"/>
      <c r="W51" s="343"/>
      <c r="X51" s="344"/>
      <c r="Y51" s="345"/>
      <c r="Z51" s="342"/>
      <c r="AA51" s="342"/>
      <c r="AB51" s="342"/>
      <c r="AC51" s="344"/>
      <c r="AD51" s="1079">
        <f>+AD44*$V$20</f>
        <v>0</v>
      </c>
      <c r="AE51" s="1077">
        <f>+AE44*$V$20</f>
        <v>0</v>
      </c>
      <c r="AF51" s="400">
        <f>SUM(T51:AE51)</f>
        <v>0</v>
      </c>
      <c r="AG51" s="1074"/>
      <c r="AH51" s="346">
        <f>+R51+AF51</f>
        <v>0</v>
      </c>
      <c r="AI51" s="1059">
        <f t="shared" si="10"/>
        <v>0</v>
      </c>
      <c r="AJ51" s="35"/>
      <c r="AK51" s="36"/>
      <c r="AM51" s="1137" t="s">
        <v>40</v>
      </c>
      <c r="AN51" s="1138"/>
      <c r="AO51" s="279">
        <f>+R55</f>
        <v>0</v>
      </c>
      <c r="AP51" s="279">
        <f>+AF55</f>
        <v>0</v>
      </c>
      <c r="AQ51" s="280">
        <f>SUM(AO51:AP51)</f>
        <v>0</v>
      </c>
    </row>
    <row r="52" spans="3:43" ht="12.95" customHeight="1" thickTop="1" thickBot="1" x14ac:dyDescent="0.2">
      <c r="C52" s="1051"/>
      <c r="D52" s="37" t="s">
        <v>2</v>
      </c>
      <c r="E52" s="179" t="s">
        <v>62</v>
      </c>
      <c r="F52" s="348"/>
      <c r="G52" s="349"/>
      <c r="H52" s="349"/>
      <c r="I52" s="350"/>
      <c r="J52" s="351"/>
      <c r="K52" s="379">
        <f>+K35*$O$19+K45*$U$19</f>
        <v>0</v>
      </c>
      <c r="L52" s="379">
        <f>+L35*$O$19+L45*$U$19</f>
        <v>0</v>
      </c>
      <c r="M52" s="380">
        <f>+M35*$O$19+M45*$U$19</f>
        <v>0</v>
      </c>
      <c r="N52" s="380">
        <f>+N35*$O$19+N45*$U$19</f>
        <v>0</v>
      </c>
      <c r="O52" s="381">
        <f>+O35*$O$19+O45*$U$19</f>
        <v>0</v>
      </c>
      <c r="P52" s="1076"/>
      <c r="Q52" s="1078"/>
      <c r="R52" s="401"/>
      <c r="S52" s="374">
        <f>+SUM(F52:O52)</f>
        <v>0</v>
      </c>
      <c r="T52" s="348"/>
      <c r="U52" s="349"/>
      <c r="V52" s="349"/>
      <c r="W52" s="350"/>
      <c r="X52" s="351"/>
      <c r="Y52" s="383">
        <f>+Y35*$Q$20+Y45*$W$20</f>
        <v>0</v>
      </c>
      <c r="Z52" s="379">
        <f>+Z35*$Q$20+Z45*$W$20</f>
        <v>0</v>
      </c>
      <c r="AA52" s="380">
        <f>+AA35*$Q$20+AA45*$W$20</f>
        <v>0</v>
      </c>
      <c r="AB52" s="380">
        <f>+AB35*$Q$20+AB45*$W$20</f>
        <v>0</v>
      </c>
      <c r="AC52" s="381">
        <f>+AC35*$Q$20+AC45*$W$20</f>
        <v>0</v>
      </c>
      <c r="AD52" s="1080"/>
      <c r="AE52" s="1078"/>
      <c r="AF52" s="401"/>
      <c r="AG52" s="374">
        <f>+SUM(T52:AC52)</f>
        <v>0</v>
      </c>
      <c r="AH52" s="355">
        <f t="shared" si="10"/>
        <v>0</v>
      </c>
      <c r="AI52" s="356">
        <f>+S52+AG52</f>
        <v>0</v>
      </c>
      <c r="AJ52" s="38"/>
      <c r="AK52" s="39"/>
      <c r="AM52" s="1141" t="s">
        <v>26</v>
      </c>
      <c r="AN52" s="1142"/>
      <c r="AO52" s="277">
        <f>SUM(AO50:AO51)</f>
        <v>0</v>
      </c>
      <c r="AP52" s="277">
        <f>SUM(AP50:AP51)</f>
        <v>0</v>
      </c>
      <c r="AQ52" s="278">
        <f>SUM(AQ50:AQ51)</f>
        <v>0</v>
      </c>
    </row>
    <row r="53" spans="3:43" ht="14.45" customHeight="1" x14ac:dyDescent="0.15">
      <c r="C53" s="954" t="s">
        <v>457</v>
      </c>
      <c r="D53" s="1090"/>
      <c r="E53" s="179" t="s">
        <v>552</v>
      </c>
      <c r="F53" s="1087">
        <f>IF(H12&gt;0,+Z12/H12/料金表!$F$42,0)</f>
        <v>0</v>
      </c>
      <c r="G53" s="1088"/>
      <c r="H53" s="1088"/>
      <c r="I53" s="1088"/>
      <c r="J53" s="1089"/>
      <c r="K53" s="1087">
        <f>IF(I12&gt;0,+AA12/I12/料金表!$F$42,0)</f>
        <v>0</v>
      </c>
      <c r="L53" s="1088"/>
      <c r="M53" s="1088"/>
      <c r="N53" s="1088"/>
      <c r="O53" s="1089"/>
      <c r="P53" s="402"/>
      <c r="Q53" s="403"/>
      <c r="R53" s="317"/>
      <c r="S53" s="318"/>
      <c r="T53" s="1087">
        <f>IF(J12&gt;0,+AB12/J12/料金表!$F$42,0)</f>
        <v>0</v>
      </c>
      <c r="U53" s="1088"/>
      <c r="V53" s="1088"/>
      <c r="W53" s="1088"/>
      <c r="X53" s="1089"/>
      <c r="Y53" s="1087">
        <f>IF(K12&gt;0,+AC12/K12/料金表!$F$42,0)</f>
        <v>0</v>
      </c>
      <c r="Z53" s="1088"/>
      <c r="AA53" s="1088"/>
      <c r="AB53" s="1088"/>
      <c r="AC53" s="1089"/>
      <c r="AD53" s="404"/>
      <c r="AE53" s="403"/>
      <c r="AF53" s="317"/>
      <c r="AG53" s="318"/>
      <c r="AH53" s="317"/>
      <c r="AI53" s="318"/>
      <c r="AJ53" s="183"/>
      <c r="AK53" s="184"/>
    </row>
    <row r="54" spans="3:43" ht="12.95" customHeight="1" thickBot="1" x14ac:dyDescent="0.2">
      <c r="C54" s="1098" t="s">
        <v>458</v>
      </c>
      <c r="D54" s="1099"/>
      <c r="E54" s="48" t="s">
        <v>75</v>
      </c>
      <c r="F54" s="405">
        <f>+F41*1000*$F$53</f>
        <v>0</v>
      </c>
      <c r="G54" s="406">
        <f>+G40*1000*$F$53</f>
        <v>0</v>
      </c>
      <c r="H54" s="406">
        <f t="shared" ref="H54:J54" si="11">+H40*1000*$F$53</f>
        <v>0</v>
      </c>
      <c r="I54" s="407">
        <f t="shared" si="11"/>
        <v>0</v>
      </c>
      <c r="J54" s="585">
        <f t="shared" si="11"/>
        <v>0</v>
      </c>
      <c r="K54" s="408">
        <f>+K42*1000*$K$53</f>
        <v>0</v>
      </c>
      <c r="L54" s="397"/>
      <c r="M54" s="397"/>
      <c r="N54" s="397"/>
      <c r="O54" s="409"/>
      <c r="P54" s="408">
        <v>0</v>
      </c>
      <c r="Q54" s="585">
        <v>0</v>
      </c>
      <c r="R54" s="1094">
        <f>SUM(F54:Q54)</f>
        <v>0</v>
      </c>
      <c r="S54" s="1095"/>
      <c r="T54" s="405">
        <f>+T41*1000*$T$53</f>
        <v>0</v>
      </c>
      <c r="U54" s="406">
        <f>+U40*1000*$T$53</f>
        <v>0</v>
      </c>
      <c r="V54" s="406">
        <f>+V40*1000*$T$53</f>
        <v>0</v>
      </c>
      <c r="W54" s="407">
        <f>+W40*1000*$T$53</f>
        <v>0</v>
      </c>
      <c r="X54" s="585">
        <f>+X40*1000*$T$53</f>
        <v>0</v>
      </c>
      <c r="Y54" s="408">
        <f>+Y42*1000*$Y$53</f>
        <v>0</v>
      </c>
      <c r="Z54" s="397"/>
      <c r="AA54" s="397"/>
      <c r="AB54" s="397"/>
      <c r="AC54" s="409"/>
      <c r="AD54" s="408">
        <v>0</v>
      </c>
      <c r="AE54" s="585">
        <v>0</v>
      </c>
      <c r="AF54" s="1094">
        <f>SUM(T54:AE54)</f>
        <v>0</v>
      </c>
      <c r="AG54" s="1095"/>
      <c r="AH54" s="1094">
        <f>+R54+AF54</f>
        <v>0</v>
      </c>
      <c r="AI54" s="1095"/>
      <c r="AJ54" s="181"/>
      <c r="AK54" s="182"/>
      <c r="AM54" s="4" t="s">
        <v>464</v>
      </c>
    </row>
    <row r="55" spans="3:43" ht="12.95" customHeight="1" thickBot="1" x14ac:dyDescent="0.2">
      <c r="C55" s="954"/>
      <c r="D55" s="955"/>
      <c r="E55" s="179" t="s">
        <v>76</v>
      </c>
      <c r="F55" s="411"/>
      <c r="G55" s="412"/>
      <c r="H55" s="412"/>
      <c r="I55" s="412"/>
      <c r="J55" s="413"/>
      <c r="K55" s="411"/>
      <c r="L55" s="414">
        <f>+L42*1000*$K$53</f>
        <v>0</v>
      </c>
      <c r="M55" s="414">
        <f t="shared" ref="M55:O55" si="12">+M42*1000*$K$53</f>
        <v>0</v>
      </c>
      <c r="N55" s="414">
        <f t="shared" si="12"/>
        <v>0</v>
      </c>
      <c r="O55" s="415">
        <f t="shared" si="12"/>
        <v>0</v>
      </c>
      <c r="P55" s="348"/>
      <c r="Q55" s="349"/>
      <c r="R55" s="1096">
        <f>SUM(F55:Q55)</f>
        <v>0</v>
      </c>
      <c r="S55" s="1097"/>
      <c r="T55" s="411"/>
      <c r="U55" s="412"/>
      <c r="V55" s="412"/>
      <c r="W55" s="412"/>
      <c r="X55" s="413"/>
      <c r="Y55" s="411"/>
      <c r="Z55" s="414">
        <f>+Z42*1000*$Y$53</f>
        <v>0</v>
      </c>
      <c r="AA55" s="414">
        <f>+AA42*1000*$Y$53</f>
        <v>0</v>
      </c>
      <c r="AB55" s="414">
        <f>+AB42*1000*$Y$53</f>
        <v>0</v>
      </c>
      <c r="AC55" s="415">
        <f>+AC42*1000*$Y$53</f>
        <v>0</v>
      </c>
      <c r="AD55" s="348"/>
      <c r="AE55" s="349"/>
      <c r="AF55" s="1096">
        <f>SUM(T55:AE55)</f>
        <v>0</v>
      </c>
      <c r="AG55" s="1097"/>
      <c r="AH55" s="1096">
        <f>+R55+AF55</f>
        <v>0</v>
      </c>
      <c r="AI55" s="1097"/>
      <c r="AJ55" s="49"/>
      <c r="AK55" s="50"/>
      <c r="AM55" s="1131" t="s">
        <v>74</v>
      </c>
      <c r="AN55" s="1132"/>
      <c r="AO55" s="199" t="s">
        <v>465</v>
      </c>
      <c r="AP55" s="199" t="s">
        <v>466</v>
      </c>
      <c r="AQ55" s="46" t="s">
        <v>69</v>
      </c>
    </row>
    <row r="56" spans="3:43" ht="14.45" customHeight="1" thickBot="1" x14ac:dyDescent="0.2">
      <c r="C56" s="954" t="s">
        <v>459</v>
      </c>
      <c r="D56" s="1090"/>
      <c r="E56" s="179" t="s">
        <v>552</v>
      </c>
      <c r="F56" s="979">
        <f>IF(H13&gt;0,+Z13/H13/料金表!$F$43,0)</f>
        <v>0</v>
      </c>
      <c r="G56" s="980"/>
      <c r="H56" s="980"/>
      <c r="I56" s="980"/>
      <c r="J56" s="981"/>
      <c r="K56" s="979">
        <f>IF(I13&gt;0,+AA13/I13/料金表!$F$43,0)</f>
        <v>0</v>
      </c>
      <c r="L56" s="980"/>
      <c r="M56" s="980"/>
      <c r="N56" s="980"/>
      <c r="O56" s="981"/>
      <c r="P56" s="402"/>
      <c r="Q56" s="403"/>
      <c r="R56" s="317"/>
      <c r="S56" s="318"/>
      <c r="T56" s="979">
        <f>IF(J13&gt;0,+AB13/J13/料金表!$F$43,0)</f>
        <v>0</v>
      </c>
      <c r="U56" s="980"/>
      <c r="V56" s="980"/>
      <c r="W56" s="980"/>
      <c r="X56" s="981"/>
      <c r="Y56" s="979">
        <f>IF(K13&gt;0,+AC13/K13/料金表!$F$43,0)</f>
        <v>0</v>
      </c>
      <c r="Z56" s="980"/>
      <c r="AA56" s="980"/>
      <c r="AB56" s="980"/>
      <c r="AC56" s="981"/>
      <c r="AD56" s="402"/>
      <c r="AE56" s="403"/>
      <c r="AF56" s="317"/>
      <c r="AG56" s="318"/>
      <c r="AH56" s="317"/>
      <c r="AI56" s="318"/>
      <c r="AJ56" s="249"/>
      <c r="AK56" s="250"/>
      <c r="AM56" s="975" t="s">
        <v>506</v>
      </c>
      <c r="AN56" s="976"/>
      <c r="AO56" s="275">
        <f>R57</f>
        <v>0</v>
      </c>
      <c r="AP56" s="275">
        <f>AF57</f>
        <v>0</v>
      </c>
      <c r="AQ56" s="276">
        <f>SUM(AO56:AP56)</f>
        <v>0</v>
      </c>
    </row>
    <row r="57" spans="3:43" ht="12.95" customHeight="1" thickTop="1" thickBot="1" x14ac:dyDescent="0.2">
      <c r="C57" s="949" t="s">
        <v>460</v>
      </c>
      <c r="D57" s="950"/>
      <c r="E57" s="951"/>
      <c r="F57" s="416">
        <f>+F41*1000*$F$56</f>
        <v>0</v>
      </c>
      <c r="G57" s="417">
        <f>+G40*1000*$F$56</f>
        <v>0</v>
      </c>
      <c r="H57" s="417">
        <f>+H40*1000*$F$56</f>
        <v>0</v>
      </c>
      <c r="I57" s="418">
        <f>+I40*1000*$F$56</f>
        <v>0</v>
      </c>
      <c r="J57" s="577">
        <f>+J40*1000*$F$56</f>
        <v>0</v>
      </c>
      <c r="K57" s="419">
        <f>+K42*1000*$K$56</f>
        <v>0</v>
      </c>
      <c r="L57" s="420">
        <f>+L42*1000*$K$56</f>
        <v>0</v>
      </c>
      <c r="M57" s="420">
        <f>+M42*1000*$K$56</f>
        <v>0</v>
      </c>
      <c r="N57" s="420">
        <f>+N42*1000*$K$56</f>
        <v>0</v>
      </c>
      <c r="O57" s="421">
        <f>+O42*1000*$K$56</f>
        <v>0</v>
      </c>
      <c r="P57" s="419">
        <v>0</v>
      </c>
      <c r="Q57" s="577">
        <v>0</v>
      </c>
      <c r="R57" s="944">
        <f>SUM(F57:Q57)</f>
        <v>0</v>
      </c>
      <c r="S57" s="945"/>
      <c r="T57" s="416">
        <f>+T41*1000*$T$56</f>
        <v>0</v>
      </c>
      <c r="U57" s="417">
        <f>+U40*1000*$T$56</f>
        <v>0</v>
      </c>
      <c r="V57" s="417">
        <f>+V40*1000*$T$56</f>
        <v>0</v>
      </c>
      <c r="W57" s="418">
        <f>+W40*1000*$T$56</f>
        <v>0</v>
      </c>
      <c r="X57" s="577">
        <f>+X40*1000*$T$56</f>
        <v>0</v>
      </c>
      <c r="Y57" s="423">
        <f>+Y42*1000*$Y$56</f>
        <v>0</v>
      </c>
      <c r="Z57" s="420">
        <f>+Z42*1000*$Y$56</f>
        <v>0</v>
      </c>
      <c r="AA57" s="420">
        <f>+AA42*1000*$Y$56</f>
        <v>0</v>
      </c>
      <c r="AB57" s="420">
        <f>+AB42*1000*$Y$56</f>
        <v>0</v>
      </c>
      <c r="AC57" s="421">
        <f>+AC42*1000*$Y$56</f>
        <v>0</v>
      </c>
      <c r="AD57" s="419">
        <v>0</v>
      </c>
      <c r="AE57" s="577">
        <v>0</v>
      </c>
      <c r="AF57" s="944">
        <f>SUM(T57:AE57)</f>
        <v>0</v>
      </c>
      <c r="AG57" s="945"/>
      <c r="AH57" s="944">
        <f>+R57+AF57</f>
        <v>0</v>
      </c>
      <c r="AI57" s="945"/>
      <c r="AJ57" s="251"/>
      <c r="AK57" s="252"/>
      <c r="AM57" s="977" t="s">
        <v>26</v>
      </c>
      <c r="AN57" s="978"/>
      <c r="AO57" s="277">
        <f>SUM(AO56)</f>
        <v>0</v>
      </c>
      <c r="AP57" s="277">
        <f t="shared" ref="AP57:AQ57" si="13">SUM(AP56)</f>
        <v>0</v>
      </c>
      <c r="AQ57" s="278">
        <f t="shared" si="13"/>
        <v>0</v>
      </c>
    </row>
    <row r="58" spans="3:43" ht="12" thickBot="1" x14ac:dyDescent="0.2">
      <c r="C58" s="19"/>
      <c r="D58" s="20"/>
      <c r="E58" s="21"/>
      <c r="G58" s="5"/>
      <c r="AG58" s="22"/>
      <c r="AH58" s="22"/>
      <c r="AI58" s="22"/>
      <c r="AJ58" s="22"/>
      <c r="AK58" s="22"/>
    </row>
    <row r="59" spans="3:43" ht="12" customHeight="1" x14ac:dyDescent="0.15">
      <c r="C59" s="217" t="s">
        <v>501</v>
      </c>
      <c r="D59" s="206"/>
      <c r="E59" s="207"/>
      <c r="F59" s="956" t="s">
        <v>39</v>
      </c>
      <c r="G59" s="957"/>
      <c r="H59" s="957"/>
      <c r="I59" s="957"/>
      <c r="J59" s="958"/>
      <c r="K59" s="957" t="s">
        <v>40</v>
      </c>
      <c r="L59" s="957"/>
      <c r="M59" s="957"/>
      <c r="N59" s="957"/>
      <c r="O59" s="958"/>
      <c r="P59" s="956" t="s">
        <v>41</v>
      </c>
      <c r="Q59" s="959"/>
      <c r="R59" s="960" t="s">
        <v>500</v>
      </c>
      <c r="S59" s="961"/>
      <c r="AG59" s="22"/>
      <c r="AH59" s="22"/>
      <c r="AI59" s="22"/>
      <c r="AJ59" s="22"/>
      <c r="AK59" s="22"/>
    </row>
    <row r="60" spans="3:43" ht="12.75" customHeight="1" thickBot="1" x14ac:dyDescent="0.2">
      <c r="C60" s="208"/>
      <c r="D60" s="209"/>
      <c r="E60" s="210"/>
      <c r="F60" s="211" t="s">
        <v>42</v>
      </c>
      <c r="G60" s="212" t="s">
        <v>43</v>
      </c>
      <c r="H60" s="212" t="s">
        <v>44</v>
      </c>
      <c r="I60" s="212" t="s">
        <v>45</v>
      </c>
      <c r="J60" s="213" t="s">
        <v>53</v>
      </c>
      <c r="K60" s="214" t="s">
        <v>46</v>
      </c>
      <c r="L60" s="212" t="s">
        <v>47</v>
      </c>
      <c r="M60" s="212" t="s">
        <v>48</v>
      </c>
      <c r="N60" s="212" t="s">
        <v>49</v>
      </c>
      <c r="O60" s="215" t="s">
        <v>50</v>
      </c>
      <c r="P60" s="211" t="s">
        <v>51</v>
      </c>
      <c r="Q60" s="216" t="s">
        <v>52</v>
      </c>
      <c r="R60" s="962"/>
      <c r="S60" s="963"/>
      <c r="AG60" s="22"/>
      <c r="AH60" s="22"/>
      <c r="AI60" s="22"/>
      <c r="AJ60" s="22"/>
      <c r="AK60" s="22"/>
    </row>
    <row r="61" spans="3:43" ht="12" thickTop="1" x14ac:dyDescent="0.15">
      <c r="C61" s="952" t="s">
        <v>458</v>
      </c>
      <c r="D61" s="953"/>
      <c r="E61" s="205" t="s">
        <v>75</v>
      </c>
      <c r="F61" s="405">
        <f>F54+T54</f>
        <v>0</v>
      </c>
      <c r="G61" s="406">
        <f t="shared" ref="G61:K61" si="14">G54+U54</f>
        <v>0</v>
      </c>
      <c r="H61" s="406">
        <f t="shared" si="14"/>
        <v>0</v>
      </c>
      <c r="I61" s="407">
        <f t="shared" si="14"/>
        <v>0</v>
      </c>
      <c r="J61" s="585">
        <f t="shared" si="14"/>
        <v>0</v>
      </c>
      <c r="K61" s="408">
        <f t="shared" si="14"/>
        <v>0</v>
      </c>
      <c r="L61" s="397"/>
      <c r="M61" s="397"/>
      <c r="N61" s="397"/>
      <c r="O61" s="409"/>
      <c r="P61" s="408">
        <f t="shared" ref="P61:Q61" si="15">P54+AD54</f>
        <v>0</v>
      </c>
      <c r="Q61" s="585">
        <f t="shared" si="15"/>
        <v>0</v>
      </c>
      <c r="R61" s="500">
        <f>SUM(F61:Q61)</f>
        <v>0</v>
      </c>
      <c r="S61" s="1100">
        <f>+SUM(R61:R62)</f>
        <v>0</v>
      </c>
      <c r="AG61" s="22"/>
      <c r="AH61" s="22"/>
      <c r="AI61" s="22"/>
      <c r="AJ61" s="22"/>
      <c r="AK61" s="22"/>
    </row>
    <row r="62" spans="3:43" ht="11.25" x14ac:dyDescent="0.15">
      <c r="C62" s="954"/>
      <c r="D62" s="955"/>
      <c r="E62" s="179" t="s">
        <v>76</v>
      </c>
      <c r="F62" s="411"/>
      <c r="G62" s="412"/>
      <c r="H62" s="412"/>
      <c r="I62" s="412"/>
      <c r="J62" s="413"/>
      <c r="K62" s="411"/>
      <c r="L62" s="414">
        <f t="shared" ref="L62" si="16">L55+Z55</f>
        <v>0</v>
      </c>
      <c r="M62" s="414">
        <f>M55+AA55</f>
        <v>0</v>
      </c>
      <c r="N62" s="414">
        <f>N55+AB55</f>
        <v>0</v>
      </c>
      <c r="O62" s="415">
        <f>O55+AC55</f>
        <v>0</v>
      </c>
      <c r="P62" s="348"/>
      <c r="Q62" s="501"/>
      <c r="R62" s="500">
        <f>SUM(F62:Q62)</f>
        <v>0</v>
      </c>
      <c r="S62" s="1101"/>
      <c r="AG62" s="22"/>
      <c r="AH62" s="22"/>
      <c r="AI62" s="22"/>
      <c r="AJ62" s="22"/>
      <c r="AK62" s="22"/>
    </row>
    <row r="63" spans="3:43" ht="14.25" thickBot="1" x14ac:dyDescent="0.2">
      <c r="C63" s="949" t="s">
        <v>460</v>
      </c>
      <c r="D63" s="950"/>
      <c r="E63" s="951"/>
      <c r="F63" s="416">
        <f>F57+T57</f>
        <v>0</v>
      </c>
      <c r="G63" s="417">
        <f t="shared" ref="G63:Q63" si="17">G57+U57</f>
        <v>0</v>
      </c>
      <c r="H63" s="417">
        <f t="shared" si="17"/>
        <v>0</v>
      </c>
      <c r="I63" s="418">
        <f t="shared" si="17"/>
        <v>0</v>
      </c>
      <c r="J63" s="577">
        <f t="shared" si="17"/>
        <v>0</v>
      </c>
      <c r="K63" s="419">
        <f t="shared" si="17"/>
        <v>0</v>
      </c>
      <c r="L63" s="420">
        <f t="shared" si="17"/>
        <v>0</v>
      </c>
      <c r="M63" s="420">
        <f t="shared" si="17"/>
        <v>0</v>
      </c>
      <c r="N63" s="420">
        <f t="shared" si="17"/>
        <v>0</v>
      </c>
      <c r="O63" s="421">
        <f t="shared" si="17"/>
        <v>0</v>
      </c>
      <c r="P63" s="419">
        <f>P57+AD57</f>
        <v>0</v>
      </c>
      <c r="Q63" s="577">
        <f t="shared" si="17"/>
        <v>0</v>
      </c>
      <c r="R63" s="1102">
        <f>SUM(F63:Q63)</f>
        <v>0</v>
      </c>
      <c r="S63" s="1103"/>
      <c r="AG63" s="22"/>
      <c r="AH63" s="22"/>
      <c r="AI63" s="22"/>
      <c r="AJ63" s="22"/>
      <c r="AK63" s="22"/>
    </row>
    <row r="64" spans="3:43" ht="11.25" x14ac:dyDescent="0.15">
      <c r="C64" s="19"/>
      <c r="D64" s="20"/>
      <c r="E64" s="21"/>
      <c r="G64" s="5"/>
      <c r="AG64" s="22"/>
      <c r="AH64" s="22"/>
      <c r="AI64" s="22"/>
      <c r="AJ64" s="22"/>
    </row>
    <row r="65" spans="2:43" ht="12.95" customHeight="1" thickBot="1" x14ac:dyDescent="0.2">
      <c r="B65" s="61" t="s">
        <v>596</v>
      </c>
      <c r="C65" s="188"/>
      <c r="E65" s="51"/>
      <c r="F65" s="51" t="s">
        <v>467</v>
      </c>
      <c r="K65" s="21"/>
      <c r="X65" s="21"/>
    </row>
    <row r="66" spans="2:43" ht="12.95" customHeight="1" thickBot="1" x14ac:dyDescent="0.2">
      <c r="C66" s="230" t="s">
        <v>77</v>
      </c>
      <c r="D66" s="231" t="s">
        <v>78</v>
      </c>
      <c r="E66" s="231"/>
      <c r="F66" s="231"/>
      <c r="G66" s="591"/>
      <c r="H66" s="232" t="s">
        <v>79</v>
      </c>
      <c r="I66" s="232"/>
      <c r="J66" s="232"/>
      <c r="K66" s="232"/>
      <c r="L66" s="232"/>
      <c r="M66" s="232"/>
      <c r="N66" s="232"/>
      <c r="O66" s="232"/>
      <c r="P66" s="232"/>
      <c r="Q66" s="232"/>
      <c r="R66" s="232"/>
      <c r="S66" s="232"/>
      <c r="T66" s="232"/>
      <c r="U66" s="232"/>
      <c r="V66" s="232"/>
      <c r="W66" s="232"/>
      <c r="X66" s="232"/>
      <c r="Y66" s="232"/>
      <c r="Z66" s="232"/>
      <c r="AA66" s="232"/>
      <c r="AB66" s="232"/>
      <c r="AC66" s="232"/>
      <c r="AD66" s="232"/>
      <c r="AE66" s="232"/>
      <c r="AF66" s="233"/>
      <c r="AG66" s="234"/>
      <c r="AH66" s="1162" t="s">
        <v>80</v>
      </c>
      <c r="AI66" s="1163"/>
      <c r="AJ66" s="253" t="s">
        <v>0</v>
      </c>
      <c r="AK66" s="254"/>
    </row>
    <row r="67" spans="2:43" ht="12.95" customHeight="1" thickTop="1" thickBot="1" x14ac:dyDescent="0.2">
      <c r="C67" s="928" t="s">
        <v>81</v>
      </c>
      <c r="D67" s="931" t="s">
        <v>476</v>
      </c>
      <c r="E67" s="932"/>
      <c r="F67" s="932"/>
      <c r="G67" s="933"/>
      <c r="H67" s="202">
        <f>料金表!$G$4</f>
        <v>1814.37</v>
      </c>
      <c r="I67" s="52" t="s">
        <v>82</v>
      </c>
      <c r="J67" s="53">
        <f>D23</f>
        <v>0</v>
      </c>
      <c r="K67" s="200" t="s">
        <v>472</v>
      </c>
      <c r="N67" s="55">
        <v>85</v>
      </c>
      <c r="O67" s="201" t="s">
        <v>473</v>
      </c>
      <c r="P67" s="54"/>
      <c r="Q67" s="178"/>
      <c r="AF67" s="203"/>
      <c r="AG67" s="204"/>
      <c r="AH67" s="1123">
        <f>+H67*J67*(185-N67)/100*12</f>
        <v>0</v>
      </c>
      <c r="AI67" s="1124"/>
      <c r="AJ67" s="922" t="s">
        <v>630</v>
      </c>
      <c r="AK67" s="923"/>
      <c r="AM67" s="4" t="s">
        <v>503</v>
      </c>
    </row>
    <row r="68" spans="2:43" ht="12.95" customHeight="1" x14ac:dyDescent="0.15">
      <c r="C68" s="929"/>
      <c r="D68" s="964" t="s">
        <v>84</v>
      </c>
      <c r="E68" s="218"/>
      <c r="F68" s="219"/>
      <c r="G68" s="220"/>
      <c r="H68" s="221"/>
      <c r="I68" s="222" t="s">
        <v>474</v>
      </c>
      <c r="J68" s="223"/>
      <c r="K68" s="223" t="s">
        <v>85</v>
      </c>
      <c r="L68" s="223"/>
      <c r="M68" s="224" t="s">
        <v>86</v>
      </c>
      <c r="N68" s="225"/>
      <c r="O68" s="226"/>
      <c r="P68" s="225"/>
      <c r="Q68" s="225"/>
      <c r="R68" s="225"/>
      <c r="S68" s="225"/>
      <c r="T68" s="225"/>
      <c r="U68" s="225"/>
      <c r="V68" s="225"/>
      <c r="W68" s="225"/>
      <c r="X68" s="225"/>
      <c r="Y68" s="225"/>
      <c r="Z68" s="225"/>
      <c r="AA68" s="225"/>
      <c r="AB68" s="225"/>
      <c r="AC68" s="225"/>
      <c r="AD68" s="225"/>
      <c r="AE68" s="225"/>
      <c r="AF68" s="225"/>
      <c r="AG68" s="220"/>
      <c r="AH68" s="241"/>
      <c r="AI68" s="242"/>
      <c r="AJ68" s="924"/>
      <c r="AK68" s="925"/>
      <c r="AM68" s="1131" t="s">
        <v>68</v>
      </c>
      <c r="AN68" s="1132"/>
      <c r="AO68" s="199" t="s">
        <v>465</v>
      </c>
      <c r="AP68" s="199" t="s">
        <v>466</v>
      </c>
      <c r="AQ68" s="46" t="s">
        <v>69</v>
      </c>
    </row>
    <row r="69" spans="2:43" ht="12.95" customHeight="1" x14ac:dyDescent="0.15">
      <c r="C69" s="929"/>
      <c r="D69" s="965"/>
      <c r="E69" s="967" t="s">
        <v>468</v>
      </c>
      <c r="F69" s="947" t="s">
        <v>1</v>
      </c>
      <c r="G69" s="227" t="s">
        <v>61</v>
      </c>
      <c r="H69" s="504" t="s">
        <v>87</v>
      </c>
      <c r="I69" s="505">
        <f>料金表!$G$5</f>
        <v>17.57</v>
      </c>
      <c r="J69" s="506" t="s">
        <v>88</v>
      </c>
      <c r="K69" s="506">
        <f>料金表!$G$7</f>
        <v>6.27</v>
      </c>
      <c r="L69" s="506" t="s">
        <v>88</v>
      </c>
      <c r="M69" s="507">
        <f>料金表!$G$8</f>
        <v>1.4</v>
      </c>
      <c r="N69" s="508" t="s">
        <v>89</v>
      </c>
      <c r="O69" s="509">
        <f>AO42</f>
        <v>0</v>
      </c>
      <c r="P69" s="508" t="s">
        <v>90</v>
      </c>
      <c r="Q69" s="510"/>
      <c r="R69" s="510"/>
      <c r="S69" s="510"/>
      <c r="T69" s="510"/>
      <c r="U69" s="510"/>
      <c r="V69" s="510"/>
      <c r="W69" s="510"/>
      <c r="X69" s="510"/>
      <c r="Y69" s="510"/>
      <c r="Z69" s="510"/>
      <c r="AA69" s="510"/>
      <c r="AB69" s="510"/>
      <c r="AC69" s="510"/>
      <c r="AD69" s="510"/>
      <c r="AE69" s="510"/>
      <c r="AF69" s="1117">
        <f t="shared" ref="AF69:AF76" si="18">+(I69+K69+M69)*O69</f>
        <v>0</v>
      </c>
      <c r="AG69" s="1118"/>
      <c r="AH69" s="1156">
        <f>SUM(AF69:AG72)</f>
        <v>0</v>
      </c>
      <c r="AI69" s="1157"/>
      <c r="AJ69" s="924"/>
      <c r="AK69" s="925"/>
      <c r="AM69" s="589" t="s">
        <v>39</v>
      </c>
      <c r="AN69" s="187" t="s">
        <v>61</v>
      </c>
      <c r="AO69" s="289">
        <f>O69</f>
        <v>0</v>
      </c>
      <c r="AP69" s="289">
        <f>O73</f>
        <v>0</v>
      </c>
      <c r="AQ69" s="294">
        <f>SUM(AO69:AP69)</f>
        <v>0</v>
      </c>
    </row>
    <row r="70" spans="2:43" ht="12.95" customHeight="1" x14ac:dyDescent="0.15">
      <c r="C70" s="929"/>
      <c r="D70" s="965"/>
      <c r="E70" s="968"/>
      <c r="F70" s="948"/>
      <c r="G70" s="578" t="s">
        <v>91</v>
      </c>
      <c r="H70" s="511" t="s">
        <v>87</v>
      </c>
      <c r="I70" s="512">
        <f>料金表!$G$6</f>
        <v>16.41</v>
      </c>
      <c r="J70" s="513" t="s">
        <v>88</v>
      </c>
      <c r="K70" s="513">
        <f>+K69</f>
        <v>6.27</v>
      </c>
      <c r="L70" s="513" t="s">
        <v>88</v>
      </c>
      <c r="M70" s="514">
        <f>+M69</f>
        <v>1.4</v>
      </c>
      <c r="N70" s="515" t="s">
        <v>89</v>
      </c>
      <c r="O70" s="516">
        <f t="shared" ref="O70:O72" si="19">AO43</f>
        <v>0</v>
      </c>
      <c r="P70" s="515" t="s">
        <v>90</v>
      </c>
      <c r="Q70" s="517"/>
      <c r="R70" s="517"/>
      <c r="S70" s="517"/>
      <c r="T70" s="517"/>
      <c r="U70" s="517"/>
      <c r="V70" s="517"/>
      <c r="W70" s="517"/>
      <c r="X70" s="517"/>
      <c r="Y70" s="517"/>
      <c r="Z70" s="517"/>
      <c r="AA70" s="517"/>
      <c r="AB70" s="517"/>
      <c r="AC70" s="517"/>
      <c r="AD70" s="517"/>
      <c r="AE70" s="517"/>
      <c r="AF70" s="1150">
        <f t="shared" si="18"/>
        <v>0</v>
      </c>
      <c r="AG70" s="1151"/>
      <c r="AH70" s="1158"/>
      <c r="AI70" s="1159"/>
      <c r="AJ70" s="924"/>
      <c r="AK70" s="925"/>
      <c r="AM70" s="590"/>
      <c r="AN70" s="187" t="s">
        <v>62</v>
      </c>
      <c r="AO70" s="289">
        <f>O70</f>
        <v>0</v>
      </c>
      <c r="AP70" s="289">
        <f>O74</f>
        <v>0</v>
      </c>
      <c r="AQ70" s="294">
        <f>SUM(AO70:AP70)</f>
        <v>0</v>
      </c>
    </row>
    <row r="71" spans="2:43" ht="12.95" customHeight="1" x14ac:dyDescent="0.15">
      <c r="C71" s="929"/>
      <c r="D71" s="965"/>
      <c r="E71" s="968"/>
      <c r="F71" s="586" t="s">
        <v>2</v>
      </c>
      <c r="G71" s="946" t="s">
        <v>91</v>
      </c>
      <c r="H71" s="511" t="s">
        <v>87</v>
      </c>
      <c r="I71" s="518">
        <f>+I70</f>
        <v>16.41</v>
      </c>
      <c r="J71" s="517" t="s">
        <v>88</v>
      </c>
      <c r="K71" s="517">
        <f>+K69</f>
        <v>6.27</v>
      </c>
      <c r="L71" s="517" t="s">
        <v>88</v>
      </c>
      <c r="M71" s="519">
        <f>+M69</f>
        <v>1.4</v>
      </c>
      <c r="N71" s="515" t="s">
        <v>89</v>
      </c>
      <c r="O71" s="516">
        <f t="shared" si="19"/>
        <v>0</v>
      </c>
      <c r="P71" s="515" t="s">
        <v>90</v>
      </c>
      <c r="Q71" s="517"/>
      <c r="R71" s="517"/>
      <c r="S71" s="517"/>
      <c r="T71" s="517"/>
      <c r="U71" s="517"/>
      <c r="V71" s="517"/>
      <c r="W71" s="517"/>
      <c r="X71" s="517"/>
      <c r="Y71" s="517"/>
      <c r="Z71" s="517"/>
      <c r="AA71" s="517"/>
      <c r="AB71" s="517"/>
      <c r="AC71" s="517"/>
      <c r="AD71" s="517"/>
      <c r="AE71" s="517"/>
      <c r="AF71" s="1150">
        <f t="shared" si="18"/>
        <v>0</v>
      </c>
      <c r="AG71" s="1151"/>
      <c r="AH71" s="1158"/>
      <c r="AI71" s="1159"/>
      <c r="AJ71" s="924"/>
      <c r="AK71" s="925"/>
      <c r="AM71" s="1143" t="s">
        <v>40</v>
      </c>
      <c r="AN71" s="1144"/>
      <c r="AO71" s="289">
        <f>O71</f>
        <v>0</v>
      </c>
      <c r="AP71" s="289">
        <f>O75</f>
        <v>0</v>
      </c>
      <c r="AQ71" s="294">
        <f>SUM(AO71:AP71)</f>
        <v>0</v>
      </c>
    </row>
    <row r="72" spans="2:43" ht="12.95" customHeight="1" thickBot="1" x14ac:dyDescent="0.2">
      <c r="C72" s="929"/>
      <c r="D72" s="965"/>
      <c r="E72" s="968"/>
      <c r="F72" s="586" t="s">
        <v>41</v>
      </c>
      <c r="G72" s="946"/>
      <c r="H72" s="520" t="s">
        <v>87</v>
      </c>
      <c r="I72" s="521">
        <f>+I70</f>
        <v>16.41</v>
      </c>
      <c r="J72" s="522" t="s">
        <v>88</v>
      </c>
      <c r="K72" s="522">
        <f>+K69</f>
        <v>6.27</v>
      </c>
      <c r="L72" s="522" t="s">
        <v>88</v>
      </c>
      <c r="M72" s="523">
        <f>+M69</f>
        <v>1.4</v>
      </c>
      <c r="N72" s="524" t="s">
        <v>89</v>
      </c>
      <c r="O72" s="525">
        <f t="shared" si="19"/>
        <v>0</v>
      </c>
      <c r="P72" s="524" t="s">
        <v>90</v>
      </c>
      <c r="Q72" s="522"/>
      <c r="R72" s="522"/>
      <c r="S72" s="522"/>
      <c r="T72" s="522"/>
      <c r="U72" s="522"/>
      <c r="V72" s="522"/>
      <c r="W72" s="522"/>
      <c r="X72" s="522"/>
      <c r="Y72" s="522"/>
      <c r="Z72" s="522"/>
      <c r="AA72" s="522"/>
      <c r="AB72" s="522"/>
      <c r="AC72" s="522"/>
      <c r="AD72" s="522"/>
      <c r="AE72" s="522"/>
      <c r="AF72" s="1119">
        <f t="shared" si="18"/>
        <v>0</v>
      </c>
      <c r="AG72" s="1120"/>
      <c r="AH72" s="1160"/>
      <c r="AI72" s="1161"/>
      <c r="AJ72" s="924"/>
      <c r="AK72" s="925"/>
      <c r="AM72" s="1133" t="s">
        <v>41</v>
      </c>
      <c r="AN72" s="1134"/>
      <c r="AO72" s="290">
        <f>O72</f>
        <v>0</v>
      </c>
      <c r="AP72" s="290">
        <f>O76</f>
        <v>0</v>
      </c>
      <c r="AQ72" s="291">
        <f>SUM(AO72:AP72)</f>
        <v>0</v>
      </c>
    </row>
    <row r="73" spans="2:43" ht="12.95" customHeight="1" thickTop="1" thickBot="1" x14ac:dyDescent="0.2">
      <c r="C73" s="929"/>
      <c r="D73" s="965"/>
      <c r="E73" s="969" t="s">
        <v>469</v>
      </c>
      <c r="F73" s="972" t="s">
        <v>1</v>
      </c>
      <c r="G73" s="228" t="s">
        <v>61</v>
      </c>
      <c r="H73" s="504" t="s">
        <v>87</v>
      </c>
      <c r="I73" s="526">
        <f>+I69</f>
        <v>17.57</v>
      </c>
      <c r="J73" s="510" t="s">
        <v>88</v>
      </c>
      <c r="K73" s="510">
        <f>+K69</f>
        <v>6.27</v>
      </c>
      <c r="L73" s="510" t="s">
        <v>88</v>
      </c>
      <c r="M73" s="527">
        <f>+M69</f>
        <v>1.4</v>
      </c>
      <c r="N73" s="508" t="s">
        <v>89</v>
      </c>
      <c r="O73" s="528">
        <f>AP42</f>
        <v>0</v>
      </c>
      <c r="P73" s="508" t="s">
        <v>90</v>
      </c>
      <c r="Q73" s="510"/>
      <c r="R73" s="510"/>
      <c r="S73" s="510"/>
      <c r="T73" s="510"/>
      <c r="U73" s="510"/>
      <c r="V73" s="510"/>
      <c r="W73" s="510"/>
      <c r="X73" s="510"/>
      <c r="Y73" s="510"/>
      <c r="Z73" s="510"/>
      <c r="AA73" s="510"/>
      <c r="AB73" s="510"/>
      <c r="AC73" s="510"/>
      <c r="AD73" s="510"/>
      <c r="AE73" s="510"/>
      <c r="AF73" s="1117">
        <f t="shared" si="18"/>
        <v>0</v>
      </c>
      <c r="AG73" s="1118"/>
      <c r="AH73" s="1125">
        <f>SUM(AF73:AG76)</f>
        <v>0</v>
      </c>
      <c r="AI73" s="1126"/>
      <c r="AJ73" s="924"/>
      <c r="AK73" s="925"/>
      <c r="AM73" s="1145" t="s">
        <v>26</v>
      </c>
      <c r="AN73" s="1146"/>
      <c r="AO73" s="292">
        <f>SUM(AO69:AO72)</f>
        <v>0</v>
      </c>
      <c r="AP73" s="292">
        <f>SUM(AP69:AP72)</f>
        <v>0</v>
      </c>
      <c r="AQ73" s="293">
        <f>SUM(AQ69:AQ72)</f>
        <v>0</v>
      </c>
    </row>
    <row r="74" spans="2:43" ht="12.95" customHeight="1" x14ac:dyDescent="0.15">
      <c r="C74" s="929"/>
      <c r="D74" s="965"/>
      <c r="E74" s="970"/>
      <c r="F74" s="947"/>
      <c r="G74" s="578" t="s">
        <v>91</v>
      </c>
      <c r="H74" s="511" t="s">
        <v>87</v>
      </c>
      <c r="I74" s="518">
        <f>+I70</f>
        <v>16.41</v>
      </c>
      <c r="J74" s="517" t="s">
        <v>88</v>
      </c>
      <c r="K74" s="517">
        <f>+K73</f>
        <v>6.27</v>
      </c>
      <c r="L74" s="517" t="s">
        <v>88</v>
      </c>
      <c r="M74" s="519">
        <f>+M73</f>
        <v>1.4</v>
      </c>
      <c r="N74" s="515" t="s">
        <v>89</v>
      </c>
      <c r="O74" s="516">
        <f t="shared" ref="O74:O76" si="20">AP43</f>
        <v>0</v>
      </c>
      <c r="P74" s="515" t="s">
        <v>90</v>
      </c>
      <c r="Q74" s="517"/>
      <c r="R74" s="517"/>
      <c r="S74" s="517"/>
      <c r="T74" s="517"/>
      <c r="U74" s="517"/>
      <c r="V74" s="517"/>
      <c r="W74" s="517"/>
      <c r="X74" s="517"/>
      <c r="Y74" s="517"/>
      <c r="Z74" s="517"/>
      <c r="AA74" s="517"/>
      <c r="AB74" s="517"/>
      <c r="AC74" s="517"/>
      <c r="AD74" s="517"/>
      <c r="AE74" s="517"/>
      <c r="AF74" s="1150">
        <f t="shared" si="18"/>
        <v>0</v>
      </c>
      <c r="AG74" s="1151"/>
      <c r="AH74" s="1154"/>
      <c r="AI74" s="1155"/>
      <c r="AJ74" s="924"/>
      <c r="AK74" s="925"/>
    </row>
    <row r="75" spans="2:43" ht="12.95" customHeight="1" thickBot="1" x14ac:dyDescent="0.2">
      <c r="C75" s="929"/>
      <c r="D75" s="965"/>
      <c r="E75" s="970"/>
      <c r="F75" s="586" t="s">
        <v>2</v>
      </c>
      <c r="G75" s="973" t="s">
        <v>91</v>
      </c>
      <c r="H75" s="511" t="s">
        <v>87</v>
      </c>
      <c r="I75" s="518">
        <f>+I74</f>
        <v>16.41</v>
      </c>
      <c r="J75" s="517" t="s">
        <v>88</v>
      </c>
      <c r="K75" s="517">
        <f>+K73</f>
        <v>6.27</v>
      </c>
      <c r="L75" s="517" t="s">
        <v>88</v>
      </c>
      <c r="M75" s="519">
        <f>+M73</f>
        <v>1.4</v>
      </c>
      <c r="N75" s="515" t="s">
        <v>89</v>
      </c>
      <c r="O75" s="516">
        <f t="shared" si="20"/>
        <v>0</v>
      </c>
      <c r="P75" s="515" t="s">
        <v>90</v>
      </c>
      <c r="Q75" s="517"/>
      <c r="R75" s="517"/>
      <c r="S75" s="517"/>
      <c r="T75" s="517"/>
      <c r="U75" s="517"/>
      <c r="V75" s="517"/>
      <c r="W75" s="517"/>
      <c r="X75" s="517"/>
      <c r="Y75" s="517"/>
      <c r="Z75" s="517"/>
      <c r="AA75" s="517"/>
      <c r="AB75" s="517"/>
      <c r="AC75" s="517"/>
      <c r="AD75" s="517"/>
      <c r="AE75" s="517"/>
      <c r="AF75" s="1150">
        <f t="shared" si="18"/>
        <v>0</v>
      </c>
      <c r="AG75" s="1151"/>
      <c r="AH75" s="1154"/>
      <c r="AI75" s="1155"/>
      <c r="AJ75" s="924"/>
      <c r="AK75" s="925"/>
      <c r="AM75" s="4" t="s">
        <v>504</v>
      </c>
    </row>
    <row r="76" spans="2:43" ht="12.95" customHeight="1" x14ac:dyDescent="0.15">
      <c r="C76" s="929"/>
      <c r="D76" s="966"/>
      <c r="E76" s="971"/>
      <c r="F76" s="229" t="s">
        <v>41</v>
      </c>
      <c r="G76" s="974"/>
      <c r="H76" s="511" t="s">
        <v>87</v>
      </c>
      <c r="I76" s="518">
        <f>+I74</f>
        <v>16.41</v>
      </c>
      <c r="J76" s="517" t="s">
        <v>88</v>
      </c>
      <c r="K76" s="517">
        <f>+K73</f>
        <v>6.27</v>
      </c>
      <c r="L76" s="517" t="s">
        <v>88</v>
      </c>
      <c r="M76" s="519">
        <f>+M73</f>
        <v>1.4</v>
      </c>
      <c r="N76" s="515" t="s">
        <v>89</v>
      </c>
      <c r="O76" s="516">
        <f t="shared" si="20"/>
        <v>0</v>
      </c>
      <c r="P76" s="515" t="s">
        <v>90</v>
      </c>
      <c r="Q76" s="529"/>
      <c r="R76" s="529"/>
      <c r="S76" s="529"/>
      <c r="T76" s="529"/>
      <c r="U76" s="529"/>
      <c r="V76" s="529"/>
      <c r="W76" s="529"/>
      <c r="X76" s="529"/>
      <c r="Y76" s="529"/>
      <c r="Z76" s="529"/>
      <c r="AA76" s="529"/>
      <c r="AB76" s="529"/>
      <c r="AC76" s="529"/>
      <c r="AD76" s="529"/>
      <c r="AE76" s="529"/>
      <c r="AF76" s="1119">
        <f t="shared" si="18"/>
        <v>0</v>
      </c>
      <c r="AG76" s="1120"/>
      <c r="AH76" s="1127"/>
      <c r="AI76" s="1128"/>
      <c r="AJ76" s="924"/>
      <c r="AK76" s="925"/>
      <c r="AM76" s="1131" t="s">
        <v>74</v>
      </c>
      <c r="AN76" s="1132"/>
      <c r="AO76" s="199" t="s">
        <v>465</v>
      </c>
      <c r="AP76" s="199" t="s">
        <v>466</v>
      </c>
      <c r="AQ76" s="46" t="s">
        <v>69</v>
      </c>
    </row>
    <row r="77" spans="2:43" ht="12.95" customHeight="1" thickBot="1" x14ac:dyDescent="0.2">
      <c r="C77" s="930"/>
      <c r="D77" s="935" t="s">
        <v>92</v>
      </c>
      <c r="E77" s="936"/>
      <c r="F77" s="936"/>
      <c r="G77" s="937"/>
      <c r="H77" s="530"/>
      <c r="I77" s="531"/>
      <c r="J77" s="530"/>
      <c r="K77" s="531"/>
      <c r="L77" s="530"/>
      <c r="M77" s="531"/>
      <c r="N77" s="530"/>
      <c r="O77" s="531"/>
      <c r="P77" s="530"/>
      <c r="Q77" s="531"/>
      <c r="R77" s="530"/>
      <c r="S77" s="531"/>
      <c r="T77" s="531"/>
      <c r="U77" s="531"/>
      <c r="V77" s="531"/>
      <c r="W77" s="531"/>
      <c r="X77" s="531"/>
      <c r="Y77" s="531"/>
      <c r="Z77" s="531"/>
      <c r="AA77" s="531"/>
      <c r="AB77" s="531"/>
      <c r="AC77" s="531"/>
      <c r="AD77" s="531"/>
      <c r="AE77" s="531"/>
      <c r="AF77" s="531"/>
      <c r="AG77" s="532"/>
      <c r="AH77" s="1121">
        <f>INT(SUM(AH67:AI76))</f>
        <v>0</v>
      </c>
      <c r="AI77" s="1122"/>
      <c r="AJ77" s="926"/>
      <c r="AK77" s="927"/>
      <c r="AM77" s="1082" t="s">
        <v>39</v>
      </c>
      <c r="AN77" s="825"/>
      <c r="AO77" s="289">
        <f>J79+N79+R79</f>
        <v>0</v>
      </c>
      <c r="AP77" s="289">
        <f>J81+N81+R81</f>
        <v>0</v>
      </c>
      <c r="AQ77" s="294">
        <f t="shared" ref="AQ77:AQ78" si="21">SUM(AO77:AP77)</f>
        <v>0</v>
      </c>
    </row>
    <row r="78" spans="2:43" ht="12.95" customHeight="1" thickTop="1" thickBot="1" x14ac:dyDescent="0.2">
      <c r="C78" s="928" t="s">
        <v>470</v>
      </c>
      <c r="D78" s="931" t="s">
        <v>476</v>
      </c>
      <c r="E78" s="932"/>
      <c r="F78" s="932"/>
      <c r="G78" s="933"/>
      <c r="H78" s="533">
        <f>料金表!$F$15</f>
        <v>770</v>
      </c>
      <c r="I78" s="534" t="s">
        <v>93</v>
      </c>
      <c r="J78" s="535">
        <f>IF($S$61=0,0,COUNTIFS($F$61:$Q$62,"&gt;="&amp;料金表!$D$15,$F$61:$Q$62,"&lt;="&amp;料金表!$E$15))</f>
        <v>0</v>
      </c>
      <c r="K78" s="536" t="s">
        <v>94</v>
      </c>
      <c r="L78" s="537">
        <f>料金表!$F$16</f>
        <v>1298</v>
      </c>
      <c r="M78" s="534" t="s">
        <v>93</v>
      </c>
      <c r="N78" s="535">
        <f>COUNTIFS($F$61:$Q$62,"&gt;"&amp;料金表!$D$16,$F$61:$Q$62,"&lt;="&amp;料金表!$E$16)</f>
        <v>0</v>
      </c>
      <c r="O78" s="536" t="s">
        <v>94</v>
      </c>
      <c r="P78" s="537">
        <f>料金表!$F$17</f>
        <v>2728</v>
      </c>
      <c r="Q78" s="534" t="s">
        <v>93</v>
      </c>
      <c r="R78" s="535">
        <f>COUNTIFS($F$61:$Q$62,"&gt;"&amp;料金表!$D$17)</f>
        <v>0</v>
      </c>
      <c r="S78" s="536" t="s">
        <v>83</v>
      </c>
      <c r="T78" s="538"/>
      <c r="U78" s="538"/>
      <c r="V78" s="538"/>
      <c r="W78" s="538"/>
      <c r="X78" s="538"/>
      <c r="Y78" s="538"/>
      <c r="Z78" s="538"/>
      <c r="AA78" s="538"/>
      <c r="AB78" s="538"/>
      <c r="AC78" s="538"/>
      <c r="AD78" s="538"/>
      <c r="AE78" s="538"/>
      <c r="AF78" s="1152">
        <f>+H78*J78+L78*N78+P78*R78</f>
        <v>0</v>
      </c>
      <c r="AG78" s="1153"/>
      <c r="AH78" s="1123">
        <f>AF78</f>
        <v>0</v>
      </c>
      <c r="AI78" s="1124"/>
      <c r="AJ78" s="922" t="s">
        <v>631</v>
      </c>
      <c r="AK78" s="923"/>
      <c r="AM78" s="1107" t="s">
        <v>40</v>
      </c>
      <c r="AN78" s="1108"/>
      <c r="AO78" s="290">
        <f>+J80+N80+R80</f>
        <v>0</v>
      </c>
      <c r="AP78" s="290">
        <f>J82+N82+R82</f>
        <v>0</v>
      </c>
      <c r="AQ78" s="291">
        <f t="shared" si="21"/>
        <v>0</v>
      </c>
    </row>
    <row r="79" spans="2:43" ht="12.95" customHeight="1" thickTop="1" thickBot="1" x14ac:dyDescent="0.2">
      <c r="C79" s="929"/>
      <c r="D79" s="934" t="s">
        <v>84</v>
      </c>
      <c r="E79" s="1111" t="s">
        <v>468</v>
      </c>
      <c r="F79" s="1113" t="s">
        <v>485</v>
      </c>
      <c r="G79" s="1114"/>
      <c r="H79" s="539">
        <f>料金表!$G$18</f>
        <v>134.44</v>
      </c>
      <c r="I79" s="540" t="s">
        <v>95</v>
      </c>
      <c r="J79" s="541">
        <f>IF($S$61=0,0,SUMIFS($F$54:$Q$54,$F$54:$Q$54,"&gt;="&amp;料金表!$D$15,$F$54:$Q$54,"&lt;="&amp;料金表!$E$15))</f>
        <v>0</v>
      </c>
      <c r="K79" s="540" t="s">
        <v>96</v>
      </c>
      <c r="L79" s="542">
        <f>料金表!$G$19</f>
        <v>125.64</v>
      </c>
      <c r="M79" s="540" t="s">
        <v>95</v>
      </c>
      <c r="N79" s="541">
        <f>SUMIFS($F$54:$Q$54,$F$54:$Q$54,"&gt;"&amp;料金表!$D$16,$F$54:$Q$54,"&lt;="&amp;料金表!$E$16)</f>
        <v>0</v>
      </c>
      <c r="O79" s="540" t="s">
        <v>96</v>
      </c>
      <c r="P79" s="542">
        <f>料金表!$G$20</f>
        <v>111.34</v>
      </c>
      <c r="Q79" s="540" t="s">
        <v>95</v>
      </c>
      <c r="R79" s="541">
        <f>SUMIFS($F$54:$Q$54,$F$54:$Q$54,"&gt;"&amp;料金表!$D$17)</f>
        <v>0</v>
      </c>
      <c r="S79" s="540" t="s">
        <v>97</v>
      </c>
      <c r="T79" s="543"/>
      <c r="U79" s="543"/>
      <c r="V79" s="543"/>
      <c r="W79" s="543"/>
      <c r="X79" s="543"/>
      <c r="Y79" s="543"/>
      <c r="Z79" s="543"/>
      <c r="AA79" s="543"/>
      <c r="AB79" s="543"/>
      <c r="AC79" s="543"/>
      <c r="AD79" s="543"/>
      <c r="AE79" s="543"/>
      <c r="AF79" s="1117">
        <f>+H79*J79+L79*N79+P79*R79</f>
        <v>0</v>
      </c>
      <c r="AG79" s="1118"/>
      <c r="AH79" s="1125">
        <f>SUM(AF79:AG80)</f>
        <v>0</v>
      </c>
      <c r="AI79" s="1126"/>
      <c r="AJ79" s="924"/>
      <c r="AK79" s="925"/>
      <c r="AM79" s="1109" t="s">
        <v>26</v>
      </c>
      <c r="AN79" s="1110"/>
      <c r="AO79" s="292">
        <f>SUM(AO77:AO78)</f>
        <v>0</v>
      </c>
      <c r="AP79" s="292">
        <f>SUM(AP77:AP78)</f>
        <v>0</v>
      </c>
      <c r="AQ79" s="293">
        <f>SUM(AQ77:AQ78)</f>
        <v>0</v>
      </c>
    </row>
    <row r="80" spans="2:43" ht="12.95" customHeight="1" x14ac:dyDescent="0.15">
      <c r="C80" s="929"/>
      <c r="D80" s="934"/>
      <c r="E80" s="1149"/>
      <c r="F80" s="1115" t="s">
        <v>480</v>
      </c>
      <c r="G80" s="1116"/>
      <c r="H80" s="544">
        <f>料金表!$G$15</f>
        <v>162.88</v>
      </c>
      <c r="I80" s="524" t="s">
        <v>95</v>
      </c>
      <c r="J80" s="545">
        <f>SUMIFS($F$55:$Q$55,$F$55:$Q$55,"&gt;="&amp;料金表!$D$15,$F$55:$Q$55,"&lt;="&amp;料金表!$E$15)</f>
        <v>0</v>
      </c>
      <c r="K80" s="524" t="s">
        <v>96</v>
      </c>
      <c r="L80" s="546">
        <f>料金表!$G$16</f>
        <v>154.08000000000001</v>
      </c>
      <c r="M80" s="524" t="s">
        <v>95</v>
      </c>
      <c r="N80" s="545">
        <f>SUMIFS($F$55:$Q$55,$F$55:$Q$55,"&gt;"&amp;料金表!$D$16,$F$55:$Q$55,"&lt;="&amp;料金表!$E$16)</f>
        <v>0</v>
      </c>
      <c r="O80" s="524" t="s">
        <v>96</v>
      </c>
      <c r="P80" s="546">
        <f>料金表!$G$17</f>
        <v>139.78</v>
      </c>
      <c r="Q80" s="524" t="s">
        <v>95</v>
      </c>
      <c r="R80" s="545">
        <f>SUMIFS($F$55:$Q$55,$F$55:$Q$55,"&gt;"&amp;料金表!$D$17)</f>
        <v>0</v>
      </c>
      <c r="S80" s="524" t="s">
        <v>502</v>
      </c>
      <c r="T80" s="522"/>
      <c r="U80" s="522"/>
      <c r="V80" s="522"/>
      <c r="W80" s="522"/>
      <c r="X80" s="522"/>
      <c r="Y80" s="522"/>
      <c r="Z80" s="522"/>
      <c r="AA80" s="522"/>
      <c r="AB80" s="522"/>
      <c r="AC80" s="522"/>
      <c r="AD80" s="522"/>
      <c r="AE80" s="522"/>
      <c r="AF80" s="1119">
        <f>+H80*J80+L80*N80+P80*R80</f>
        <v>0</v>
      </c>
      <c r="AG80" s="1120"/>
      <c r="AH80" s="1127"/>
      <c r="AI80" s="1128"/>
      <c r="AJ80" s="924"/>
      <c r="AK80" s="925"/>
    </row>
    <row r="81" spans="3:43" ht="12.95" customHeight="1" thickBot="1" x14ac:dyDescent="0.2">
      <c r="C81" s="929"/>
      <c r="D81" s="934"/>
      <c r="E81" s="1111" t="s">
        <v>466</v>
      </c>
      <c r="F81" s="1113" t="s">
        <v>485</v>
      </c>
      <c r="G81" s="1114"/>
      <c r="H81" s="539">
        <f>+H79</f>
        <v>134.44</v>
      </c>
      <c r="I81" s="540" t="s">
        <v>95</v>
      </c>
      <c r="J81" s="541">
        <f>SUMIFS($T$54:$AE$54,$T$54:$AE$54,"&gt;="&amp;料金表!$D$15,$T$54:$AE$54,"&lt;="&amp;料金表!$E$15)</f>
        <v>0</v>
      </c>
      <c r="K81" s="540" t="s">
        <v>96</v>
      </c>
      <c r="L81" s="547">
        <f>+L79</f>
        <v>125.64</v>
      </c>
      <c r="M81" s="540" t="s">
        <v>95</v>
      </c>
      <c r="N81" s="541">
        <f>SUMIFS($T$54:$AE$54,$T$54:$AE$54,"&gt;"&amp;料金表!$D$16,$T$54:$AE$54,"&lt;="&amp;料金表!$E$16)</f>
        <v>0</v>
      </c>
      <c r="O81" s="540" t="s">
        <v>96</v>
      </c>
      <c r="P81" s="547">
        <f>+P79</f>
        <v>111.34</v>
      </c>
      <c r="Q81" s="540" t="s">
        <v>95</v>
      </c>
      <c r="R81" s="541">
        <f>SUMIFS($T$54:$AE$54,$T$54:$AE$54,"&gt;"&amp;料金表!$D$17)</f>
        <v>0</v>
      </c>
      <c r="S81" s="540" t="s">
        <v>502</v>
      </c>
      <c r="T81" s="543"/>
      <c r="U81" s="543"/>
      <c r="V81" s="543"/>
      <c r="W81" s="543"/>
      <c r="X81" s="543"/>
      <c r="Y81" s="543"/>
      <c r="Z81" s="543"/>
      <c r="AA81" s="543"/>
      <c r="AB81" s="543"/>
      <c r="AC81" s="543"/>
      <c r="AD81" s="543"/>
      <c r="AE81" s="543"/>
      <c r="AF81" s="1117">
        <f>+H81*J81+L81*N81+P81*R81</f>
        <v>0</v>
      </c>
      <c r="AG81" s="1118"/>
      <c r="AH81" s="1125">
        <f>SUM(AF81:AG82)</f>
        <v>0</v>
      </c>
      <c r="AI81" s="1126"/>
      <c r="AJ81" s="924"/>
      <c r="AK81" s="925"/>
      <c r="AM81" s="4" t="s">
        <v>505</v>
      </c>
    </row>
    <row r="82" spans="3:43" ht="12.95" customHeight="1" x14ac:dyDescent="0.15">
      <c r="C82" s="929"/>
      <c r="D82" s="934"/>
      <c r="E82" s="1112"/>
      <c r="F82" s="1115" t="s">
        <v>480</v>
      </c>
      <c r="G82" s="1116"/>
      <c r="H82" s="544">
        <f>+H80</f>
        <v>162.88</v>
      </c>
      <c r="I82" s="524" t="s">
        <v>95</v>
      </c>
      <c r="J82" s="545">
        <f>SUMIFS($T$55:$AE$55,$T$55:$AE$55,"&gt;="&amp;料金表!$D$15,$T$55:$AE$55,"&lt;="&amp;料金表!$E$15)</f>
        <v>0</v>
      </c>
      <c r="K82" s="524" t="s">
        <v>96</v>
      </c>
      <c r="L82" s="546">
        <f>+L80</f>
        <v>154.08000000000001</v>
      </c>
      <c r="M82" s="524" t="s">
        <v>95</v>
      </c>
      <c r="N82" s="545">
        <f>SUMIFS($T$55:$AE$55,$T$55:$AE$55,"&gt;"&amp;料金表!$D$16,$T$55:$AE$55,"&lt;="&amp;料金表!$E$16)</f>
        <v>0</v>
      </c>
      <c r="O82" s="524" t="s">
        <v>96</v>
      </c>
      <c r="P82" s="546">
        <f>+P80</f>
        <v>139.78</v>
      </c>
      <c r="Q82" s="524" t="s">
        <v>95</v>
      </c>
      <c r="R82" s="545">
        <f>SUMIFS($T$55:$AE$55,$T$55:$AE$55,"&gt;"&amp;料金表!$D$17)</f>
        <v>0</v>
      </c>
      <c r="S82" s="524" t="s">
        <v>502</v>
      </c>
      <c r="T82" s="522"/>
      <c r="U82" s="522"/>
      <c r="V82" s="522"/>
      <c r="W82" s="522"/>
      <c r="X82" s="522"/>
      <c r="Y82" s="522"/>
      <c r="Z82" s="522"/>
      <c r="AA82" s="522"/>
      <c r="AB82" s="522"/>
      <c r="AC82" s="522"/>
      <c r="AD82" s="522"/>
      <c r="AE82" s="522"/>
      <c r="AF82" s="1119">
        <f>+H82*J82+L82*N82+P82*R82</f>
        <v>0</v>
      </c>
      <c r="AG82" s="1120"/>
      <c r="AH82" s="1127"/>
      <c r="AI82" s="1128"/>
      <c r="AJ82" s="924"/>
      <c r="AK82" s="925"/>
      <c r="AM82" s="1147" t="s">
        <v>74</v>
      </c>
      <c r="AN82" s="1148"/>
      <c r="AO82" s="199" t="s">
        <v>465</v>
      </c>
      <c r="AP82" s="199" t="s">
        <v>466</v>
      </c>
      <c r="AQ82" s="46" t="s">
        <v>69</v>
      </c>
    </row>
    <row r="83" spans="3:43" ht="12.95" customHeight="1" thickBot="1" x14ac:dyDescent="0.2">
      <c r="C83" s="930"/>
      <c r="D83" s="935" t="s">
        <v>92</v>
      </c>
      <c r="E83" s="936"/>
      <c r="F83" s="936"/>
      <c r="G83" s="937"/>
      <c r="H83" s="548"/>
      <c r="I83" s="549"/>
      <c r="J83" s="550"/>
      <c r="K83" s="549"/>
      <c r="L83" s="551"/>
      <c r="M83" s="549"/>
      <c r="N83" s="550"/>
      <c r="O83" s="549"/>
      <c r="P83" s="551"/>
      <c r="Q83" s="549"/>
      <c r="R83" s="550"/>
      <c r="S83" s="549"/>
      <c r="T83" s="549"/>
      <c r="U83" s="549"/>
      <c r="V83" s="549"/>
      <c r="W83" s="549"/>
      <c r="X83" s="549"/>
      <c r="Y83" s="549"/>
      <c r="Z83" s="549"/>
      <c r="AA83" s="549"/>
      <c r="AB83" s="549"/>
      <c r="AC83" s="549"/>
      <c r="AD83" s="549"/>
      <c r="AE83" s="549"/>
      <c r="AF83" s="552"/>
      <c r="AG83" s="553"/>
      <c r="AH83" s="1121">
        <f>INT(SUM(AH78:AI82))</f>
        <v>0</v>
      </c>
      <c r="AI83" s="1122"/>
      <c r="AJ83" s="926"/>
      <c r="AK83" s="927"/>
      <c r="AM83" s="1137" t="s">
        <v>506</v>
      </c>
      <c r="AN83" s="1138"/>
      <c r="AO83" s="290">
        <f>J85+N85+R85+V85+Z85+AD85+J86+N86+R86+V86+Z86</f>
        <v>0</v>
      </c>
      <c r="AP83" s="290">
        <f>J87+N87+R87+V87+Z87+AD87+J88+N88+R88+V88+Z88</f>
        <v>0</v>
      </c>
      <c r="AQ83" s="291">
        <f t="shared" ref="AQ83" si="22">SUM(AO83:AP83)</f>
        <v>0</v>
      </c>
    </row>
    <row r="84" spans="3:43" ht="12.95" customHeight="1" thickTop="1" thickBot="1" x14ac:dyDescent="0.2">
      <c r="C84" s="928" t="s">
        <v>471</v>
      </c>
      <c r="D84" s="931" t="s">
        <v>476</v>
      </c>
      <c r="E84" s="932"/>
      <c r="F84" s="932"/>
      <c r="G84" s="933"/>
      <c r="H84" s="554">
        <f>料金表!$F$26</f>
        <v>1500</v>
      </c>
      <c r="I84" s="502" t="s">
        <v>93</v>
      </c>
      <c r="J84" s="555">
        <f>IF(R63=0,0,12)</f>
        <v>0</v>
      </c>
      <c r="K84" s="556" t="s">
        <v>83</v>
      </c>
      <c r="L84" s="557"/>
      <c r="M84" s="128"/>
      <c r="N84" s="558"/>
      <c r="O84" s="128"/>
      <c r="P84" s="557"/>
      <c r="Q84" s="128"/>
      <c r="R84" s="558"/>
      <c r="S84" s="128"/>
      <c r="T84" s="557"/>
      <c r="U84" s="128"/>
      <c r="V84" s="558"/>
      <c r="W84" s="128"/>
      <c r="X84" s="557"/>
      <c r="Y84" s="128"/>
      <c r="Z84" s="558"/>
      <c r="AA84" s="128"/>
      <c r="AB84" s="557"/>
      <c r="AC84" s="128"/>
      <c r="AD84" s="558"/>
      <c r="AE84" s="128"/>
      <c r="AF84" s="559"/>
      <c r="AG84" s="503"/>
      <c r="AH84" s="1123">
        <f>+H84*J84</f>
        <v>0</v>
      </c>
      <c r="AI84" s="1124"/>
      <c r="AJ84" s="922" t="s">
        <v>632</v>
      </c>
      <c r="AK84" s="923"/>
      <c r="AM84" s="1109" t="s">
        <v>26</v>
      </c>
      <c r="AN84" s="1110"/>
      <c r="AO84" s="292">
        <f>SUM(AO83)</f>
        <v>0</v>
      </c>
      <c r="AP84" s="292">
        <f t="shared" ref="AP84:AQ84" si="23">SUM(AP83)</f>
        <v>0</v>
      </c>
      <c r="AQ84" s="293">
        <f t="shared" si="23"/>
        <v>0</v>
      </c>
    </row>
    <row r="85" spans="3:43" ht="12.95" customHeight="1" x14ac:dyDescent="0.15">
      <c r="C85" s="929"/>
      <c r="D85" s="934" t="s">
        <v>84</v>
      </c>
      <c r="E85" s="938" t="s">
        <v>468</v>
      </c>
      <c r="F85" s="939"/>
      <c r="G85" s="940"/>
      <c r="H85" s="560">
        <f>料金表!$F$29</f>
        <v>399</v>
      </c>
      <c r="I85" s="540" t="s">
        <v>95</v>
      </c>
      <c r="J85" s="541">
        <f>IF($R$63=0,0,SUMIFS($F$57:$Q$57,$F$57:$Q$57,"&gt;="&amp;料金表!$D$29,$F$57:$Q$57,"&lt;="&amp;料金表!$E$29))</f>
        <v>0</v>
      </c>
      <c r="K85" s="540" t="s">
        <v>96</v>
      </c>
      <c r="L85" s="547">
        <f>料金表!$F$30</f>
        <v>389</v>
      </c>
      <c r="M85" s="540" t="s">
        <v>95</v>
      </c>
      <c r="N85" s="541">
        <f>SUMIFS($F$57:$Q$57,$F$57:$Q$57,"&gt;="&amp;料金表!$D$30,$F$57:$Q$57,"&lt;"&amp;料金表!$E$30)</f>
        <v>0</v>
      </c>
      <c r="O85" s="540" t="s">
        <v>96</v>
      </c>
      <c r="P85" s="561">
        <f>料金表!$F$31</f>
        <v>379</v>
      </c>
      <c r="Q85" s="540" t="s">
        <v>95</v>
      </c>
      <c r="R85" s="541">
        <f>SUMIFS($F$57:$Q$57,$F$57:$Q$57,"&gt;="&amp;料金表!$D$31,$F$57:$Q$57,"&lt;"&amp;料金表!$E$31)</f>
        <v>0</v>
      </c>
      <c r="S85" s="540" t="s">
        <v>96</v>
      </c>
      <c r="T85" s="547">
        <f>料金表!$F$32</f>
        <v>369</v>
      </c>
      <c r="U85" s="540" t="s">
        <v>95</v>
      </c>
      <c r="V85" s="541">
        <f>SUMIFS($F$57:$Q$57,$F$57:$Q$57,"&gt;="&amp;料金表!$D$32,$F$57:$Q$57,"&lt;"&amp;料金表!$E$32)</f>
        <v>0</v>
      </c>
      <c r="W85" s="540" t="s">
        <v>96</v>
      </c>
      <c r="X85" s="561">
        <f>料金表!$F$33</f>
        <v>359</v>
      </c>
      <c r="Y85" s="540" t="s">
        <v>95</v>
      </c>
      <c r="Z85" s="541">
        <f>SUMIFS($F$57:$Q$57,$F$57:$Q$57,"&gt;="&amp;料金表!$D$33,$F$57:$Q$57,"&lt;"&amp;料金表!$E$33)</f>
        <v>0</v>
      </c>
      <c r="AA85" s="540" t="s">
        <v>96</v>
      </c>
      <c r="AB85" s="561">
        <f>料金表!$F$34</f>
        <v>349</v>
      </c>
      <c r="AC85" s="540" t="s">
        <v>95</v>
      </c>
      <c r="AD85" s="541">
        <f>SUMIFS($F$57:$Q$57,$F$57:$Q$57,"&gt;="&amp;料金表!$D$34,$F$57:$Q$57,"&lt;"&amp;料金表!$E$34)</f>
        <v>0</v>
      </c>
      <c r="AE85" s="540" t="s">
        <v>96</v>
      </c>
      <c r="AF85" s="562"/>
      <c r="AG85" s="587"/>
      <c r="AH85" s="1125">
        <f>+H85*J85+L85*N85+P85*R85+T85*V85+X85*Z85+AB85*AD85+H86*J86+L86*N86+P86*R86+T86*V86+X86*Z86</f>
        <v>0</v>
      </c>
      <c r="AI85" s="1126"/>
      <c r="AJ85" s="924"/>
      <c r="AK85" s="925"/>
    </row>
    <row r="86" spans="3:43" ht="12.95" customHeight="1" x14ac:dyDescent="0.15">
      <c r="C86" s="929"/>
      <c r="D86" s="934"/>
      <c r="E86" s="941"/>
      <c r="F86" s="942"/>
      <c r="G86" s="943"/>
      <c r="H86" s="564">
        <f>料金表!$F$35</f>
        <v>339</v>
      </c>
      <c r="I86" s="524" t="s">
        <v>95</v>
      </c>
      <c r="J86" s="545">
        <f>SUMIFS($F$57:$Q$57,$F$57:$Q$57,"&gt;="&amp;料金表!$D$35,$F$57:$Q$57,"&lt;"&amp;料金表!$E$35)</f>
        <v>0</v>
      </c>
      <c r="K86" s="524" t="s">
        <v>96</v>
      </c>
      <c r="L86" s="546">
        <f>料金表!$F$36</f>
        <v>329</v>
      </c>
      <c r="M86" s="524" t="s">
        <v>95</v>
      </c>
      <c r="N86" s="545">
        <f>SUMIFS($F$57:$Q$57,$F$57:$Q$57,"&gt;="&amp;料金表!$D$36,$F$57:$Q$57,"&lt;"&amp;料金表!$E$36)</f>
        <v>0</v>
      </c>
      <c r="O86" s="524" t="s">
        <v>96</v>
      </c>
      <c r="P86" s="546">
        <f>料金表!$F$37</f>
        <v>319</v>
      </c>
      <c r="Q86" s="524" t="s">
        <v>95</v>
      </c>
      <c r="R86" s="545">
        <f>SUMIFS($F$57:$Q$57,$F$57:$Q$57,"&gt;="&amp;料金表!$D$37,$F$57:$Q$57,"&lt;"&amp;料金表!$E$37)</f>
        <v>0</v>
      </c>
      <c r="S86" s="524" t="s">
        <v>96</v>
      </c>
      <c r="T86" s="546">
        <f>料金表!$F$38</f>
        <v>309</v>
      </c>
      <c r="U86" s="524" t="s">
        <v>95</v>
      </c>
      <c r="V86" s="545">
        <f>SUMIFS($F$57:$Q$57,$F$57:$Q$57,"&gt;="&amp;料金表!$D$38,$F$57:$Q$57,"&lt;"&amp;料金表!$E$38)</f>
        <v>0</v>
      </c>
      <c r="W86" s="524" t="s">
        <v>96</v>
      </c>
      <c r="X86" s="546">
        <f>料金表!$F$39</f>
        <v>299</v>
      </c>
      <c r="Y86" s="524" t="s">
        <v>95</v>
      </c>
      <c r="Z86" s="545">
        <f>SUMIFS($F$57:$Q$57,$F$57:$Q$57,"&gt;="&amp;料金表!$D$39)</f>
        <v>0</v>
      </c>
      <c r="AA86" s="524" t="s">
        <v>97</v>
      </c>
      <c r="AB86" s="546"/>
      <c r="AC86" s="522"/>
      <c r="AD86" s="565"/>
      <c r="AE86" s="522"/>
      <c r="AF86" s="566"/>
      <c r="AG86" s="588"/>
      <c r="AH86" s="1127"/>
      <c r="AI86" s="1128"/>
      <c r="AJ86" s="924"/>
      <c r="AK86" s="925"/>
    </row>
    <row r="87" spans="3:43" ht="12.95" customHeight="1" x14ac:dyDescent="0.15">
      <c r="C87" s="929"/>
      <c r="D87" s="934"/>
      <c r="E87" s="938" t="s">
        <v>466</v>
      </c>
      <c r="F87" s="939"/>
      <c r="G87" s="940"/>
      <c r="H87" s="568">
        <f>+H85</f>
        <v>399</v>
      </c>
      <c r="I87" s="508" t="s">
        <v>95</v>
      </c>
      <c r="J87" s="541">
        <f>IF($R$63=0,0,SUMIFS($T$57:$AE$57,$T$57:$AE$57,"&gt;="&amp;料金表!$D$29,$T$57:$AE$57,"&lt;="&amp;料金表!$E$29))</f>
        <v>0</v>
      </c>
      <c r="K87" s="508" t="s">
        <v>96</v>
      </c>
      <c r="L87" s="569">
        <f>+L85</f>
        <v>389</v>
      </c>
      <c r="M87" s="508" t="s">
        <v>95</v>
      </c>
      <c r="N87" s="541">
        <f>SUMIFS($T$57:$AE$57,$T$57:$AE$57,"&gt;="&amp;料金表!$D$30,$T$57:$AE$57,"&lt;"&amp;料金表!$E$30)</f>
        <v>0</v>
      </c>
      <c r="O87" s="508" t="s">
        <v>96</v>
      </c>
      <c r="P87" s="569">
        <f>+P85</f>
        <v>379</v>
      </c>
      <c r="Q87" s="508" t="s">
        <v>95</v>
      </c>
      <c r="R87" s="541">
        <f>SUMIFS($T$57:$AE$57,$T$57:$AE$57,"&gt;="&amp;料金表!$D$31,$T$57:$AE$57,"&lt;"&amp;料金表!$E$31)</f>
        <v>0</v>
      </c>
      <c r="S87" s="508" t="s">
        <v>96</v>
      </c>
      <c r="T87" s="569">
        <f>+T85</f>
        <v>369</v>
      </c>
      <c r="U87" s="508" t="s">
        <v>95</v>
      </c>
      <c r="V87" s="541">
        <f>SUMIFS($T$57:$AE$57,$T$57:$AE$57,"&gt;="&amp;料金表!$D$32,$T$57:$AE$57,"&lt;"&amp;料金表!$E$32)</f>
        <v>0</v>
      </c>
      <c r="W87" s="508" t="s">
        <v>96</v>
      </c>
      <c r="X87" s="569">
        <f>+X85</f>
        <v>359</v>
      </c>
      <c r="Y87" s="508" t="s">
        <v>95</v>
      </c>
      <c r="Z87" s="541">
        <f>SUMIFS($T$57:$AE$57,$T$57:$AE$57,"&gt;="&amp;料金表!$D$33,$T$57:$AE$57,"&lt;"&amp;料金表!$E$33)</f>
        <v>0</v>
      </c>
      <c r="AA87" s="508" t="s">
        <v>96</v>
      </c>
      <c r="AB87" s="569">
        <f>+AB85</f>
        <v>349</v>
      </c>
      <c r="AC87" s="508" t="s">
        <v>95</v>
      </c>
      <c r="AD87" s="541">
        <f>SUMIFS($T$57:$AE$57,$T$57:$AE$57,"&gt;="&amp;料金表!$D$34,$T$57:$AE$57,"&lt;"&amp;料金表!$E$34)</f>
        <v>0</v>
      </c>
      <c r="AE87" s="540" t="s">
        <v>96</v>
      </c>
      <c r="AF87" s="562"/>
      <c r="AG87" s="570"/>
      <c r="AH87" s="1125">
        <f>+H87*J87+L87*N87+P87*R87+T87*V87+X87*Z87+AB87*AD87+H88*J88+L88*N88+P88*R88+T88*V88+X88*Z88</f>
        <v>0</v>
      </c>
      <c r="AI87" s="1126"/>
      <c r="AJ87" s="924"/>
      <c r="AK87" s="925"/>
    </row>
    <row r="88" spans="3:43" ht="12.95" customHeight="1" x14ac:dyDescent="0.15">
      <c r="C88" s="929"/>
      <c r="D88" s="934"/>
      <c r="E88" s="941"/>
      <c r="F88" s="942"/>
      <c r="G88" s="943"/>
      <c r="H88" s="564">
        <f>+H86</f>
        <v>339</v>
      </c>
      <c r="I88" s="524" t="s">
        <v>95</v>
      </c>
      <c r="J88" s="545">
        <f>SUMIFS($T$57:$AE$57,$T$57:$AE$57,"&gt;="&amp;料金表!$D$35,$T$57:$AE$57,"&lt;"&amp;料金表!$E$35)</f>
        <v>0</v>
      </c>
      <c r="K88" s="524" t="s">
        <v>96</v>
      </c>
      <c r="L88" s="546">
        <f>+L86</f>
        <v>329</v>
      </c>
      <c r="M88" s="524" t="s">
        <v>95</v>
      </c>
      <c r="N88" s="545">
        <f>SUMIFS($T$57:$AE$57,$T$57:$AE$57,"&gt;="&amp;料金表!$D$36,$T$57:$AE$57,"&lt;"&amp;料金表!$E$36)</f>
        <v>0</v>
      </c>
      <c r="O88" s="524" t="s">
        <v>96</v>
      </c>
      <c r="P88" s="546">
        <f>+P86</f>
        <v>319</v>
      </c>
      <c r="Q88" s="524" t="s">
        <v>95</v>
      </c>
      <c r="R88" s="545">
        <f>SUMIFS($T$57:$AE$57,$T$57:$AE$57,"&gt;="&amp;料金表!$D$37,$T$57:$AE$57,"&lt;"&amp;料金表!$E$37)</f>
        <v>0</v>
      </c>
      <c r="S88" s="524" t="s">
        <v>96</v>
      </c>
      <c r="T88" s="546">
        <f>+T86</f>
        <v>309</v>
      </c>
      <c r="U88" s="524" t="s">
        <v>95</v>
      </c>
      <c r="V88" s="545">
        <f>SUMIFS($T$57:$AE$57,$T$57:$AE$57,"&gt;="&amp;料金表!$D$38,$T$57:$AE$57,"&lt;"&amp;料金表!$E$38)</f>
        <v>0</v>
      </c>
      <c r="W88" s="524" t="s">
        <v>96</v>
      </c>
      <c r="X88" s="546">
        <f>+X86</f>
        <v>299</v>
      </c>
      <c r="Y88" s="524" t="s">
        <v>95</v>
      </c>
      <c r="Z88" s="545">
        <f>SUMIFS($T$57:$AE$57,$T$57:$AE$57,"&gt;="&amp;料金表!$D$39)</f>
        <v>0</v>
      </c>
      <c r="AA88" s="524" t="s">
        <v>97</v>
      </c>
      <c r="AB88" s="546"/>
      <c r="AC88" s="522"/>
      <c r="AD88" s="565"/>
      <c r="AE88" s="522"/>
      <c r="AF88" s="566"/>
      <c r="AG88" s="588"/>
      <c r="AH88" s="1127"/>
      <c r="AI88" s="1128"/>
      <c r="AJ88" s="924"/>
      <c r="AK88" s="925"/>
    </row>
    <row r="89" spans="3:43" ht="12.95" customHeight="1" thickBot="1" x14ac:dyDescent="0.2">
      <c r="C89" s="930"/>
      <c r="D89" s="935" t="s">
        <v>92</v>
      </c>
      <c r="E89" s="936"/>
      <c r="F89" s="936"/>
      <c r="G89" s="937"/>
      <c r="H89" s="571"/>
      <c r="I89" s="549"/>
      <c r="J89" s="550"/>
      <c r="K89" s="549"/>
      <c r="L89" s="550"/>
      <c r="M89" s="549"/>
      <c r="N89" s="550"/>
      <c r="O89" s="549"/>
      <c r="P89" s="551"/>
      <c r="Q89" s="549"/>
      <c r="R89" s="550"/>
      <c r="S89" s="531"/>
      <c r="T89" s="572"/>
      <c r="U89" s="531"/>
      <c r="V89" s="530"/>
      <c r="W89" s="531"/>
      <c r="X89" s="572"/>
      <c r="Y89" s="531"/>
      <c r="Z89" s="530"/>
      <c r="AA89" s="531"/>
      <c r="AB89" s="572"/>
      <c r="AC89" s="531"/>
      <c r="AD89" s="530"/>
      <c r="AE89" s="531"/>
      <c r="AF89" s="573"/>
      <c r="AG89" s="553"/>
      <c r="AH89" s="1121">
        <f>INT(SUM(AH84:AI88))</f>
        <v>0</v>
      </c>
      <c r="AI89" s="1122"/>
      <c r="AJ89" s="926"/>
      <c r="AK89" s="927"/>
    </row>
    <row r="90" spans="3:43" ht="12.95" customHeight="1" thickTop="1" thickBot="1" x14ac:dyDescent="0.2">
      <c r="C90" s="1104" t="s">
        <v>98</v>
      </c>
      <c r="D90" s="1105"/>
      <c r="E90" s="1105"/>
      <c r="F90" s="1105"/>
      <c r="G90" s="1106"/>
      <c r="H90" s="574"/>
      <c r="I90" s="575"/>
      <c r="J90" s="574"/>
      <c r="K90" s="575"/>
      <c r="L90" s="574"/>
      <c r="M90" s="575"/>
      <c r="N90" s="574"/>
      <c r="O90" s="575"/>
      <c r="P90" s="574"/>
      <c r="Q90" s="575"/>
      <c r="R90" s="574"/>
      <c r="S90" s="575"/>
      <c r="T90" s="576"/>
      <c r="U90" s="575"/>
      <c r="V90" s="574"/>
      <c r="W90" s="575"/>
      <c r="X90" s="576"/>
      <c r="Y90" s="575"/>
      <c r="Z90" s="574"/>
      <c r="AA90" s="575"/>
      <c r="AB90" s="576"/>
      <c r="AC90" s="575"/>
      <c r="AD90" s="574"/>
      <c r="AE90" s="575"/>
      <c r="AF90" s="575"/>
      <c r="AG90" s="575"/>
      <c r="AH90" s="1129">
        <f>+AH77+AH83+AH89</f>
        <v>0</v>
      </c>
      <c r="AI90" s="1130"/>
      <c r="AJ90" s="56"/>
      <c r="AK90" s="57"/>
    </row>
    <row r="91" spans="3:43" ht="12.95" customHeight="1" x14ac:dyDescent="0.15">
      <c r="C91" s="4" t="s">
        <v>510</v>
      </c>
      <c r="D91" s="4"/>
    </row>
    <row r="92" spans="3:43" ht="12.95" customHeight="1" x14ac:dyDescent="0.15">
      <c r="D92" s="58"/>
      <c r="N92" s="4"/>
      <c r="W92" s="5"/>
    </row>
    <row r="93" spans="3:43" ht="14.25" customHeight="1" x14ac:dyDescent="0.15">
      <c r="D93" s="4"/>
      <c r="U93" s="21"/>
    </row>
  </sheetData>
  <mergeCells count="212">
    <mergeCell ref="B3:C3"/>
    <mergeCell ref="F3:G3"/>
    <mergeCell ref="H3:K3"/>
    <mergeCell ref="C6:D10"/>
    <mergeCell ref="E6:K6"/>
    <mergeCell ref="L6:W6"/>
    <mergeCell ref="N8:O8"/>
    <mergeCell ref="P8:Q8"/>
    <mergeCell ref="R8:S9"/>
    <mergeCell ref="T8:U8"/>
    <mergeCell ref="X6:AC6"/>
    <mergeCell ref="E7:E9"/>
    <mergeCell ref="F7:K7"/>
    <mergeCell ref="L7:Q7"/>
    <mergeCell ref="R7:W7"/>
    <mergeCell ref="X7:AC7"/>
    <mergeCell ref="F8:G9"/>
    <mergeCell ref="H8:I8"/>
    <mergeCell ref="J8:K8"/>
    <mergeCell ref="L8:M9"/>
    <mergeCell ref="V8:W8"/>
    <mergeCell ref="X8:Y9"/>
    <mergeCell ref="Z8:AA8"/>
    <mergeCell ref="AB8:AC8"/>
    <mergeCell ref="H9:I9"/>
    <mergeCell ref="J9:K9"/>
    <mergeCell ref="N9:O9"/>
    <mergeCell ref="P9:Q9"/>
    <mergeCell ref="T9:U9"/>
    <mergeCell ref="V9:W9"/>
    <mergeCell ref="Z9:AA9"/>
    <mergeCell ref="AB9:AC9"/>
    <mergeCell ref="C26:E28"/>
    <mergeCell ref="F26:S26"/>
    <mergeCell ref="T26:AG26"/>
    <mergeCell ref="AH26:AI28"/>
    <mergeCell ref="F27:J27"/>
    <mergeCell ref="K27:O27"/>
    <mergeCell ref="P27:Q27"/>
    <mergeCell ref="R27:S28"/>
    <mergeCell ref="T27:X27"/>
    <mergeCell ref="Y27:AC27"/>
    <mergeCell ref="AD27:AE27"/>
    <mergeCell ref="AF27:AG28"/>
    <mergeCell ref="C29:C30"/>
    <mergeCell ref="F29:J29"/>
    <mergeCell ref="T29:X29"/>
    <mergeCell ref="K30:O30"/>
    <mergeCell ref="Y30:AC30"/>
    <mergeCell ref="AG33:AG34"/>
    <mergeCell ref="AI33:AI34"/>
    <mergeCell ref="C36:E36"/>
    <mergeCell ref="C37:C39"/>
    <mergeCell ref="D37:D38"/>
    <mergeCell ref="S37:S38"/>
    <mergeCell ref="AG37:AG38"/>
    <mergeCell ref="AI37:AI38"/>
    <mergeCell ref="C31:C35"/>
    <mergeCell ref="F32:J32"/>
    <mergeCell ref="K32:O32"/>
    <mergeCell ref="T32:X32"/>
    <mergeCell ref="Y32:AC32"/>
    <mergeCell ref="D33:D34"/>
    <mergeCell ref="S33:S34"/>
    <mergeCell ref="C40:C42"/>
    <mergeCell ref="D40:D41"/>
    <mergeCell ref="S40:S41"/>
    <mergeCell ref="AG40:AG41"/>
    <mergeCell ref="AI40:AI41"/>
    <mergeCell ref="AM41:AN41"/>
    <mergeCell ref="AM42:AM43"/>
    <mergeCell ref="C43:C45"/>
    <mergeCell ref="D43:D44"/>
    <mergeCell ref="AI43:AI44"/>
    <mergeCell ref="AD48:AD49"/>
    <mergeCell ref="AE48:AE49"/>
    <mergeCell ref="AM44:AN44"/>
    <mergeCell ref="AM45:AN45"/>
    <mergeCell ref="C46:D46"/>
    <mergeCell ref="F46:J46"/>
    <mergeCell ref="K46:O46"/>
    <mergeCell ref="T46:X46"/>
    <mergeCell ref="Y46:AC46"/>
    <mergeCell ref="AM46:AN46"/>
    <mergeCell ref="P44:P45"/>
    <mergeCell ref="Q44:Q45"/>
    <mergeCell ref="R44:R45"/>
    <mergeCell ref="AD44:AD45"/>
    <mergeCell ref="AE44:AE45"/>
    <mergeCell ref="AF44:AF45"/>
    <mergeCell ref="AM51:AN51"/>
    <mergeCell ref="AM52:AN52"/>
    <mergeCell ref="C53:D53"/>
    <mergeCell ref="F53:J53"/>
    <mergeCell ref="K53:O53"/>
    <mergeCell ref="T53:X53"/>
    <mergeCell ref="Y53:AC53"/>
    <mergeCell ref="AM49:AN49"/>
    <mergeCell ref="C50:C52"/>
    <mergeCell ref="D50:D51"/>
    <mergeCell ref="S50:S51"/>
    <mergeCell ref="AG50:AG51"/>
    <mergeCell ref="AI50:AI51"/>
    <mergeCell ref="AM50:AN50"/>
    <mergeCell ref="P51:P52"/>
    <mergeCell ref="Q51:Q52"/>
    <mergeCell ref="AD51:AD52"/>
    <mergeCell ref="C47:C49"/>
    <mergeCell ref="D47:D48"/>
    <mergeCell ref="S47:S48"/>
    <mergeCell ref="AG47:AG48"/>
    <mergeCell ref="AI47:AI48"/>
    <mergeCell ref="P48:P49"/>
    <mergeCell ref="Q48:Q49"/>
    <mergeCell ref="AM57:AN57"/>
    <mergeCell ref="F59:J59"/>
    <mergeCell ref="K59:O59"/>
    <mergeCell ref="P59:Q59"/>
    <mergeCell ref="R59:S60"/>
    <mergeCell ref="AM55:AN55"/>
    <mergeCell ref="C56:D56"/>
    <mergeCell ref="F56:J56"/>
    <mergeCell ref="K56:O56"/>
    <mergeCell ref="T56:X56"/>
    <mergeCell ref="Y56:AC56"/>
    <mergeCell ref="AM56:AN56"/>
    <mergeCell ref="C54:D55"/>
    <mergeCell ref="R54:S54"/>
    <mergeCell ref="AF54:AG54"/>
    <mergeCell ref="AH54:AI54"/>
    <mergeCell ref="R55:S55"/>
    <mergeCell ref="AF55:AG55"/>
    <mergeCell ref="AH55:AI55"/>
    <mergeCell ref="AF75:AG75"/>
    <mergeCell ref="AF76:AG76"/>
    <mergeCell ref="AM68:AN68"/>
    <mergeCell ref="E69:E72"/>
    <mergeCell ref="F69:F70"/>
    <mergeCell ref="AF69:AG69"/>
    <mergeCell ref="AH69:AI72"/>
    <mergeCell ref="AF70:AG70"/>
    <mergeCell ref="G71:G72"/>
    <mergeCell ref="AF71:AG71"/>
    <mergeCell ref="AM71:AN71"/>
    <mergeCell ref="AF72:AG72"/>
    <mergeCell ref="AM72:AN72"/>
    <mergeCell ref="AM79:AN79"/>
    <mergeCell ref="F80:G80"/>
    <mergeCell ref="AF80:AG80"/>
    <mergeCell ref="AM76:AN76"/>
    <mergeCell ref="D77:G77"/>
    <mergeCell ref="AH77:AI77"/>
    <mergeCell ref="AM77:AN77"/>
    <mergeCell ref="C78:C83"/>
    <mergeCell ref="D78:G78"/>
    <mergeCell ref="AF78:AG78"/>
    <mergeCell ref="AH78:AI78"/>
    <mergeCell ref="AM78:AN78"/>
    <mergeCell ref="D79:D82"/>
    <mergeCell ref="C67:C77"/>
    <mergeCell ref="D67:G67"/>
    <mergeCell ref="AH67:AI67"/>
    <mergeCell ref="D68:D76"/>
    <mergeCell ref="E73:E76"/>
    <mergeCell ref="F73:F74"/>
    <mergeCell ref="AF73:AG73"/>
    <mergeCell ref="AH73:AI76"/>
    <mergeCell ref="AM73:AN73"/>
    <mergeCell ref="AF74:AG74"/>
    <mergeCell ref="G75:G76"/>
    <mergeCell ref="C90:G90"/>
    <mergeCell ref="AH90:AI90"/>
    <mergeCell ref="AM82:AN82"/>
    <mergeCell ref="D83:G83"/>
    <mergeCell ref="AH83:AI83"/>
    <mergeCell ref="AM83:AN83"/>
    <mergeCell ref="C84:C89"/>
    <mergeCell ref="D84:G84"/>
    <mergeCell ref="AH84:AI84"/>
    <mergeCell ref="AM84:AN84"/>
    <mergeCell ref="D85:D88"/>
    <mergeCell ref="E85:G86"/>
    <mergeCell ref="E81:E82"/>
    <mergeCell ref="F81:G81"/>
    <mergeCell ref="AF81:AG81"/>
    <mergeCell ref="AH81:AI82"/>
    <mergeCell ref="F82:G82"/>
    <mergeCell ref="AF82:AG82"/>
    <mergeCell ref="AJ29:AK30"/>
    <mergeCell ref="AJ67:AK77"/>
    <mergeCell ref="AJ78:AK83"/>
    <mergeCell ref="AJ84:AK89"/>
    <mergeCell ref="AD11:AK22"/>
    <mergeCell ref="AH85:AI86"/>
    <mergeCell ref="E87:G88"/>
    <mergeCell ref="AH87:AI88"/>
    <mergeCell ref="D89:G89"/>
    <mergeCell ref="AH89:AI89"/>
    <mergeCell ref="E79:E80"/>
    <mergeCell ref="F79:G79"/>
    <mergeCell ref="AF79:AG79"/>
    <mergeCell ref="AH79:AI80"/>
    <mergeCell ref="C61:D62"/>
    <mergeCell ref="S61:S62"/>
    <mergeCell ref="C63:E63"/>
    <mergeCell ref="R63:S63"/>
    <mergeCell ref="AH66:AI66"/>
    <mergeCell ref="C57:E57"/>
    <mergeCell ref="R57:S57"/>
    <mergeCell ref="AF57:AG57"/>
    <mergeCell ref="AH57:AI57"/>
    <mergeCell ref="AE51:AE52"/>
  </mergeCells>
  <phoneticPr fontId="3"/>
  <conditionalFormatting sqref="AO69:AQ73">
    <cfRule type="cellIs" dxfId="4" priority="3" operator="notEqual">
      <formula>AO42</formula>
    </cfRule>
  </conditionalFormatting>
  <conditionalFormatting sqref="AO77:AQ79">
    <cfRule type="cellIs" dxfId="3" priority="2" operator="notEqual">
      <formula>AO50</formula>
    </cfRule>
  </conditionalFormatting>
  <conditionalFormatting sqref="AO83:AQ84">
    <cfRule type="cellIs" dxfId="2" priority="1" operator="notEqual">
      <formula>AO56</formula>
    </cfRule>
  </conditionalFormatting>
  <pageMargins left="0.78740157480314965" right="0.15748031496062992" top="0.51181102362204722" bottom="0.51181102362204722" header="0.51181102362204722" footer="0.51181102362204722"/>
  <pageSetup paperSize="8" scale="7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VH477"/>
  <sheetViews>
    <sheetView showGridLines="0" view="pageBreakPreview" zoomScaleNormal="100" zoomScaleSheetLayoutView="100" workbookViewId="0"/>
  </sheetViews>
  <sheetFormatPr defaultRowHeight="15" customHeight="1" x14ac:dyDescent="0.15"/>
  <cols>
    <col min="1" max="1" width="1.25" style="61" customWidth="1"/>
    <col min="2" max="2" width="5.625" style="60" bestFit="1" customWidth="1"/>
    <col min="3" max="3" width="15.25" style="60" customWidth="1"/>
    <col min="4" max="4" width="3.375" style="60" bestFit="1" customWidth="1"/>
    <col min="5" max="5" width="7.75" style="2" bestFit="1" customWidth="1"/>
    <col min="6" max="8" width="14.25" style="2" customWidth="1"/>
    <col min="9" max="10" width="14.25" style="1" customWidth="1"/>
    <col min="11" max="242" width="9" style="61"/>
    <col min="243" max="243" width="5.625" style="61" bestFit="1" customWidth="1"/>
    <col min="244" max="244" width="15.25" style="61" customWidth="1"/>
    <col min="245" max="245" width="5.625" style="61" bestFit="1" customWidth="1"/>
    <col min="246" max="246" width="9" style="61"/>
    <col min="247" max="250" width="9.625" style="61" customWidth="1"/>
    <col min="251" max="251" width="9.5" style="61" bestFit="1" customWidth="1"/>
    <col min="252" max="255" width="9.625" style="61" customWidth="1"/>
    <col min="256" max="256" width="11.125" style="61" customWidth="1"/>
    <col min="257" max="498" width="9" style="61"/>
    <col min="499" max="499" width="5.625" style="61" bestFit="1" customWidth="1"/>
    <col min="500" max="500" width="15.25" style="61" customWidth="1"/>
    <col min="501" max="501" width="5.625" style="61" bestFit="1" customWidth="1"/>
    <col min="502" max="502" width="9" style="61"/>
    <col min="503" max="506" width="9.625" style="61" customWidth="1"/>
    <col min="507" max="507" width="9.5" style="61" bestFit="1" customWidth="1"/>
    <col min="508" max="511" width="9.625" style="61" customWidth="1"/>
    <col min="512" max="512" width="11.125" style="61" customWidth="1"/>
    <col min="513" max="754" width="9" style="61"/>
    <col min="755" max="755" width="5.625" style="61" bestFit="1" customWidth="1"/>
    <col min="756" max="756" width="15.25" style="61" customWidth="1"/>
    <col min="757" max="757" width="5.625" style="61" bestFit="1" customWidth="1"/>
    <col min="758" max="758" width="9" style="61"/>
    <col min="759" max="762" width="9.625" style="61" customWidth="1"/>
    <col min="763" max="763" width="9.5" style="61" bestFit="1" customWidth="1"/>
    <col min="764" max="767" width="9.625" style="61" customWidth="1"/>
    <col min="768" max="768" width="11.125" style="61" customWidth="1"/>
    <col min="769" max="1010" width="9" style="61"/>
    <col min="1011" max="1011" width="5.625" style="61" bestFit="1" customWidth="1"/>
    <col min="1012" max="1012" width="15.25" style="61" customWidth="1"/>
    <col min="1013" max="1013" width="5.625" style="61" bestFit="1" customWidth="1"/>
    <col min="1014" max="1014" width="9" style="61"/>
    <col min="1015" max="1018" width="9.625" style="61" customWidth="1"/>
    <col min="1019" max="1019" width="9.5" style="61" bestFit="1" customWidth="1"/>
    <col min="1020" max="1023" width="9.625" style="61" customWidth="1"/>
    <col min="1024" max="1024" width="11.125" style="61" customWidth="1"/>
    <col min="1025" max="1266" width="9" style="61"/>
    <col min="1267" max="1267" width="5.625" style="61" bestFit="1" customWidth="1"/>
    <col min="1268" max="1268" width="15.25" style="61" customWidth="1"/>
    <col min="1269" max="1269" width="5.625" style="61" bestFit="1" customWidth="1"/>
    <col min="1270" max="1270" width="9" style="61"/>
    <col min="1271" max="1274" width="9.625" style="61" customWidth="1"/>
    <col min="1275" max="1275" width="9.5" style="61" bestFit="1" customWidth="1"/>
    <col min="1276" max="1279" width="9.625" style="61" customWidth="1"/>
    <col min="1280" max="1280" width="11.125" style="61" customWidth="1"/>
    <col min="1281" max="1522" width="9" style="61"/>
    <col min="1523" max="1523" width="5.625" style="61" bestFit="1" customWidth="1"/>
    <col min="1524" max="1524" width="15.25" style="61" customWidth="1"/>
    <col min="1525" max="1525" width="5.625" style="61" bestFit="1" customWidth="1"/>
    <col min="1526" max="1526" width="9" style="61"/>
    <col min="1527" max="1530" width="9.625" style="61" customWidth="1"/>
    <col min="1531" max="1531" width="9.5" style="61" bestFit="1" customWidth="1"/>
    <col min="1532" max="1535" width="9.625" style="61" customWidth="1"/>
    <col min="1536" max="1536" width="11.125" style="61" customWidth="1"/>
    <col min="1537" max="1778" width="9" style="61"/>
    <col min="1779" max="1779" width="5.625" style="61" bestFit="1" customWidth="1"/>
    <col min="1780" max="1780" width="15.25" style="61" customWidth="1"/>
    <col min="1781" max="1781" width="5.625" style="61" bestFit="1" customWidth="1"/>
    <col min="1782" max="1782" width="9" style="61"/>
    <col min="1783" max="1786" width="9.625" style="61" customWidth="1"/>
    <col min="1787" max="1787" width="9.5" style="61" bestFit="1" customWidth="1"/>
    <col min="1788" max="1791" width="9.625" style="61" customWidth="1"/>
    <col min="1792" max="1792" width="11.125" style="61" customWidth="1"/>
    <col min="1793" max="2034" width="9" style="61"/>
    <col min="2035" max="2035" width="5.625" style="61" bestFit="1" customWidth="1"/>
    <col min="2036" max="2036" width="15.25" style="61" customWidth="1"/>
    <col min="2037" max="2037" width="5.625" style="61" bestFit="1" customWidth="1"/>
    <col min="2038" max="2038" width="9" style="61"/>
    <col min="2039" max="2042" width="9.625" style="61" customWidth="1"/>
    <col min="2043" max="2043" width="9.5" style="61" bestFit="1" customWidth="1"/>
    <col min="2044" max="2047" width="9.625" style="61" customWidth="1"/>
    <col min="2048" max="2048" width="11.125" style="61" customWidth="1"/>
    <col min="2049" max="2290" width="9" style="61"/>
    <col min="2291" max="2291" width="5.625" style="61" bestFit="1" customWidth="1"/>
    <col min="2292" max="2292" width="15.25" style="61" customWidth="1"/>
    <col min="2293" max="2293" width="5.625" style="61" bestFit="1" customWidth="1"/>
    <col min="2294" max="2294" width="9" style="61"/>
    <col min="2295" max="2298" width="9.625" style="61" customWidth="1"/>
    <col min="2299" max="2299" width="9.5" style="61" bestFit="1" customWidth="1"/>
    <col min="2300" max="2303" width="9.625" style="61" customWidth="1"/>
    <col min="2304" max="2304" width="11.125" style="61" customWidth="1"/>
    <col min="2305" max="2546" width="9" style="61"/>
    <col min="2547" max="2547" width="5.625" style="61" bestFit="1" customWidth="1"/>
    <col min="2548" max="2548" width="15.25" style="61" customWidth="1"/>
    <col min="2549" max="2549" width="5.625" style="61" bestFit="1" customWidth="1"/>
    <col min="2550" max="2550" width="9" style="61"/>
    <col min="2551" max="2554" width="9.625" style="61" customWidth="1"/>
    <col min="2555" max="2555" width="9.5" style="61" bestFit="1" customWidth="1"/>
    <col min="2556" max="2559" width="9.625" style="61" customWidth="1"/>
    <col min="2560" max="2560" width="11.125" style="61" customWidth="1"/>
    <col min="2561" max="2802" width="9" style="61"/>
    <col min="2803" max="2803" width="5.625" style="61" bestFit="1" customWidth="1"/>
    <col min="2804" max="2804" width="15.25" style="61" customWidth="1"/>
    <col min="2805" max="2805" width="5.625" style="61" bestFit="1" customWidth="1"/>
    <col min="2806" max="2806" width="9" style="61"/>
    <col min="2807" max="2810" width="9.625" style="61" customWidth="1"/>
    <col min="2811" max="2811" width="9.5" style="61" bestFit="1" customWidth="1"/>
    <col min="2812" max="2815" width="9.625" style="61" customWidth="1"/>
    <col min="2816" max="2816" width="11.125" style="61" customWidth="1"/>
    <col min="2817" max="3058" width="9" style="61"/>
    <col min="3059" max="3059" width="5.625" style="61" bestFit="1" customWidth="1"/>
    <col min="3060" max="3060" width="15.25" style="61" customWidth="1"/>
    <col min="3061" max="3061" width="5.625" style="61" bestFit="1" customWidth="1"/>
    <col min="3062" max="3062" width="9" style="61"/>
    <col min="3063" max="3066" width="9.625" style="61" customWidth="1"/>
    <col min="3067" max="3067" width="9.5" style="61" bestFit="1" customWidth="1"/>
    <col min="3068" max="3071" width="9.625" style="61" customWidth="1"/>
    <col min="3072" max="3072" width="11.125" style="61" customWidth="1"/>
    <col min="3073" max="3314" width="9" style="61"/>
    <col min="3315" max="3315" width="5.625" style="61" bestFit="1" customWidth="1"/>
    <col min="3316" max="3316" width="15.25" style="61" customWidth="1"/>
    <col min="3317" max="3317" width="5.625" style="61" bestFit="1" customWidth="1"/>
    <col min="3318" max="3318" width="9" style="61"/>
    <col min="3319" max="3322" width="9.625" style="61" customWidth="1"/>
    <col min="3323" max="3323" width="9.5" style="61" bestFit="1" customWidth="1"/>
    <col min="3324" max="3327" width="9.625" style="61" customWidth="1"/>
    <col min="3328" max="3328" width="11.125" style="61" customWidth="1"/>
    <col min="3329" max="3570" width="9" style="61"/>
    <col min="3571" max="3571" width="5.625" style="61" bestFit="1" customWidth="1"/>
    <col min="3572" max="3572" width="15.25" style="61" customWidth="1"/>
    <col min="3573" max="3573" width="5.625" style="61" bestFit="1" customWidth="1"/>
    <col min="3574" max="3574" width="9" style="61"/>
    <col min="3575" max="3578" width="9.625" style="61" customWidth="1"/>
    <col min="3579" max="3579" width="9.5" style="61" bestFit="1" customWidth="1"/>
    <col min="3580" max="3583" width="9.625" style="61" customWidth="1"/>
    <col min="3584" max="3584" width="11.125" style="61" customWidth="1"/>
    <col min="3585" max="3826" width="9" style="61"/>
    <col min="3827" max="3827" width="5.625" style="61" bestFit="1" customWidth="1"/>
    <col min="3828" max="3828" width="15.25" style="61" customWidth="1"/>
    <col min="3829" max="3829" width="5.625" style="61" bestFit="1" customWidth="1"/>
    <col min="3830" max="3830" width="9" style="61"/>
    <col min="3831" max="3834" width="9.625" style="61" customWidth="1"/>
    <col min="3835" max="3835" width="9.5" style="61" bestFit="1" customWidth="1"/>
    <col min="3836" max="3839" width="9.625" style="61" customWidth="1"/>
    <col min="3840" max="3840" width="11.125" style="61" customWidth="1"/>
    <col min="3841" max="4082" width="9" style="61"/>
    <col min="4083" max="4083" width="5.625" style="61" bestFit="1" customWidth="1"/>
    <col min="4084" max="4084" width="15.25" style="61" customWidth="1"/>
    <col min="4085" max="4085" width="5.625" style="61" bestFit="1" customWidth="1"/>
    <col min="4086" max="4086" width="9" style="61"/>
    <col min="4087" max="4090" width="9.625" style="61" customWidth="1"/>
    <col min="4091" max="4091" width="9.5" style="61" bestFit="1" customWidth="1"/>
    <col min="4092" max="4095" width="9.625" style="61" customWidth="1"/>
    <col min="4096" max="4096" width="11.125" style="61" customWidth="1"/>
    <col min="4097" max="4338" width="9" style="61"/>
    <col min="4339" max="4339" width="5.625" style="61" bestFit="1" customWidth="1"/>
    <col min="4340" max="4340" width="15.25" style="61" customWidth="1"/>
    <col min="4341" max="4341" width="5.625" style="61" bestFit="1" customWidth="1"/>
    <col min="4342" max="4342" width="9" style="61"/>
    <col min="4343" max="4346" width="9.625" style="61" customWidth="1"/>
    <col min="4347" max="4347" width="9.5" style="61" bestFit="1" customWidth="1"/>
    <col min="4348" max="4351" width="9.625" style="61" customWidth="1"/>
    <col min="4352" max="4352" width="11.125" style="61" customWidth="1"/>
    <col min="4353" max="4594" width="9" style="61"/>
    <col min="4595" max="4595" width="5.625" style="61" bestFit="1" customWidth="1"/>
    <col min="4596" max="4596" width="15.25" style="61" customWidth="1"/>
    <col min="4597" max="4597" width="5.625" style="61" bestFit="1" customWidth="1"/>
    <col min="4598" max="4598" width="9" style="61"/>
    <col min="4599" max="4602" width="9.625" style="61" customWidth="1"/>
    <col min="4603" max="4603" width="9.5" style="61" bestFit="1" customWidth="1"/>
    <col min="4604" max="4607" width="9.625" style="61" customWidth="1"/>
    <col min="4608" max="4608" width="11.125" style="61" customWidth="1"/>
    <col min="4609" max="4850" width="9" style="61"/>
    <col min="4851" max="4851" width="5.625" style="61" bestFit="1" customWidth="1"/>
    <col min="4852" max="4852" width="15.25" style="61" customWidth="1"/>
    <col min="4853" max="4853" width="5.625" style="61" bestFit="1" customWidth="1"/>
    <col min="4854" max="4854" width="9" style="61"/>
    <col min="4855" max="4858" width="9.625" style="61" customWidth="1"/>
    <col min="4859" max="4859" width="9.5" style="61" bestFit="1" customWidth="1"/>
    <col min="4860" max="4863" width="9.625" style="61" customWidth="1"/>
    <col min="4864" max="4864" width="11.125" style="61" customWidth="1"/>
    <col min="4865" max="5106" width="9" style="61"/>
    <col min="5107" max="5107" width="5.625" style="61" bestFit="1" customWidth="1"/>
    <col min="5108" max="5108" width="15.25" style="61" customWidth="1"/>
    <col min="5109" max="5109" width="5.625" style="61" bestFit="1" customWidth="1"/>
    <col min="5110" max="5110" width="9" style="61"/>
    <col min="5111" max="5114" width="9.625" style="61" customWidth="1"/>
    <col min="5115" max="5115" width="9.5" style="61" bestFit="1" customWidth="1"/>
    <col min="5116" max="5119" width="9.625" style="61" customWidth="1"/>
    <col min="5120" max="5120" width="11.125" style="61" customWidth="1"/>
    <col min="5121" max="5362" width="9" style="61"/>
    <col min="5363" max="5363" width="5.625" style="61" bestFit="1" customWidth="1"/>
    <col min="5364" max="5364" width="15.25" style="61" customWidth="1"/>
    <col min="5365" max="5365" width="5.625" style="61" bestFit="1" customWidth="1"/>
    <col min="5366" max="5366" width="9" style="61"/>
    <col min="5367" max="5370" width="9.625" style="61" customWidth="1"/>
    <col min="5371" max="5371" width="9.5" style="61" bestFit="1" customWidth="1"/>
    <col min="5372" max="5375" width="9.625" style="61" customWidth="1"/>
    <col min="5376" max="5376" width="11.125" style="61" customWidth="1"/>
    <col min="5377" max="5618" width="9" style="61"/>
    <col min="5619" max="5619" width="5.625" style="61" bestFit="1" customWidth="1"/>
    <col min="5620" max="5620" width="15.25" style="61" customWidth="1"/>
    <col min="5621" max="5621" width="5.625" style="61" bestFit="1" customWidth="1"/>
    <col min="5622" max="5622" width="9" style="61"/>
    <col min="5623" max="5626" width="9.625" style="61" customWidth="1"/>
    <col min="5627" max="5627" width="9.5" style="61" bestFit="1" customWidth="1"/>
    <col min="5628" max="5631" width="9.625" style="61" customWidth="1"/>
    <col min="5632" max="5632" width="11.125" style="61" customWidth="1"/>
    <col min="5633" max="5874" width="9" style="61"/>
    <col min="5875" max="5875" width="5.625" style="61" bestFit="1" customWidth="1"/>
    <col min="5876" max="5876" width="15.25" style="61" customWidth="1"/>
    <col min="5877" max="5877" width="5.625" style="61" bestFit="1" customWidth="1"/>
    <col min="5878" max="5878" width="9" style="61"/>
    <col min="5879" max="5882" width="9.625" style="61" customWidth="1"/>
    <col min="5883" max="5883" width="9.5" style="61" bestFit="1" customWidth="1"/>
    <col min="5884" max="5887" width="9.625" style="61" customWidth="1"/>
    <col min="5888" max="5888" width="11.125" style="61" customWidth="1"/>
    <col min="5889" max="6130" width="9" style="61"/>
    <col min="6131" max="6131" width="5.625" style="61" bestFit="1" customWidth="1"/>
    <col min="6132" max="6132" width="15.25" style="61" customWidth="1"/>
    <col min="6133" max="6133" width="5.625" style="61" bestFit="1" customWidth="1"/>
    <col min="6134" max="6134" width="9" style="61"/>
    <col min="6135" max="6138" width="9.625" style="61" customWidth="1"/>
    <col min="6139" max="6139" width="9.5" style="61" bestFit="1" customWidth="1"/>
    <col min="6140" max="6143" width="9.625" style="61" customWidth="1"/>
    <col min="6144" max="6144" width="11.125" style="61" customWidth="1"/>
    <col min="6145" max="6386" width="9" style="61"/>
    <col min="6387" max="6387" width="5.625" style="61" bestFit="1" customWidth="1"/>
    <col min="6388" max="6388" width="15.25" style="61" customWidth="1"/>
    <col min="6389" max="6389" width="5.625" style="61" bestFit="1" customWidth="1"/>
    <col min="6390" max="6390" width="9" style="61"/>
    <col min="6391" max="6394" width="9.625" style="61" customWidth="1"/>
    <col min="6395" max="6395" width="9.5" style="61" bestFit="1" customWidth="1"/>
    <col min="6396" max="6399" width="9.625" style="61" customWidth="1"/>
    <col min="6400" max="6400" width="11.125" style="61" customWidth="1"/>
    <col min="6401" max="6642" width="9" style="61"/>
    <col min="6643" max="6643" width="5.625" style="61" bestFit="1" customWidth="1"/>
    <col min="6644" max="6644" width="15.25" style="61" customWidth="1"/>
    <col min="6645" max="6645" width="5.625" style="61" bestFit="1" customWidth="1"/>
    <col min="6646" max="6646" width="9" style="61"/>
    <col min="6647" max="6650" width="9.625" style="61" customWidth="1"/>
    <col min="6651" max="6651" width="9.5" style="61" bestFit="1" customWidth="1"/>
    <col min="6652" max="6655" width="9.625" style="61" customWidth="1"/>
    <col min="6656" max="6656" width="11.125" style="61" customWidth="1"/>
    <col min="6657" max="6898" width="9" style="61"/>
    <col min="6899" max="6899" width="5.625" style="61" bestFit="1" customWidth="1"/>
    <col min="6900" max="6900" width="15.25" style="61" customWidth="1"/>
    <col min="6901" max="6901" width="5.625" style="61" bestFit="1" customWidth="1"/>
    <col min="6902" max="6902" width="9" style="61"/>
    <col min="6903" max="6906" width="9.625" style="61" customWidth="1"/>
    <col min="6907" max="6907" width="9.5" style="61" bestFit="1" customWidth="1"/>
    <col min="6908" max="6911" width="9.625" style="61" customWidth="1"/>
    <col min="6912" max="6912" width="11.125" style="61" customWidth="1"/>
    <col min="6913" max="7154" width="9" style="61"/>
    <col min="7155" max="7155" width="5.625" style="61" bestFit="1" customWidth="1"/>
    <col min="7156" max="7156" width="15.25" style="61" customWidth="1"/>
    <col min="7157" max="7157" width="5.625" style="61" bestFit="1" customWidth="1"/>
    <col min="7158" max="7158" width="9" style="61"/>
    <col min="7159" max="7162" width="9.625" style="61" customWidth="1"/>
    <col min="7163" max="7163" width="9.5" style="61" bestFit="1" customWidth="1"/>
    <col min="7164" max="7167" width="9.625" style="61" customWidth="1"/>
    <col min="7168" max="7168" width="11.125" style="61" customWidth="1"/>
    <col min="7169" max="7410" width="9" style="61"/>
    <col min="7411" max="7411" width="5.625" style="61" bestFit="1" customWidth="1"/>
    <col min="7412" max="7412" width="15.25" style="61" customWidth="1"/>
    <col min="7413" max="7413" width="5.625" style="61" bestFit="1" customWidth="1"/>
    <col min="7414" max="7414" width="9" style="61"/>
    <col min="7415" max="7418" width="9.625" style="61" customWidth="1"/>
    <col min="7419" max="7419" width="9.5" style="61" bestFit="1" customWidth="1"/>
    <col min="7420" max="7423" width="9.625" style="61" customWidth="1"/>
    <col min="7424" max="7424" width="11.125" style="61" customWidth="1"/>
    <col min="7425" max="7666" width="9" style="61"/>
    <col min="7667" max="7667" width="5.625" style="61" bestFit="1" customWidth="1"/>
    <col min="7668" max="7668" width="15.25" style="61" customWidth="1"/>
    <col min="7669" max="7669" width="5.625" style="61" bestFit="1" customWidth="1"/>
    <col min="7670" max="7670" width="9" style="61"/>
    <col min="7671" max="7674" width="9.625" style="61" customWidth="1"/>
    <col min="7675" max="7675" width="9.5" style="61" bestFit="1" customWidth="1"/>
    <col min="7676" max="7679" width="9.625" style="61" customWidth="1"/>
    <col min="7680" max="7680" width="11.125" style="61" customWidth="1"/>
    <col min="7681" max="7922" width="9" style="61"/>
    <col min="7923" max="7923" width="5.625" style="61" bestFit="1" customWidth="1"/>
    <col min="7924" max="7924" width="15.25" style="61" customWidth="1"/>
    <col min="7925" max="7925" width="5.625" style="61" bestFit="1" customWidth="1"/>
    <col min="7926" max="7926" width="9" style="61"/>
    <col min="7927" max="7930" width="9.625" style="61" customWidth="1"/>
    <col min="7931" max="7931" width="9.5" style="61" bestFit="1" customWidth="1"/>
    <col min="7932" max="7935" width="9.625" style="61" customWidth="1"/>
    <col min="7936" max="7936" width="11.125" style="61" customWidth="1"/>
    <col min="7937" max="8178" width="9" style="61"/>
    <col min="8179" max="8179" width="5.625" style="61" bestFit="1" customWidth="1"/>
    <col min="8180" max="8180" width="15.25" style="61" customWidth="1"/>
    <col min="8181" max="8181" width="5.625" style="61" bestFit="1" customWidth="1"/>
    <col min="8182" max="8182" width="9" style="61"/>
    <col min="8183" max="8186" width="9.625" style="61" customWidth="1"/>
    <col min="8187" max="8187" width="9.5" style="61" bestFit="1" customWidth="1"/>
    <col min="8188" max="8191" width="9.625" style="61" customWidth="1"/>
    <col min="8192" max="8192" width="11.125" style="61" customWidth="1"/>
    <col min="8193" max="8434" width="9" style="61"/>
    <col min="8435" max="8435" width="5.625" style="61" bestFit="1" customWidth="1"/>
    <col min="8436" max="8436" width="15.25" style="61" customWidth="1"/>
    <col min="8437" max="8437" width="5.625" style="61" bestFit="1" customWidth="1"/>
    <col min="8438" max="8438" width="9" style="61"/>
    <col min="8439" max="8442" width="9.625" style="61" customWidth="1"/>
    <col min="8443" max="8443" width="9.5" style="61" bestFit="1" customWidth="1"/>
    <col min="8444" max="8447" width="9.625" style="61" customWidth="1"/>
    <col min="8448" max="8448" width="11.125" style="61" customWidth="1"/>
    <col min="8449" max="8690" width="9" style="61"/>
    <col min="8691" max="8691" width="5.625" style="61" bestFit="1" customWidth="1"/>
    <col min="8692" max="8692" width="15.25" style="61" customWidth="1"/>
    <col min="8693" max="8693" width="5.625" style="61" bestFit="1" customWidth="1"/>
    <col min="8694" max="8694" width="9" style="61"/>
    <col min="8695" max="8698" width="9.625" style="61" customWidth="1"/>
    <col min="8699" max="8699" width="9.5" style="61" bestFit="1" customWidth="1"/>
    <col min="8700" max="8703" width="9.625" style="61" customWidth="1"/>
    <col min="8704" max="8704" width="11.125" style="61" customWidth="1"/>
    <col min="8705" max="8946" width="9" style="61"/>
    <col min="8947" max="8947" width="5.625" style="61" bestFit="1" customWidth="1"/>
    <col min="8948" max="8948" width="15.25" style="61" customWidth="1"/>
    <col min="8949" max="8949" width="5.625" style="61" bestFit="1" customWidth="1"/>
    <col min="8950" max="8950" width="9" style="61"/>
    <col min="8951" max="8954" width="9.625" style="61" customWidth="1"/>
    <col min="8955" max="8955" width="9.5" style="61" bestFit="1" customWidth="1"/>
    <col min="8956" max="8959" width="9.625" style="61" customWidth="1"/>
    <col min="8960" max="8960" width="11.125" style="61" customWidth="1"/>
    <col min="8961" max="9202" width="9" style="61"/>
    <col min="9203" max="9203" width="5.625" style="61" bestFit="1" customWidth="1"/>
    <col min="9204" max="9204" width="15.25" style="61" customWidth="1"/>
    <col min="9205" max="9205" width="5.625" style="61" bestFit="1" customWidth="1"/>
    <col min="9206" max="9206" width="9" style="61"/>
    <col min="9207" max="9210" width="9.625" style="61" customWidth="1"/>
    <col min="9211" max="9211" width="9.5" style="61" bestFit="1" customWidth="1"/>
    <col min="9212" max="9215" width="9.625" style="61" customWidth="1"/>
    <col min="9216" max="9216" width="11.125" style="61" customWidth="1"/>
    <col min="9217" max="9458" width="9" style="61"/>
    <col min="9459" max="9459" width="5.625" style="61" bestFit="1" customWidth="1"/>
    <col min="9460" max="9460" width="15.25" style="61" customWidth="1"/>
    <col min="9461" max="9461" width="5.625" style="61" bestFit="1" customWidth="1"/>
    <col min="9462" max="9462" width="9" style="61"/>
    <col min="9463" max="9466" width="9.625" style="61" customWidth="1"/>
    <col min="9467" max="9467" width="9.5" style="61" bestFit="1" customWidth="1"/>
    <col min="9468" max="9471" width="9.625" style="61" customWidth="1"/>
    <col min="9472" max="9472" width="11.125" style="61" customWidth="1"/>
    <col min="9473" max="9714" width="9" style="61"/>
    <col min="9715" max="9715" width="5.625" style="61" bestFit="1" customWidth="1"/>
    <col min="9716" max="9716" width="15.25" style="61" customWidth="1"/>
    <col min="9717" max="9717" width="5.625" style="61" bestFit="1" customWidth="1"/>
    <col min="9718" max="9718" width="9" style="61"/>
    <col min="9719" max="9722" width="9.625" style="61" customWidth="1"/>
    <col min="9723" max="9723" width="9.5" style="61" bestFit="1" customWidth="1"/>
    <col min="9724" max="9727" width="9.625" style="61" customWidth="1"/>
    <col min="9728" max="9728" width="11.125" style="61" customWidth="1"/>
    <col min="9729" max="9970" width="9" style="61"/>
    <col min="9971" max="9971" width="5.625" style="61" bestFit="1" customWidth="1"/>
    <col min="9972" max="9972" width="15.25" style="61" customWidth="1"/>
    <col min="9973" max="9973" width="5.625" style="61" bestFit="1" customWidth="1"/>
    <col min="9974" max="9974" width="9" style="61"/>
    <col min="9975" max="9978" width="9.625" style="61" customWidth="1"/>
    <col min="9979" max="9979" width="9.5" style="61" bestFit="1" customWidth="1"/>
    <col min="9980" max="9983" width="9.625" style="61" customWidth="1"/>
    <col min="9984" max="9984" width="11.125" style="61" customWidth="1"/>
    <col min="9985" max="10226" width="9" style="61"/>
    <col min="10227" max="10227" width="5.625" style="61" bestFit="1" customWidth="1"/>
    <col min="10228" max="10228" width="15.25" style="61" customWidth="1"/>
    <col min="10229" max="10229" width="5.625" style="61" bestFit="1" customWidth="1"/>
    <col min="10230" max="10230" width="9" style="61"/>
    <col min="10231" max="10234" width="9.625" style="61" customWidth="1"/>
    <col min="10235" max="10235" width="9.5" style="61" bestFit="1" customWidth="1"/>
    <col min="10236" max="10239" width="9.625" style="61" customWidth="1"/>
    <col min="10240" max="10240" width="11.125" style="61" customWidth="1"/>
    <col min="10241" max="10482" width="9" style="61"/>
    <col min="10483" max="10483" width="5.625" style="61" bestFit="1" customWidth="1"/>
    <col min="10484" max="10484" width="15.25" style="61" customWidth="1"/>
    <col min="10485" max="10485" width="5.625" style="61" bestFit="1" customWidth="1"/>
    <col min="10486" max="10486" width="9" style="61"/>
    <col min="10487" max="10490" width="9.625" style="61" customWidth="1"/>
    <col min="10491" max="10491" width="9.5" style="61" bestFit="1" customWidth="1"/>
    <col min="10492" max="10495" width="9.625" style="61" customWidth="1"/>
    <col min="10496" max="10496" width="11.125" style="61" customWidth="1"/>
    <col min="10497" max="10738" width="9" style="61"/>
    <col min="10739" max="10739" width="5.625" style="61" bestFit="1" customWidth="1"/>
    <col min="10740" max="10740" width="15.25" style="61" customWidth="1"/>
    <col min="10741" max="10741" width="5.625" style="61" bestFit="1" customWidth="1"/>
    <col min="10742" max="10742" width="9" style="61"/>
    <col min="10743" max="10746" width="9.625" style="61" customWidth="1"/>
    <col min="10747" max="10747" width="9.5" style="61" bestFit="1" customWidth="1"/>
    <col min="10748" max="10751" width="9.625" style="61" customWidth="1"/>
    <col min="10752" max="10752" width="11.125" style="61" customWidth="1"/>
    <col min="10753" max="10994" width="9" style="61"/>
    <col min="10995" max="10995" width="5.625" style="61" bestFit="1" customWidth="1"/>
    <col min="10996" max="10996" width="15.25" style="61" customWidth="1"/>
    <col min="10997" max="10997" width="5.625" style="61" bestFit="1" customWidth="1"/>
    <col min="10998" max="10998" width="9" style="61"/>
    <col min="10999" max="11002" width="9.625" style="61" customWidth="1"/>
    <col min="11003" max="11003" width="9.5" style="61" bestFit="1" customWidth="1"/>
    <col min="11004" max="11007" width="9.625" style="61" customWidth="1"/>
    <col min="11008" max="11008" width="11.125" style="61" customWidth="1"/>
    <col min="11009" max="11250" width="9" style="61"/>
    <col min="11251" max="11251" width="5.625" style="61" bestFit="1" customWidth="1"/>
    <col min="11252" max="11252" width="15.25" style="61" customWidth="1"/>
    <col min="11253" max="11253" width="5.625" style="61" bestFit="1" customWidth="1"/>
    <col min="11254" max="11254" width="9" style="61"/>
    <col min="11255" max="11258" width="9.625" style="61" customWidth="1"/>
    <col min="11259" max="11259" width="9.5" style="61" bestFit="1" customWidth="1"/>
    <col min="11260" max="11263" width="9.625" style="61" customWidth="1"/>
    <col min="11264" max="11264" width="11.125" style="61" customWidth="1"/>
    <col min="11265" max="11506" width="9" style="61"/>
    <col min="11507" max="11507" width="5.625" style="61" bestFit="1" customWidth="1"/>
    <col min="11508" max="11508" width="15.25" style="61" customWidth="1"/>
    <col min="11509" max="11509" width="5.625" style="61" bestFit="1" customWidth="1"/>
    <col min="11510" max="11510" width="9" style="61"/>
    <col min="11511" max="11514" width="9.625" style="61" customWidth="1"/>
    <col min="11515" max="11515" width="9.5" style="61" bestFit="1" customWidth="1"/>
    <col min="11516" max="11519" width="9.625" style="61" customWidth="1"/>
    <col min="11520" max="11520" width="11.125" style="61" customWidth="1"/>
    <col min="11521" max="11762" width="9" style="61"/>
    <col min="11763" max="11763" width="5.625" style="61" bestFit="1" customWidth="1"/>
    <col min="11764" max="11764" width="15.25" style="61" customWidth="1"/>
    <col min="11765" max="11765" width="5.625" style="61" bestFit="1" customWidth="1"/>
    <col min="11766" max="11766" width="9" style="61"/>
    <col min="11767" max="11770" width="9.625" style="61" customWidth="1"/>
    <col min="11771" max="11771" width="9.5" style="61" bestFit="1" customWidth="1"/>
    <col min="11772" max="11775" width="9.625" style="61" customWidth="1"/>
    <col min="11776" max="11776" width="11.125" style="61" customWidth="1"/>
    <col min="11777" max="12018" width="9" style="61"/>
    <col min="12019" max="12019" width="5.625" style="61" bestFit="1" customWidth="1"/>
    <col min="12020" max="12020" width="15.25" style="61" customWidth="1"/>
    <col min="12021" max="12021" width="5.625" style="61" bestFit="1" customWidth="1"/>
    <col min="12022" max="12022" width="9" style="61"/>
    <col min="12023" max="12026" width="9.625" style="61" customWidth="1"/>
    <col min="12027" max="12027" width="9.5" style="61" bestFit="1" customWidth="1"/>
    <col min="12028" max="12031" width="9.625" style="61" customWidth="1"/>
    <col min="12032" max="12032" width="11.125" style="61" customWidth="1"/>
    <col min="12033" max="12274" width="9" style="61"/>
    <col min="12275" max="12275" width="5.625" style="61" bestFit="1" customWidth="1"/>
    <col min="12276" max="12276" width="15.25" style="61" customWidth="1"/>
    <col min="12277" max="12277" width="5.625" style="61" bestFit="1" customWidth="1"/>
    <col min="12278" max="12278" width="9" style="61"/>
    <col min="12279" max="12282" width="9.625" style="61" customWidth="1"/>
    <col min="12283" max="12283" width="9.5" style="61" bestFit="1" customWidth="1"/>
    <col min="12284" max="12287" width="9.625" style="61" customWidth="1"/>
    <col min="12288" max="12288" width="11.125" style="61" customWidth="1"/>
    <col min="12289" max="12530" width="9" style="61"/>
    <col min="12531" max="12531" width="5.625" style="61" bestFit="1" customWidth="1"/>
    <col min="12532" max="12532" width="15.25" style="61" customWidth="1"/>
    <col min="12533" max="12533" width="5.625" style="61" bestFit="1" customWidth="1"/>
    <col min="12534" max="12534" width="9" style="61"/>
    <col min="12535" max="12538" width="9.625" style="61" customWidth="1"/>
    <col min="12539" max="12539" width="9.5" style="61" bestFit="1" customWidth="1"/>
    <col min="12540" max="12543" width="9.625" style="61" customWidth="1"/>
    <col min="12544" max="12544" width="11.125" style="61" customWidth="1"/>
    <col min="12545" max="12786" width="9" style="61"/>
    <col min="12787" max="12787" width="5.625" style="61" bestFit="1" customWidth="1"/>
    <col min="12788" max="12788" width="15.25" style="61" customWidth="1"/>
    <col min="12789" max="12789" width="5.625" style="61" bestFit="1" customWidth="1"/>
    <col min="12790" max="12790" width="9" style="61"/>
    <col min="12791" max="12794" width="9.625" style="61" customWidth="1"/>
    <col min="12795" max="12795" width="9.5" style="61" bestFit="1" customWidth="1"/>
    <col min="12796" max="12799" width="9.625" style="61" customWidth="1"/>
    <col min="12800" max="12800" width="11.125" style="61" customWidth="1"/>
    <col min="12801" max="13042" width="9" style="61"/>
    <col min="13043" max="13043" width="5.625" style="61" bestFit="1" customWidth="1"/>
    <col min="13044" max="13044" width="15.25" style="61" customWidth="1"/>
    <col min="13045" max="13045" width="5.625" style="61" bestFit="1" customWidth="1"/>
    <col min="13046" max="13046" width="9" style="61"/>
    <col min="13047" max="13050" width="9.625" style="61" customWidth="1"/>
    <col min="13051" max="13051" width="9.5" style="61" bestFit="1" customWidth="1"/>
    <col min="13052" max="13055" width="9.625" style="61" customWidth="1"/>
    <col min="13056" max="13056" width="11.125" style="61" customWidth="1"/>
    <col min="13057" max="13298" width="9" style="61"/>
    <col min="13299" max="13299" width="5.625" style="61" bestFit="1" customWidth="1"/>
    <col min="13300" max="13300" width="15.25" style="61" customWidth="1"/>
    <col min="13301" max="13301" width="5.625" style="61" bestFit="1" customWidth="1"/>
    <col min="13302" max="13302" width="9" style="61"/>
    <col min="13303" max="13306" width="9.625" style="61" customWidth="1"/>
    <col min="13307" max="13307" width="9.5" style="61" bestFit="1" customWidth="1"/>
    <col min="13308" max="13311" width="9.625" style="61" customWidth="1"/>
    <col min="13312" max="13312" width="11.125" style="61" customWidth="1"/>
    <col min="13313" max="13554" width="9" style="61"/>
    <col min="13555" max="13555" width="5.625" style="61" bestFit="1" customWidth="1"/>
    <col min="13556" max="13556" width="15.25" style="61" customWidth="1"/>
    <col min="13557" max="13557" width="5.625" style="61" bestFit="1" customWidth="1"/>
    <col min="13558" max="13558" width="9" style="61"/>
    <col min="13559" max="13562" width="9.625" style="61" customWidth="1"/>
    <col min="13563" max="13563" width="9.5" style="61" bestFit="1" customWidth="1"/>
    <col min="13564" max="13567" width="9.625" style="61" customWidth="1"/>
    <col min="13568" max="13568" width="11.125" style="61" customWidth="1"/>
    <col min="13569" max="13810" width="9" style="61"/>
    <col min="13811" max="13811" width="5.625" style="61" bestFit="1" customWidth="1"/>
    <col min="13812" max="13812" width="15.25" style="61" customWidth="1"/>
    <col min="13813" max="13813" width="5.625" style="61" bestFit="1" customWidth="1"/>
    <col min="13814" max="13814" width="9" style="61"/>
    <col min="13815" max="13818" width="9.625" style="61" customWidth="1"/>
    <col min="13819" max="13819" width="9.5" style="61" bestFit="1" customWidth="1"/>
    <col min="13820" max="13823" width="9.625" style="61" customWidth="1"/>
    <col min="13824" max="13824" width="11.125" style="61" customWidth="1"/>
    <col min="13825" max="14066" width="9" style="61"/>
    <col min="14067" max="14067" width="5.625" style="61" bestFit="1" customWidth="1"/>
    <col min="14068" max="14068" width="15.25" style="61" customWidth="1"/>
    <col min="14069" max="14069" width="5.625" style="61" bestFit="1" customWidth="1"/>
    <col min="14070" max="14070" width="9" style="61"/>
    <col min="14071" max="14074" width="9.625" style="61" customWidth="1"/>
    <col min="14075" max="14075" width="9.5" style="61" bestFit="1" customWidth="1"/>
    <col min="14076" max="14079" width="9.625" style="61" customWidth="1"/>
    <col min="14080" max="14080" width="11.125" style="61" customWidth="1"/>
    <col min="14081" max="14322" width="9" style="61"/>
    <col min="14323" max="14323" width="5.625" style="61" bestFit="1" customWidth="1"/>
    <col min="14324" max="14324" width="15.25" style="61" customWidth="1"/>
    <col min="14325" max="14325" width="5.625" style="61" bestFit="1" customWidth="1"/>
    <col min="14326" max="14326" width="9" style="61"/>
    <col min="14327" max="14330" width="9.625" style="61" customWidth="1"/>
    <col min="14331" max="14331" width="9.5" style="61" bestFit="1" customWidth="1"/>
    <col min="14332" max="14335" width="9.625" style="61" customWidth="1"/>
    <col min="14336" max="14336" width="11.125" style="61" customWidth="1"/>
    <col min="14337" max="14578" width="9" style="61"/>
    <col min="14579" max="14579" width="5.625" style="61" bestFit="1" customWidth="1"/>
    <col min="14580" max="14580" width="15.25" style="61" customWidth="1"/>
    <col min="14581" max="14581" width="5.625" style="61" bestFit="1" customWidth="1"/>
    <col min="14582" max="14582" width="9" style="61"/>
    <col min="14583" max="14586" width="9.625" style="61" customWidth="1"/>
    <col min="14587" max="14587" width="9.5" style="61" bestFit="1" customWidth="1"/>
    <col min="14588" max="14591" width="9.625" style="61" customWidth="1"/>
    <col min="14592" max="14592" width="11.125" style="61" customWidth="1"/>
    <col min="14593" max="14834" width="9" style="61"/>
    <col min="14835" max="14835" width="5.625" style="61" bestFit="1" customWidth="1"/>
    <col min="14836" max="14836" width="15.25" style="61" customWidth="1"/>
    <col min="14837" max="14837" width="5.625" style="61" bestFit="1" customWidth="1"/>
    <col min="14838" max="14838" width="9" style="61"/>
    <col min="14839" max="14842" width="9.625" style="61" customWidth="1"/>
    <col min="14843" max="14843" width="9.5" style="61" bestFit="1" customWidth="1"/>
    <col min="14844" max="14847" width="9.625" style="61" customWidth="1"/>
    <col min="14848" max="14848" width="11.125" style="61" customWidth="1"/>
    <col min="14849" max="15090" width="9" style="61"/>
    <col min="15091" max="15091" width="5.625" style="61" bestFit="1" customWidth="1"/>
    <col min="15092" max="15092" width="15.25" style="61" customWidth="1"/>
    <col min="15093" max="15093" width="5.625" style="61" bestFit="1" customWidth="1"/>
    <col min="15094" max="15094" width="9" style="61"/>
    <col min="15095" max="15098" width="9.625" style="61" customWidth="1"/>
    <col min="15099" max="15099" width="9.5" style="61" bestFit="1" customWidth="1"/>
    <col min="15100" max="15103" width="9.625" style="61" customWidth="1"/>
    <col min="15104" max="15104" width="11.125" style="61" customWidth="1"/>
    <col min="15105" max="15346" width="9" style="61"/>
    <col min="15347" max="15347" width="5.625" style="61" bestFit="1" customWidth="1"/>
    <col min="15348" max="15348" width="15.25" style="61" customWidth="1"/>
    <col min="15349" max="15349" width="5.625" style="61" bestFit="1" customWidth="1"/>
    <col min="15350" max="15350" width="9" style="61"/>
    <col min="15351" max="15354" width="9.625" style="61" customWidth="1"/>
    <col min="15355" max="15355" width="9.5" style="61" bestFit="1" customWidth="1"/>
    <col min="15356" max="15359" width="9.625" style="61" customWidth="1"/>
    <col min="15360" max="15360" width="11.125" style="61" customWidth="1"/>
    <col min="15361" max="15602" width="9" style="61"/>
    <col min="15603" max="15603" width="5.625" style="61" bestFit="1" customWidth="1"/>
    <col min="15604" max="15604" width="15.25" style="61" customWidth="1"/>
    <col min="15605" max="15605" width="5.625" style="61" bestFit="1" customWidth="1"/>
    <col min="15606" max="15606" width="9" style="61"/>
    <col min="15607" max="15610" width="9.625" style="61" customWidth="1"/>
    <col min="15611" max="15611" width="9.5" style="61" bestFit="1" customWidth="1"/>
    <col min="15612" max="15615" width="9.625" style="61" customWidth="1"/>
    <col min="15616" max="15616" width="11.125" style="61" customWidth="1"/>
    <col min="15617" max="15858" width="9" style="61"/>
    <col min="15859" max="15859" width="5.625" style="61" bestFit="1" customWidth="1"/>
    <col min="15860" max="15860" width="15.25" style="61" customWidth="1"/>
    <col min="15861" max="15861" width="5.625" style="61" bestFit="1" customWidth="1"/>
    <col min="15862" max="15862" width="9" style="61"/>
    <col min="15863" max="15866" width="9.625" style="61" customWidth="1"/>
    <col min="15867" max="15867" width="9.5" style="61" bestFit="1" customWidth="1"/>
    <col min="15868" max="15871" width="9.625" style="61" customWidth="1"/>
    <col min="15872" max="15872" width="11.125" style="61" customWidth="1"/>
    <col min="15873" max="16114" width="9" style="61"/>
    <col min="16115" max="16115" width="5.625" style="61" bestFit="1" customWidth="1"/>
    <col min="16116" max="16116" width="15.25" style="61" customWidth="1"/>
    <col min="16117" max="16117" width="5.625" style="61" bestFit="1" customWidth="1"/>
    <col min="16118" max="16118" width="9" style="61"/>
    <col min="16119" max="16122" width="9.625" style="61" customWidth="1"/>
    <col min="16123" max="16123" width="9.5" style="61" bestFit="1" customWidth="1"/>
    <col min="16124" max="16127" width="9.625" style="61" customWidth="1"/>
    <col min="16128" max="16128" width="11.125" style="61" customWidth="1"/>
    <col min="16129" max="16384" width="9" style="61"/>
  </cols>
  <sheetData>
    <row r="1" spans="2:19" s="1" customFormat="1" ht="13.5" x14ac:dyDescent="0.15">
      <c r="B1" s="2"/>
      <c r="C1" s="2"/>
      <c r="D1" s="2"/>
      <c r="E1" s="2"/>
      <c r="F1" s="2"/>
      <c r="G1" s="2"/>
      <c r="H1" s="2"/>
      <c r="J1" s="62" t="s">
        <v>525</v>
      </c>
    </row>
    <row r="2" spans="2:19" ht="18" customHeight="1" x14ac:dyDescent="0.15">
      <c r="B2" s="69" t="s">
        <v>604</v>
      </c>
    </row>
    <row r="3" spans="2:19" ht="7.5" customHeight="1" x14ac:dyDescent="0.15">
      <c r="B3" s="61"/>
      <c r="E3" s="60"/>
      <c r="F3" s="60"/>
      <c r="G3" s="60"/>
      <c r="H3" s="60"/>
      <c r="I3" s="61"/>
      <c r="J3" s="61"/>
    </row>
    <row r="4" spans="2:19" ht="17.25" customHeight="1" thickBot="1" x14ac:dyDescent="0.2">
      <c r="B4" s="61" t="s">
        <v>606</v>
      </c>
      <c r="E4" s="60"/>
      <c r="F4" s="60"/>
      <c r="G4" s="60"/>
      <c r="H4" s="60"/>
      <c r="I4" s="61"/>
      <c r="J4" s="61"/>
    </row>
    <row r="5" spans="2:19" ht="148.5" customHeight="1" thickBot="1" x14ac:dyDescent="0.2">
      <c r="B5" s="811" t="s">
        <v>619</v>
      </c>
      <c r="C5" s="812"/>
      <c r="D5" s="812"/>
      <c r="E5" s="812"/>
      <c r="F5" s="812"/>
      <c r="G5" s="812"/>
      <c r="H5" s="812"/>
      <c r="I5" s="812"/>
      <c r="J5" s="813"/>
    </row>
    <row r="6" spans="2:19" ht="7.5" customHeight="1" x14ac:dyDescent="0.15">
      <c r="B6" s="783"/>
      <c r="E6" s="60"/>
      <c r="F6" s="60"/>
      <c r="G6" s="60"/>
      <c r="H6" s="60"/>
      <c r="I6" s="61"/>
      <c r="J6" s="61"/>
    </row>
    <row r="7" spans="2:19" s="1" customFormat="1" ht="14.25" customHeight="1" x14ac:dyDescent="0.15">
      <c r="B7" s="1182" t="s">
        <v>320</v>
      </c>
      <c r="C7" s="1164" t="s">
        <v>9</v>
      </c>
      <c r="D7" s="1165"/>
      <c r="E7" s="1183" t="s">
        <v>605</v>
      </c>
      <c r="F7" s="1190" t="s">
        <v>254</v>
      </c>
      <c r="G7" s="1191"/>
      <c r="H7" s="1192" t="s">
        <v>344</v>
      </c>
      <c r="I7" s="1192"/>
      <c r="J7" s="1179"/>
      <c r="L7" s="1" t="s">
        <v>353</v>
      </c>
    </row>
    <row r="8" spans="2:19" s="1" customFormat="1" ht="14.25" customHeight="1" x14ac:dyDescent="0.15">
      <c r="B8" s="934"/>
      <c r="C8" s="1166"/>
      <c r="D8" s="1167"/>
      <c r="E8" s="1184"/>
      <c r="F8" s="1177" t="s">
        <v>25</v>
      </c>
      <c r="G8" s="1186" t="s">
        <v>3</v>
      </c>
      <c r="H8" s="1179" t="s">
        <v>25</v>
      </c>
      <c r="I8" s="1188" t="s">
        <v>3</v>
      </c>
      <c r="J8" s="1180" t="s">
        <v>8</v>
      </c>
      <c r="L8" s="1176" t="s">
        <v>350</v>
      </c>
      <c r="M8" s="1176"/>
      <c r="N8" s="1176"/>
      <c r="O8" s="1176" t="s">
        <v>352</v>
      </c>
      <c r="P8" s="1176"/>
      <c r="Q8" s="1176"/>
    </row>
    <row r="9" spans="2:19" s="1" customFormat="1" ht="14.25" customHeight="1" x14ac:dyDescent="0.15">
      <c r="B9" s="934"/>
      <c r="C9" s="1168"/>
      <c r="D9" s="1169"/>
      <c r="E9" s="1185"/>
      <c r="F9" s="1178"/>
      <c r="G9" s="1187"/>
      <c r="H9" s="1179"/>
      <c r="I9" s="1189"/>
      <c r="J9" s="1181"/>
      <c r="L9" s="594" t="s">
        <v>349</v>
      </c>
      <c r="M9" s="594" t="s">
        <v>330</v>
      </c>
      <c r="N9" s="594" t="s">
        <v>351</v>
      </c>
      <c r="O9" s="594" t="s">
        <v>349</v>
      </c>
      <c r="P9" s="594" t="s">
        <v>330</v>
      </c>
      <c r="Q9" s="594" t="s">
        <v>351</v>
      </c>
      <c r="R9" s="2"/>
      <c r="S9" s="2"/>
    </row>
    <row r="10" spans="2:19" s="1" customFormat="1" ht="14.25" customHeight="1" thickBot="1" x14ac:dyDescent="0.2">
      <c r="B10" s="1205">
        <v>1</v>
      </c>
      <c r="C10" s="1208" t="s">
        <v>106</v>
      </c>
      <c r="D10" s="1220" t="s">
        <v>603</v>
      </c>
      <c r="E10" s="774" t="s">
        <v>5</v>
      </c>
      <c r="F10" s="775" t="s">
        <v>27</v>
      </c>
      <c r="G10" s="776" t="s">
        <v>272</v>
      </c>
      <c r="H10" s="1211" t="s">
        <v>28</v>
      </c>
      <c r="I10" s="777" t="s">
        <v>272</v>
      </c>
      <c r="J10" s="1214" t="s">
        <v>272</v>
      </c>
      <c r="L10" s="72" t="str">
        <f>G10</f>
        <v>―</v>
      </c>
      <c r="M10" s="72"/>
      <c r="N10" s="72"/>
      <c r="O10" s="72" t="str">
        <f>I10</f>
        <v>―</v>
      </c>
      <c r="P10" s="72"/>
      <c r="Q10" s="72"/>
    </row>
    <row r="11" spans="2:19" s="1" customFormat="1" ht="14.25" customHeight="1" thickTop="1" thickBot="1" x14ac:dyDescent="0.2">
      <c r="B11" s="1206"/>
      <c r="C11" s="1209"/>
      <c r="D11" s="1221"/>
      <c r="E11" s="754" t="s">
        <v>330</v>
      </c>
      <c r="F11" s="745" t="s">
        <v>347</v>
      </c>
      <c r="G11" s="746" t="s">
        <v>271</v>
      </c>
      <c r="H11" s="1212"/>
      <c r="I11" s="596" t="s">
        <v>271</v>
      </c>
      <c r="J11" s="1215"/>
      <c r="L11" s="72"/>
      <c r="M11" s="72" t="str">
        <f>G11</f>
        <v>―</v>
      </c>
      <c r="N11" s="72"/>
      <c r="O11" s="72"/>
      <c r="P11" s="72" t="str">
        <f>I11</f>
        <v>―</v>
      </c>
      <c r="Q11" s="72"/>
    </row>
    <row r="12" spans="2:19" s="1" customFormat="1" ht="14.25" customHeight="1" thickTop="1" x14ac:dyDescent="0.15">
      <c r="B12" s="1207"/>
      <c r="C12" s="1210"/>
      <c r="D12" s="1222"/>
      <c r="E12" s="778" t="s">
        <v>255</v>
      </c>
      <c r="F12" s="779" t="s">
        <v>347</v>
      </c>
      <c r="G12" s="780" t="s">
        <v>272</v>
      </c>
      <c r="H12" s="1213"/>
      <c r="I12" s="781" t="s">
        <v>272</v>
      </c>
      <c r="J12" s="1216"/>
      <c r="L12" s="72"/>
      <c r="M12" s="72"/>
      <c r="N12" s="72" t="str">
        <f>G12</f>
        <v>―</v>
      </c>
      <c r="O12" s="72"/>
      <c r="P12" s="72"/>
      <c r="Q12" s="72" t="str">
        <f>I12</f>
        <v>―</v>
      </c>
    </row>
    <row r="13" spans="2:19" s="1" customFormat="1" ht="14.25" customHeight="1" thickBot="1" x14ac:dyDescent="0.2">
      <c r="B13" s="1217">
        <v>2</v>
      </c>
      <c r="C13" s="1208" t="s">
        <v>107</v>
      </c>
      <c r="D13" s="1220" t="s">
        <v>603</v>
      </c>
      <c r="E13" s="774" t="s">
        <v>5</v>
      </c>
      <c r="F13" s="775" t="s">
        <v>27</v>
      </c>
      <c r="G13" s="776" t="s">
        <v>272</v>
      </c>
      <c r="H13" s="1211" t="s">
        <v>28</v>
      </c>
      <c r="I13" s="777" t="s">
        <v>272</v>
      </c>
      <c r="J13" s="1214" t="s">
        <v>272</v>
      </c>
      <c r="L13" s="72" t="str">
        <f>G13</f>
        <v>―</v>
      </c>
      <c r="M13" s="72"/>
      <c r="N13" s="72"/>
      <c r="O13" s="72" t="str">
        <f>I13</f>
        <v>―</v>
      </c>
      <c r="P13" s="72"/>
      <c r="Q13" s="72"/>
    </row>
    <row r="14" spans="2:19" s="1" customFormat="1" ht="14.25" customHeight="1" thickTop="1" thickBot="1" x14ac:dyDescent="0.2">
      <c r="B14" s="1218"/>
      <c r="C14" s="1209"/>
      <c r="D14" s="1221"/>
      <c r="E14" s="754" t="s">
        <v>330</v>
      </c>
      <c r="F14" s="745" t="s">
        <v>347</v>
      </c>
      <c r="G14" s="746" t="s">
        <v>271</v>
      </c>
      <c r="H14" s="1212"/>
      <c r="I14" s="596" t="s">
        <v>271</v>
      </c>
      <c r="J14" s="1215"/>
      <c r="L14" s="72"/>
      <c r="M14" s="72" t="str">
        <f>G14</f>
        <v>―</v>
      </c>
      <c r="N14" s="72"/>
      <c r="O14" s="72"/>
      <c r="P14" s="72" t="str">
        <f>I14</f>
        <v>―</v>
      </c>
      <c r="Q14" s="72"/>
    </row>
    <row r="15" spans="2:19" s="1" customFormat="1" ht="14.25" customHeight="1" thickTop="1" x14ac:dyDescent="0.15">
      <c r="B15" s="1219"/>
      <c r="C15" s="1210"/>
      <c r="D15" s="1222"/>
      <c r="E15" s="778" t="s">
        <v>255</v>
      </c>
      <c r="F15" s="779" t="s">
        <v>347</v>
      </c>
      <c r="G15" s="780" t="s">
        <v>272</v>
      </c>
      <c r="H15" s="1213"/>
      <c r="I15" s="781" t="s">
        <v>272</v>
      </c>
      <c r="J15" s="1216"/>
      <c r="L15" s="72"/>
      <c r="M15" s="72"/>
      <c r="N15" s="72" t="str">
        <f>G15</f>
        <v>―</v>
      </c>
      <c r="O15" s="72"/>
      <c r="P15" s="72"/>
      <c r="Q15" s="72" t="str">
        <f>I15</f>
        <v>―</v>
      </c>
    </row>
    <row r="16" spans="2:19" s="1" customFormat="1" ht="14.25" customHeight="1" thickBot="1" x14ac:dyDescent="0.2">
      <c r="B16" s="1193">
        <v>3</v>
      </c>
      <c r="C16" s="1196" t="s">
        <v>108</v>
      </c>
      <c r="D16" s="1170"/>
      <c r="E16" s="764" t="s">
        <v>5</v>
      </c>
      <c r="F16" s="765" t="s">
        <v>27</v>
      </c>
      <c r="G16" s="766"/>
      <c r="H16" s="1199" t="s">
        <v>28</v>
      </c>
      <c r="I16" s="767"/>
      <c r="J16" s="1202">
        <f>SUM(I16:I18)</f>
        <v>0</v>
      </c>
      <c r="L16" s="72">
        <f>G16</f>
        <v>0</v>
      </c>
      <c r="M16" s="72"/>
      <c r="N16" s="72"/>
      <c r="O16" s="72">
        <f>I16</f>
        <v>0</v>
      </c>
      <c r="P16" s="72"/>
      <c r="Q16" s="72"/>
    </row>
    <row r="17" spans="2:17" s="1" customFormat="1" ht="14.25" customHeight="1" thickTop="1" thickBot="1" x14ac:dyDescent="0.2">
      <c r="B17" s="1194"/>
      <c r="C17" s="1197"/>
      <c r="D17" s="1171"/>
      <c r="E17" s="755" t="s">
        <v>330</v>
      </c>
      <c r="F17" s="747" t="s">
        <v>347</v>
      </c>
      <c r="G17" s="748"/>
      <c r="H17" s="1200"/>
      <c r="I17" s="82"/>
      <c r="J17" s="1203"/>
      <c r="L17" s="72"/>
      <c r="M17" s="72">
        <f>G17</f>
        <v>0</v>
      </c>
      <c r="N17" s="72"/>
      <c r="O17" s="72"/>
      <c r="P17" s="72">
        <f>I17</f>
        <v>0</v>
      </c>
      <c r="Q17" s="72"/>
    </row>
    <row r="18" spans="2:17" s="1" customFormat="1" ht="14.25" customHeight="1" thickTop="1" x14ac:dyDescent="0.15">
      <c r="B18" s="1195"/>
      <c r="C18" s="1198"/>
      <c r="D18" s="1223"/>
      <c r="E18" s="760" t="s">
        <v>343</v>
      </c>
      <c r="F18" s="761" t="s">
        <v>347</v>
      </c>
      <c r="G18" s="768"/>
      <c r="H18" s="1201"/>
      <c r="I18" s="769"/>
      <c r="J18" s="1204"/>
      <c r="L18" s="72"/>
      <c r="M18" s="72"/>
      <c r="N18" s="72">
        <f>G18</f>
        <v>0</v>
      </c>
      <c r="O18" s="72"/>
      <c r="P18" s="72"/>
      <c r="Q18" s="72">
        <f>I18</f>
        <v>0</v>
      </c>
    </row>
    <row r="19" spans="2:17" s="1" customFormat="1" ht="14.25" customHeight="1" thickBot="1" x14ac:dyDescent="0.2">
      <c r="B19" s="1193">
        <v>4</v>
      </c>
      <c r="C19" s="1196" t="s">
        <v>109</v>
      </c>
      <c r="D19" s="1170" t="s">
        <v>259</v>
      </c>
      <c r="E19" s="764" t="s">
        <v>5</v>
      </c>
      <c r="F19" s="765" t="s">
        <v>27</v>
      </c>
      <c r="G19" s="766"/>
      <c r="H19" s="1199" t="s">
        <v>28</v>
      </c>
      <c r="I19" s="767"/>
      <c r="J19" s="1202">
        <f>SUM(I19:I21)</f>
        <v>0</v>
      </c>
      <c r="L19" s="72">
        <f>G19</f>
        <v>0</v>
      </c>
      <c r="M19" s="72"/>
      <c r="N19" s="72"/>
      <c r="O19" s="72">
        <f>I19</f>
        <v>0</v>
      </c>
      <c r="P19" s="72"/>
      <c r="Q19" s="72"/>
    </row>
    <row r="20" spans="2:17" s="1" customFormat="1" ht="14.25" customHeight="1" thickTop="1" thickBot="1" x14ac:dyDescent="0.2">
      <c r="B20" s="1194"/>
      <c r="C20" s="1197"/>
      <c r="D20" s="1171"/>
      <c r="E20" s="755" t="s">
        <v>330</v>
      </c>
      <c r="F20" s="747" t="s">
        <v>347</v>
      </c>
      <c r="G20" s="748"/>
      <c r="H20" s="1200"/>
      <c r="I20" s="82"/>
      <c r="J20" s="1203"/>
      <c r="L20" s="72"/>
      <c r="M20" s="72">
        <f>G20</f>
        <v>0</v>
      </c>
      <c r="N20" s="72"/>
      <c r="O20" s="72"/>
      <c r="P20" s="72">
        <f>I20</f>
        <v>0</v>
      </c>
      <c r="Q20" s="72"/>
    </row>
    <row r="21" spans="2:17" s="1" customFormat="1" ht="14.25" customHeight="1" thickTop="1" x14ac:dyDescent="0.15">
      <c r="B21" s="1195"/>
      <c r="C21" s="1198"/>
      <c r="D21" s="1223"/>
      <c r="E21" s="760" t="s">
        <v>343</v>
      </c>
      <c r="F21" s="761" t="s">
        <v>347</v>
      </c>
      <c r="G21" s="768"/>
      <c r="H21" s="1201"/>
      <c r="I21" s="769"/>
      <c r="J21" s="1204"/>
      <c r="L21" s="72"/>
      <c r="M21" s="72"/>
      <c r="N21" s="72">
        <f>G21</f>
        <v>0</v>
      </c>
      <c r="O21" s="72"/>
      <c r="P21" s="72"/>
      <c r="Q21" s="72">
        <f>I21</f>
        <v>0</v>
      </c>
    </row>
    <row r="22" spans="2:17" s="1" customFormat="1" ht="14.25" customHeight="1" thickBot="1" x14ac:dyDescent="0.2">
      <c r="B22" s="1193">
        <v>5</v>
      </c>
      <c r="C22" s="1196" t="s">
        <v>110</v>
      </c>
      <c r="D22" s="1170" t="s">
        <v>259</v>
      </c>
      <c r="E22" s="764" t="s">
        <v>5</v>
      </c>
      <c r="F22" s="765" t="s">
        <v>27</v>
      </c>
      <c r="G22" s="766"/>
      <c r="H22" s="1199" t="s">
        <v>28</v>
      </c>
      <c r="I22" s="767"/>
      <c r="J22" s="1202">
        <f>SUM(I22:I24)</f>
        <v>0</v>
      </c>
      <c r="L22" s="72">
        <f>G22</f>
        <v>0</v>
      </c>
      <c r="M22" s="72"/>
      <c r="N22" s="72"/>
      <c r="O22" s="72">
        <f>I22</f>
        <v>0</v>
      </c>
      <c r="P22" s="72"/>
      <c r="Q22" s="72"/>
    </row>
    <row r="23" spans="2:17" s="1" customFormat="1" ht="14.25" customHeight="1" thickTop="1" thickBot="1" x14ac:dyDescent="0.2">
      <c r="B23" s="1194"/>
      <c r="C23" s="1197"/>
      <c r="D23" s="1171"/>
      <c r="E23" s="755" t="s">
        <v>330</v>
      </c>
      <c r="F23" s="747" t="s">
        <v>347</v>
      </c>
      <c r="G23" s="748"/>
      <c r="H23" s="1200"/>
      <c r="I23" s="82"/>
      <c r="J23" s="1203"/>
      <c r="L23" s="72"/>
      <c r="M23" s="72">
        <f>G23</f>
        <v>0</v>
      </c>
      <c r="N23" s="72"/>
      <c r="O23" s="72"/>
      <c r="P23" s="72">
        <f>I23</f>
        <v>0</v>
      </c>
      <c r="Q23" s="72"/>
    </row>
    <row r="24" spans="2:17" s="1" customFormat="1" ht="14.25" customHeight="1" thickTop="1" x14ac:dyDescent="0.15">
      <c r="B24" s="1195"/>
      <c r="C24" s="1198"/>
      <c r="D24" s="1223"/>
      <c r="E24" s="760" t="s">
        <v>343</v>
      </c>
      <c r="F24" s="761" t="s">
        <v>347</v>
      </c>
      <c r="G24" s="768"/>
      <c r="H24" s="1201"/>
      <c r="I24" s="769"/>
      <c r="J24" s="1204"/>
      <c r="L24" s="72"/>
      <c r="M24" s="72"/>
      <c r="N24" s="72">
        <f>G24</f>
        <v>0</v>
      </c>
      <c r="O24" s="72"/>
      <c r="P24" s="72"/>
      <c r="Q24" s="72">
        <f>I24</f>
        <v>0</v>
      </c>
    </row>
    <row r="25" spans="2:17" s="1" customFormat="1" ht="14.25" customHeight="1" thickBot="1" x14ac:dyDescent="0.2">
      <c r="B25" s="1193">
        <v>6</v>
      </c>
      <c r="C25" s="1196" t="s">
        <v>111</v>
      </c>
      <c r="D25" s="1170" t="s">
        <v>259</v>
      </c>
      <c r="E25" s="764" t="s">
        <v>5</v>
      </c>
      <c r="F25" s="765" t="s">
        <v>27</v>
      </c>
      <c r="G25" s="766"/>
      <c r="H25" s="1199" t="s">
        <v>28</v>
      </c>
      <c r="I25" s="767"/>
      <c r="J25" s="1202">
        <f>SUM(I25:I27)</f>
        <v>0</v>
      </c>
      <c r="L25" s="72">
        <f>G25</f>
        <v>0</v>
      </c>
      <c r="M25" s="72"/>
      <c r="N25" s="72"/>
      <c r="O25" s="72">
        <f>I25</f>
        <v>0</v>
      </c>
      <c r="P25" s="72"/>
      <c r="Q25" s="72"/>
    </row>
    <row r="26" spans="2:17" s="1" customFormat="1" ht="14.25" customHeight="1" thickTop="1" thickBot="1" x14ac:dyDescent="0.2">
      <c r="B26" s="1194"/>
      <c r="C26" s="1197"/>
      <c r="D26" s="1171"/>
      <c r="E26" s="755" t="s">
        <v>330</v>
      </c>
      <c r="F26" s="747" t="s">
        <v>347</v>
      </c>
      <c r="G26" s="748"/>
      <c r="H26" s="1200"/>
      <c r="I26" s="82"/>
      <c r="J26" s="1203"/>
      <c r="L26" s="72"/>
      <c r="M26" s="72">
        <f>G26</f>
        <v>0</v>
      </c>
      <c r="N26" s="72"/>
      <c r="O26" s="72"/>
      <c r="P26" s="72">
        <f>I26</f>
        <v>0</v>
      </c>
      <c r="Q26" s="72"/>
    </row>
    <row r="27" spans="2:17" s="1" customFormat="1" ht="14.25" customHeight="1" thickTop="1" x14ac:dyDescent="0.15">
      <c r="B27" s="1195"/>
      <c r="C27" s="1198"/>
      <c r="D27" s="1223"/>
      <c r="E27" s="760" t="s">
        <v>343</v>
      </c>
      <c r="F27" s="761" t="s">
        <v>347</v>
      </c>
      <c r="G27" s="768"/>
      <c r="H27" s="1201"/>
      <c r="I27" s="769"/>
      <c r="J27" s="1204"/>
      <c r="L27" s="72"/>
      <c r="M27" s="72"/>
      <c r="N27" s="72">
        <f>G27</f>
        <v>0</v>
      </c>
      <c r="O27" s="72"/>
      <c r="P27" s="72"/>
      <c r="Q27" s="72">
        <f>I27</f>
        <v>0</v>
      </c>
    </row>
    <row r="28" spans="2:17" s="1" customFormat="1" ht="14.25" customHeight="1" thickBot="1" x14ac:dyDescent="0.2">
      <c r="B28" s="1193">
        <v>7</v>
      </c>
      <c r="C28" s="1196" t="s">
        <v>112</v>
      </c>
      <c r="D28" s="1170" t="s">
        <v>259</v>
      </c>
      <c r="E28" s="764" t="s">
        <v>5</v>
      </c>
      <c r="F28" s="765" t="s">
        <v>27</v>
      </c>
      <c r="G28" s="766"/>
      <c r="H28" s="1199" t="s">
        <v>28</v>
      </c>
      <c r="I28" s="767"/>
      <c r="J28" s="1202">
        <f>SUM(I28:I30)</f>
        <v>0</v>
      </c>
      <c r="L28" s="72">
        <f>G28</f>
        <v>0</v>
      </c>
      <c r="M28" s="72"/>
      <c r="N28" s="72"/>
      <c r="O28" s="72">
        <f>I28</f>
        <v>0</v>
      </c>
      <c r="P28" s="72"/>
      <c r="Q28" s="72"/>
    </row>
    <row r="29" spans="2:17" s="1" customFormat="1" ht="14.25" customHeight="1" thickTop="1" thickBot="1" x14ac:dyDescent="0.2">
      <c r="B29" s="1194"/>
      <c r="C29" s="1197"/>
      <c r="D29" s="1171"/>
      <c r="E29" s="755" t="s">
        <v>330</v>
      </c>
      <c r="F29" s="747" t="s">
        <v>347</v>
      </c>
      <c r="G29" s="748"/>
      <c r="H29" s="1200"/>
      <c r="I29" s="82"/>
      <c r="J29" s="1203"/>
      <c r="L29" s="72"/>
      <c r="M29" s="72">
        <f>G29</f>
        <v>0</v>
      </c>
      <c r="N29" s="72"/>
      <c r="O29" s="72"/>
      <c r="P29" s="72">
        <f>I29</f>
        <v>0</v>
      </c>
      <c r="Q29" s="72"/>
    </row>
    <row r="30" spans="2:17" s="1" customFormat="1" ht="14.25" customHeight="1" thickTop="1" x14ac:dyDescent="0.15">
      <c r="B30" s="1195"/>
      <c r="C30" s="1198"/>
      <c r="D30" s="1223"/>
      <c r="E30" s="760" t="s">
        <v>343</v>
      </c>
      <c r="F30" s="761" t="s">
        <v>347</v>
      </c>
      <c r="G30" s="768"/>
      <c r="H30" s="1201"/>
      <c r="I30" s="769"/>
      <c r="J30" s="1204"/>
      <c r="L30" s="72"/>
      <c r="M30" s="72"/>
      <c r="N30" s="72">
        <f>G30</f>
        <v>0</v>
      </c>
      <c r="O30" s="72"/>
      <c r="P30" s="72"/>
      <c r="Q30" s="72">
        <f>I30</f>
        <v>0</v>
      </c>
    </row>
    <row r="31" spans="2:17" s="1" customFormat="1" ht="14.25" customHeight="1" thickBot="1" x14ac:dyDescent="0.2">
      <c r="B31" s="1193">
        <v>8</v>
      </c>
      <c r="C31" s="1196" t="s">
        <v>113</v>
      </c>
      <c r="D31" s="1170" t="s">
        <v>259</v>
      </c>
      <c r="E31" s="764" t="s">
        <v>5</v>
      </c>
      <c r="F31" s="765" t="s">
        <v>27</v>
      </c>
      <c r="G31" s="766"/>
      <c r="H31" s="1199" t="s">
        <v>28</v>
      </c>
      <c r="I31" s="767"/>
      <c r="J31" s="1202">
        <f>SUM(I31:I33)</f>
        <v>0</v>
      </c>
      <c r="L31" s="72">
        <f>G31</f>
        <v>0</v>
      </c>
      <c r="M31" s="72"/>
      <c r="N31" s="72"/>
      <c r="O31" s="72">
        <f>I31</f>
        <v>0</v>
      </c>
      <c r="P31" s="72"/>
      <c r="Q31" s="72"/>
    </row>
    <row r="32" spans="2:17" s="1" customFormat="1" ht="14.25" customHeight="1" thickTop="1" thickBot="1" x14ac:dyDescent="0.2">
      <c r="B32" s="1194"/>
      <c r="C32" s="1197"/>
      <c r="D32" s="1171"/>
      <c r="E32" s="755" t="s">
        <v>330</v>
      </c>
      <c r="F32" s="747" t="s">
        <v>347</v>
      </c>
      <c r="G32" s="748"/>
      <c r="H32" s="1200"/>
      <c r="I32" s="82"/>
      <c r="J32" s="1203"/>
      <c r="L32" s="72"/>
      <c r="M32" s="72">
        <f>G32</f>
        <v>0</v>
      </c>
      <c r="N32" s="72"/>
      <c r="O32" s="72"/>
      <c r="P32" s="72">
        <f>I32</f>
        <v>0</v>
      </c>
      <c r="Q32" s="72"/>
    </row>
    <row r="33" spans="2:17" s="1" customFormat="1" ht="14.25" customHeight="1" thickTop="1" x14ac:dyDescent="0.15">
      <c r="B33" s="1195"/>
      <c r="C33" s="1198"/>
      <c r="D33" s="1223"/>
      <c r="E33" s="760" t="s">
        <v>343</v>
      </c>
      <c r="F33" s="761" t="s">
        <v>347</v>
      </c>
      <c r="G33" s="768"/>
      <c r="H33" s="1201"/>
      <c r="I33" s="769"/>
      <c r="J33" s="1204"/>
      <c r="L33" s="72"/>
      <c r="M33" s="72"/>
      <c r="N33" s="72">
        <f>G33</f>
        <v>0</v>
      </c>
      <c r="O33" s="72"/>
      <c r="P33" s="72"/>
      <c r="Q33" s="72">
        <f>I33</f>
        <v>0</v>
      </c>
    </row>
    <row r="34" spans="2:17" s="1" customFormat="1" ht="14.25" customHeight="1" thickBot="1" x14ac:dyDescent="0.2">
      <c r="B34" s="1193">
        <v>9</v>
      </c>
      <c r="C34" s="1196" t="s">
        <v>114</v>
      </c>
      <c r="D34" s="1170" t="s">
        <v>259</v>
      </c>
      <c r="E34" s="764" t="s">
        <v>5</v>
      </c>
      <c r="F34" s="765" t="s">
        <v>27</v>
      </c>
      <c r="G34" s="766"/>
      <c r="H34" s="1199" t="s">
        <v>28</v>
      </c>
      <c r="I34" s="767"/>
      <c r="J34" s="1202">
        <f>SUM(I34:I36)</f>
        <v>0</v>
      </c>
      <c r="L34" s="72">
        <f>G34</f>
        <v>0</v>
      </c>
      <c r="M34" s="72"/>
      <c r="N34" s="72"/>
      <c r="O34" s="72">
        <f>I34</f>
        <v>0</v>
      </c>
      <c r="P34" s="72"/>
      <c r="Q34" s="72"/>
    </row>
    <row r="35" spans="2:17" s="1" customFormat="1" ht="14.25" customHeight="1" thickTop="1" thickBot="1" x14ac:dyDescent="0.2">
      <c r="B35" s="1194"/>
      <c r="C35" s="1197"/>
      <c r="D35" s="1171"/>
      <c r="E35" s="755" t="s">
        <v>330</v>
      </c>
      <c r="F35" s="747" t="s">
        <v>347</v>
      </c>
      <c r="G35" s="748"/>
      <c r="H35" s="1200"/>
      <c r="I35" s="82"/>
      <c r="J35" s="1203"/>
      <c r="L35" s="72"/>
      <c r="M35" s="72">
        <f>G35</f>
        <v>0</v>
      </c>
      <c r="N35" s="72"/>
      <c r="O35" s="72"/>
      <c r="P35" s="72">
        <f>I35</f>
        <v>0</v>
      </c>
      <c r="Q35" s="72"/>
    </row>
    <row r="36" spans="2:17" s="1" customFormat="1" ht="14.25" customHeight="1" thickTop="1" x14ac:dyDescent="0.15">
      <c r="B36" s="1195"/>
      <c r="C36" s="1198"/>
      <c r="D36" s="1223"/>
      <c r="E36" s="760" t="s">
        <v>343</v>
      </c>
      <c r="F36" s="761" t="s">
        <v>347</v>
      </c>
      <c r="G36" s="768"/>
      <c r="H36" s="1201"/>
      <c r="I36" s="769"/>
      <c r="J36" s="1204"/>
      <c r="L36" s="72"/>
      <c r="M36" s="72"/>
      <c r="N36" s="72">
        <f>G36</f>
        <v>0</v>
      </c>
      <c r="O36" s="72"/>
      <c r="P36" s="72"/>
      <c r="Q36" s="72">
        <f>I36</f>
        <v>0</v>
      </c>
    </row>
    <row r="37" spans="2:17" s="1" customFormat="1" ht="14.25" customHeight="1" thickBot="1" x14ac:dyDescent="0.2">
      <c r="B37" s="1193">
        <v>10</v>
      </c>
      <c r="C37" s="1196" t="s">
        <v>115</v>
      </c>
      <c r="D37" s="1170" t="s">
        <v>259</v>
      </c>
      <c r="E37" s="764" t="s">
        <v>5</v>
      </c>
      <c r="F37" s="765" t="s">
        <v>27</v>
      </c>
      <c r="G37" s="766"/>
      <c r="H37" s="1199" t="s">
        <v>28</v>
      </c>
      <c r="I37" s="767"/>
      <c r="J37" s="1202">
        <f>SUM(I37:I39)</f>
        <v>0</v>
      </c>
      <c r="L37" s="72">
        <f>G37</f>
        <v>0</v>
      </c>
      <c r="M37" s="72"/>
      <c r="N37" s="72"/>
      <c r="O37" s="72">
        <f>I37</f>
        <v>0</v>
      </c>
      <c r="P37" s="72"/>
      <c r="Q37" s="72"/>
    </row>
    <row r="38" spans="2:17" s="1" customFormat="1" ht="14.25" customHeight="1" thickTop="1" thickBot="1" x14ac:dyDescent="0.2">
      <c r="B38" s="1194"/>
      <c r="C38" s="1197"/>
      <c r="D38" s="1171"/>
      <c r="E38" s="755" t="s">
        <v>330</v>
      </c>
      <c r="F38" s="747" t="s">
        <v>347</v>
      </c>
      <c r="G38" s="748"/>
      <c r="H38" s="1200"/>
      <c r="I38" s="82"/>
      <c r="J38" s="1203"/>
      <c r="L38" s="72"/>
      <c r="M38" s="72">
        <f>G38</f>
        <v>0</v>
      </c>
      <c r="N38" s="72"/>
      <c r="O38" s="72"/>
      <c r="P38" s="72">
        <f>I38</f>
        <v>0</v>
      </c>
      <c r="Q38" s="72"/>
    </row>
    <row r="39" spans="2:17" s="1" customFormat="1" ht="14.25" customHeight="1" thickTop="1" x14ac:dyDescent="0.15">
      <c r="B39" s="1195"/>
      <c r="C39" s="1198"/>
      <c r="D39" s="1223"/>
      <c r="E39" s="760" t="s">
        <v>343</v>
      </c>
      <c r="F39" s="761" t="s">
        <v>347</v>
      </c>
      <c r="G39" s="768"/>
      <c r="H39" s="1201"/>
      <c r="I39" s="769"/>
      <c r="J39" s="1204"/>
      <c r="L39" s="72"/>
      <c r="M39" s="72"/>
      <c r="N39" s="72">
        <f>G39</f>
        <v>0</v>
      </c>
      <c r="O39" s="72"/>
      <c r="P39" s="72"/>
      <c r="Q39" s="72">
        <f>I39</f>
        <v>0</v>
      </c>
    </row>
    <row r="40" spans="2:17" s="1" customFormat="1" ht="14.25" customHeight="1" thickBot="1" x14ac:dyDescent="0.2">
      <c r="B40" s="1193">
        <v>11</v>
      </c>
      <c r="C40" s="1196" t="s">
        <v>116</v>
      </c>
      <c r="D40" s="1170" t="s">
        <v>259</v>
      </c>
      <c r="E40" s="764" t="s">
        <v>5</v>
      </c>
      <c r="F40" s="765" t="s">
        <v>27</v>
      </c>
      <c r="G40" s="766"/>
      <c r="H40" s="1199" t="s">
        <v>28</v>
      </c>
      <c r="I40" s="767"/>
      <c r="J40" s="1202">
        <f>SUM(I40:I42)</f>
        <v>0</v>
      </c>
      <c r="L40" s="72">
        <f>G40</f>
        <v>0</v>
      </c>
      <c r="M40" s="72"/>
      <c r="N40" s="72"/>
      <c r="O40" s="72">
        <f>I40</f>
        <v>0</v>
      </c>
      <c r="P40" s="72"/>
      <c r="Q40" s="72"/>
    </row>
    <row r="41" spans="2:17" s="1" customFormat="1" ht="14.25" customHeight="1" thickTop="1" thickBot="1" x14ac:dyDescent="0.2">
      <c r="B41" s="1194"/>
      <c r="C41" s="1197"/>
      <c r="D41" s="1171"/>
      <c r="E41" s="755" t="s">
        <v>330</v>
      </c>
      <c r="F41" s="747" t="s">
        <v>347</v>
      </c>
      <c r="G41" s="748"/>
      <c r="H41" s="1200"/>
      <c r="I41" s="82"/>
      <c r="J41" s="1203"/>
      <c r="L41" s="72"/>
      <c r="M41" s="72">
        <f>G41</f>
        <v>0</v>
      </c>
      <c r="N41" s="72"/>
      <c r="O41" s="72"/>
      <c r="P41" s="72">
        <f>I41</f>
        <v>0</v>
      </c>
      <c r="Q41" s="72"/>
    </row>
    <row r="42" spans="2:17" s="1" customFormat="1" ht="14.25" customHeight="1" thickTop="1" x14ac:dyDescent="0.15">
      <c r="B42" s="1195"/>
      <c r="C42" s="1198"/>
      <c r="D42" s="1223"/>
      <c r="E42" s="760" t="s">
        <v>343</v>
      </c>
      <c r="F42" s="761" t="s">
        <v>347</v>
      </c>
      <c r="G42" s="768"/>
      <c r="H42" s="1201"/>
      <c r="I42" s="769"/>
      <c r="J42" s="1204"/>
      <c r="L42" s="72"/>
      <c r="M42" s="72"/>
      <c r="N42" s="72">
        <f>G42</f>
        <v>0</v>
      </c>
      <c r="O42" s="72"/>
      <c r="P42" s="72"/>
      <c r="Q42" s="72">
        <f>I42</f>
        <v>0</v>
      </c>
    </row>
    <row r="43" spans="2:17" s="1" customFormat="1" ht="14.25" customHeight="1" thickBot="1" x14ac:dyDescent="0.2">
      <c r="B43" s="1193">
        <v>12</v>
      </c>
      <c r="C43" s="1196" t="s">
        <v>117</v>
      </c>
      <c r="D43" s="1170" t="s">
        <v>259</v>
      </c>
      <c r="E43" s="764" t="s">
        <v>5</v>
      </c>
      <c r="F43" s="765" t="s">
        <v>27</v>
      </c>
      <c r="G43" s="766"/>
      <c r="H43" s="1199" t="s">
        <v>28</v>
      </c>
      <c r="I43" s="767"/>
      <c r="J43" s="1202">
        <f>SUM(I43:I45)</f>
        <v>0</v>
      </c>
      <c r="L43" s="72">
        <f>G43</f>
        <v>0</v>
      </c>
      <c r="M43" s="72"/>
      <c r="N43" s="72"/>
      <c r="O43" s="72">
        <f>I43</f>
        <v>0</v>
      </c>
      <c r="P43" s="72"/>
      <c r="Q43" s="72"/>
    </row>
    <row r="44" spans="2:17" s="1" customFormat="1" ht="14.25" customHeight="1" thickTop="1" thickBot="1" x14ac:dyDescent="0.2">
      <c r="B44" s="1194"/>
      <c r="C44" s="1197"/>
      <c r="D44" s="1171"/>
      <c r="E44" s="755" t="s">
        <v>330</v>
      </c>
      <c r="F44" s="747" t="s">
        <v>347</v>
      </c>
      <c r="G44" s="748"/>
      <c r="H44" s="1200"/>
      <c r="I44" s="82"/>
      <c r="J44" s="1203"/>
      <c r="L44" s="72"/>
      <c r="M44" s="72">
        <f>G44</f>
        <v>0</v>
      </c>
      <c r="N44" s="72"/>
      <c r="O44" s="72"/>
      <c r="P44" s="72">
        <f>I44</f>
        <v>0</v>
      </c>
      <c r="Q44" s="72"/>
    </row>
    <row r="45" spans="2:17" s="1" customFormat="1" ht="14.25" customHeight="1" thickTop="1" x14ac:dyDescent="0.15">
      <c r="B45" s="1195"/>
      <c r="C45" s="1198"/>
      <c r="D45" s="1223"/>
      <c r="E45" s="760" t="s">
        <v>343</v>
      </c>
      <c r="F45" s="761" t="s">
        <v>347</v>
      </c>
      <c r="G45" s="768"/>
      <c r="H45" s="1201"/>
      <c r="I45" s="769"/>
      <c r="J45" s="1204"/>
      <c r="L45" s="72"/>
      <c r="M45" s="72"/>
      <c r="N45" s="72">
        <f>G45</f>
        <v>0</v>
      </c>
      <c r="O45" s="72"/>
      <c r="P45" s="72"/>
      <c r="Q45" s="72">
        <f>I45</f>
        <v>0</v>
      </c>
    </row>
    <row r="46" spans="2:17" s="1" customFormat="1" ht="14.25" customHeight="1" thickBot="1" x14ac:dyDescent="0.2">
      <c r="B46" s="1193">
        <v>13</v>
      </c>
      <c r="C46" s="1196" t="s">
        <v>118</v>
      </c>
      <c r="D46" s="1170" t="s">
        <v>259</v>
      </c>
      <c r="E46" s="764" t="s">
        <v>5</v>
      </c>
      <c r="F46" s="765" t="s">
        <v>27</v>
      </c>
      <c r="G46" s="766"/>
      <c r="H46" s="1199" t="s">
        <v>28</v>
      </c>
      <c r="I46" s="767"/>
      <c r="J46" s="1202">
        <f>SUM(I46:I48)</f>
        <v>0</v>
      </c>
      <c r="L46" s="72">
        <f>G46</f>
        <v>0</v>
      </c>
      <c r="M46" s="72"/>
      <c r="N46" s="72"/>
      <c r="O46" s="72">
        <f>I46</f>
        <v>0</v>
      </c>
      <c r="P46" s="72"/>
      <c r="Q46" s="72"/>
    </row>
    <row r="47" spans="2:17" s="1" customFormat="1" ht="14.25" customHeight="1" thickTop="1" thickBot="1" x14ac:dyDescent="0.2">
      <c r="B47" s="1194"/>
      <c r="C47" s="1197"/>
      <c r="D47" s="1171"/>
      <c r="E47" s="755" t="s">
        <v>330</v>
      </c>
      <c r="F47" s="747" t="s">
        <v>347</v>
      </c>
      <c r="G47" s="748"/>
      <c r="H47" s="1200"/>
      <c r="I47" s="82"/>
      <c r="J47" s="1203"/>
      <c r="L47" s="72"/>
      <c r="M47" s="72">
        <f>G47</f>
        <v>0</v>
      </c>
      <c r="N47" s="72"/>
      <c r="O47" s="72"/>
      <c r="P47" s="72">
        <f>I47</f>
        <v>0</v>
      </c>
      <c r="Q47" s="72"/>
    </row>
    <row r="48" spans="2:17" s="1" customFormat="1" ht="14.25" customHeight="1" thickTop="1" x14ac:dyDescent="0.15">
      <c r="B48" s="1195"/>
      <c r="C48" s="1198"/>
      <c r="D48" s="1223"/>
      <c r="E48" s="760" t="s">
        <v>343</v>
      </c>
      <c r="F48" s="761" t="s">
        <v>347</v>
      </c>
      <c r="G48" s="768"/>
      <c r="H48" s="1201"/>
      <c r="I48" s="769"/>
      <c r="J48" s="1204"/>
      <c r="L48" s="72"/>
      <c r="M48" s="72"/>
      <c r="N48" s="72">
        <f>G48</f>
        <v>0</v>
      </c>
      <c r="O48" s="72"/>
      <c r="P48" s="72"/>
      <c r="Q48" s="72">
        <f>I48</f>
        <v>0</v>
      </c>
    </row>
    <row r="49" spans="2:17" s="1" customFormat="1" ht="14.25" customHeight="1" thickBot="1" x14ac:dyDescent="0.2">
      <c r="B49" s="1217">
        <v>14</v>
      </c>
      <c r="C49" s="1208" t="s">
        <v>119</v>
      </c>
      <c r="D49" s="1220" t="s">
        <v>603</v>
      </c>
      <c r="E49" s="774" t="s">
        <v>5</v>
      </c>
      <c r="F49" s="775" t="s">
        <v>27</v>
      </c>
      <c r="G49" s="776" t="s">
        <v>272</v>
      </c>
      <c r="H49" s="1211" t="s">
        <v>28</v>
      </c>
      <c r="I49" s="777" t="s">
        <v>272</v>
      </c>
      <c r="J49" s="1214" t="s">
        <v>272</v>
      </c>
      <c r="L49" s="72" t="str">
        <f>G49</f>
        <v>―</v>
      </c>
      <c r="M49" s="72"/>
      <c r="N49" s="72"/>
      <c r="O49" s="72" t="str">
        <f>I49</f>
        <v>―</v>
      </c>
      <c r="P49" s="72"/>
      <c r="Q49" s="72"/>
    </row>
    <row r="50" spans="2:17" s="1" customFormat="1" ht="14.25" customHeight="1" thickTop="1" thickBot="1" x14ac:dyDescent="0.2">
      <c r="B50" s="1218"/>
      <c r="C50" s="1209"/>
      <c r="D50" s="1221"/>
      <c r="E50" s="754" t="s">
        <v>330</v>
      </c>
      <c r="F50" s="745" t="s">
        <v>347</v>
      </c>
      <c r="G50" s="746" t="s">
        <v>271</v>
      </c>
      <c r="H50" s="1212"/>
      <c r="I50" s="596" t="s">
        <v>271</v>
      </c>
      <c r="J50" s="1215"/>
      <c r="L50" s="72"/>
      <c r="M50" s="72" t="str">
        <f>G50</f>
        <v>―</v>
      </c>
      <c r="N50" s="72"/>
      <c r="O50" s="72"/>
      <c r="P50" s="72" t="str">
        <f>I50</f>
        <v>―</v>
      </c>
      <c r="Q50" s="72"/>
    </row>
    <row r="51" spans="2:17" s="1" customFormat="1" ht="14.25" customHeight="1" thickTop="1" x14ac:dyDescent="0.15">
      <c r="B51" s="1219"/>
      <c r="C51" s="1210"/>
      <c r="D51" s="1222"/>
      <c r="E51" s="778" t="s">
        <v>255</v>
      </c>
      <c r="F51" s="779" t="s">
        <v>347</v>
      </c>
      <c r="G51" s="780" t="s">
        <v>272</v>
      </c>
      <c r="H51" s="1213"/>
      <c r="I51" s="781" t="s">
        <v>272</v>
      </c>
      <c r="J51" s="1216"/>
      <c r="L51" s="72"/>
      <c r="M51" s="72"/>
      <c r="N51" s="72" t="str">
        <f>G51</f>
        <v>―</v>
      </c>
      <c r="O51" s="72"/>
      <c r="P51" s="72"/>
      <c r="Q51" s="72" t="str">
        <f>I51</f>
        <v>―</v>
      </c>
    </row>
    <row r="52" spans="2:17" s="1" customFormat="1" ht="14.25" customHeight="1" thickBot="1" x14ac:dyDescent="0.2">
      <c r="B52" s="1193">
        <v>15</v>
      </c>
      <c r="C52" s="1196" t="s">
        <v>120</v>
      </c>
      <c r="D52" s="1170" t="s">
        <v>259</v>
      </c>
      <c r="E52" s="764" t="s">
        <v>5</v>
      </c>
      <c r="F52" s="765" t="s">
        <v>27</v>
      </c>
      <c r="G52" s="766"/>
      <c r="H52" s="1199" t="s">
        <v>28</v>
      </c>
      <c r="I52" s="767"/>
      <c r="J52" s="1202">
        <f>SUM(I52:I54)</f>
        <v>0</v>
      </c>
      <c r="L52" s="72">
        <f>G52</f>
        <v>0</v>
      </c>
      <c r="M52" s="72"/>
      <c r="N52" s="72"/>
      <c r="O52" s="72">
        <f>I52</f>
        <v>0</v>
      </c>
      <c r="P52" s="72"/>
      <c r="Q52" s="72"/>
    </row>
    <row r="53" spans="2:17" s="1" customFormat="1" ht="14.25" customHeight="1" thickTop="1" thickBot="1" x14ac:dyDescent="0.2">
      <c r="B53" s="1194"/>
      <c r="C53" s="1197"/>
      <c r="D53" s="1171"/>
      <c r="E53" s="755" t="s">
        <v>330</v>
      </c>
      <c r="F53" s="747" t="s">
        <v>347</v>
      </c>
      <c r="G53" s="748"/>
      <c r="H53" s="1200"/>
      <c r="I53" s="82"/>
      <c r="J53" s="1203"/>
      <c r="L53" s="72"/>
      <c r="M53" s="72">
        <f>G53</f>
        <v>0</v>
      </c>
      <c r="N53" s="72"/>
      <c r="O53" s="72"/>
      <c r="P53" s="72">
        <f>I53</f>
        <v>0</v>
      </c>
      <c r="Q53" s="72"/>
    </row>
    <row r="54" spans="2:17" s="1" customFormat="1" ht="14.25" customHeight="1" thickTop="1" x14ac:dyDescent="0.15">
      <c r="B54" s="1195"/>
      <c r="C54" s="1198"/>
      <c r="D54" s="1223"/>
      <c r="E54" s="760" t="s">
        <v>343</v>
      </c>
      <c r="F54" s="761" t="s">
        <v>347</v>
      </c>
      <c r="G54" s="768"/>
      <c r="H54" s="1201"/>
      <c r="I54" s="769"/>
      <c r="J54" s="1204"/>
      <c r="L54" s="72"/>
      <c r="M54" s="72"/>
      <c r="N54" s="72">
        <f>G54</f>
        <v>0</v>
      </c>
      <c r="O54" s="72"/>
      <c r="P54" s="72"/>
      <c r="Q54" s="72">
        <f>I54</f>
        <v>0</v>
      </c>
    </row>
    <row r="55" spans="2:17" s="1" customFormat="1" ht="14.25" customHeight="1" thickBot="1" x14ac:dyDescent="0.2">
      <c r="B55" s="1193">
        <v>16</v>
      </c>
      <c r="C55" s="1196" t="s">
        <v>121</v>
      </c>
      <c r="D55" s="1170" t="s">
        <v>259</v>
      </c>
      <c r="E55" s="764" t="s">
        <v>5</v>
      </c>
      <c r="F55" s="765" t="s">
        <v>27</v>
      </c>
      <c r="G55" s="766"/>
      <c r="H55" s="1199" t="s">
        <v>28</v>
      </c>
      <c r="I55" s="767"/>
      <c r="J55" s="1202">
        <f>SUM(I55:I57)</f>
        <v>0</v>
      </c>
      <c r="L55" s="72">
        <f>G55</f>
        <v>0</v>
      </c>
      <c r="M55" s="72"/>
      <c r="N55" s="72"/>
      <c r="O55" s="72">
        <f>I55</f>
        <v>0</v>
      </c>
      <c r="P55" s="72"/>
      <c r="Q55" s="72"/>
    </row>
    <row r="56" spans="2:17" s="1" customFormat="1" ht="14.25" customHeight="1" thickTop="1" thickBot="1" x14ac:dyDescent="0.2">
      <c r="B56" s="1194"/>
      <c r="C56" s="1197"/>
      <c r="D56" s="1171"/>
      <c r="E56" s="755" t="s">
        <v>330</v>
      </c>
      <c r="F56" s="747" t="s">
        <v>347</v>
      </c>
      <c r="G56" s="748"/>
      <c r="H56" s="1200"/>
      <c r="I56" s="82"/>
      <c r="J56" s="1203"/>
      <c r="L56" s="72"/>
      <c r="M56" s="72">
        <f>G56</f>
        <v>0</v>
      </c>
      <c r="N56" s="72"/>
      <c r="O56" s="72"/>
      <c r="P56" s="72">
        <f>I56</f>
        <v>0</v>
      </c>
      <c r="Q56" s="72"/>
    </row>
    <row r="57" spans="2:17" s="1" customFormat="1" ht="14.25" customHeight="1" thickTop="1" x14ac:dyDescent="0.15">
      <c r="B57" s="1195"/>
      <c r="C57" s="1198"/>
      <c r="D57" s="1223"/>
      <c r="E57" s="760" t="s">
        <v>343</v>
      </c>
      <c r="F57" s="761" t="s">
        <v>347</v>
      </c>
      <c r="G57" s="768"/>
      <c r="H57" s="1201"/>
      <c r="I57" s="769"/>
      <c r="J57" s="1204"/>
      <c r="L57" s="72"/>
      <c r="M57" s="72"/>
      <c r="N57" s="72">
        <f>G57</f>
        <v>0</v>
      </c>
      <c r="O57" s="72"/>
      <c r="P57" s="72"/>
      <c r="Q57" s="72">
        <f>I57</f>
        <v>0</v>
      </c>
    </row>
    <row r="58" spans="2:17" s="1" customFormat="1" ht="14.25" customHeight="1" thickBot="1" x14ac:dyDescent="0.2">
      <c r="B58" s="1217">
        <v>17</v>
      </c>
      <c r="C58" s="1208" t="s">
        <v>122</v>
      </c>
      <c r="D58" s="1220" t="s">
        <v>603</v>
      </c>
      <c r="E58" s="774" t="s">
        <v>5</v>
      </c>
      <c r="F58" s="775" t="s">
        <v>27</v>
      </c>
      <c r="G58" s="776" t="s">
        <v>272</v>
      </c>
      <c r="H58" s="1211" t="s">
        <v>28</v>
      </c>
      <c r="I58" s="777" t="s">
        <v>272</v>
      </c>
      <c r="J58" s="1214" t="s">
        <v>272</v>
      </c>
      <c r="L58" s="72" t="str">
        <f>G58</f>
        <v>―</v>
      </c>
      <c r="M58" s="72"/>
      <c r="N58" s="72"/>
      <c r="O58" s="72" t="str">
        <f>I58</f>
        <v>―</v>
      </c>
      <c r="P58" s="72"/>
      <c r="Q58" s="72"/>
    </row>
    <row r="59" spans="2:17" s="1" customFormat="1" ht="14.25" customHeight="1" thickTop="1" thickBot="1" x14ac:dyDescent="0.2">
      <c r="B59" s="1218"/>
      <c r="C59" s="1209"/>
      <c r="D59" s="1221"/>
      <c r="E59" s="754" t="s">
        <v>330</v>
      </c>
      <c r="F59" s="745" t="s">
        <v>347</v>
      </c>
      <c r="G59" s="746" t="s">
        <v>271</v>
      </c>
      <c r="H59" s="1212"/>
      <c r="I59" s="596" t="s">
        <v>271</v>
      </c>
      <c r="J59" s="1215"/>
      <c r="L59" s="72"/>
      <c r="M59" s="72" t="str">
        <f>G59</f>
        <v>―</v>
      </c>
      <c r="N59" s="72"/>
      <c r="O59" s="72"/>
      <c r="P59" s="72" t="str">
        <f>I59</f>
        <v>―</v>
      </c>
      <c r="Q59" s="72"/>
    </row>
    <row r="60" spans="2:17" s="1" customFormat="1" ht="14.25" customHeight="1" thickTop="1" x14ac:dyDescent="0.15">
      <c r="B60" s="1219"/>
      <c r="C60" s="1210"/>
      <c r="D60" s="1222"/>
      <c r="E60" s="778" t="s">
        <v>255</v>
      </c>
      <c r="F60" s="779" t="s">
        <v>347</v>
      </c>
      <c r="G60" s="780" t="s">
        <v>272</v>
      </c>
      <c r="H60" s="1213"/>
      <c r="I60" s="781" t="s">
        <v>272</v>
      </c>
      <c r="J60" s="1216"/>
      <c r="L60" s="72"/>
      <c r="M60" s="72"/>
      <c r="N60" s="72" t="str">
        <f>G60</f>
        <v>―</v>
      </c>
      <c r="O60" s="72"/>
      <c r="P60" s="72"/>
      <c r="Q60" s="72" t="str">
        <f>I60</f>
        <v>―</v>
      </c>
    </row>
    <row r="61" spans="2:17" s="1" customFormat="1" ht="14.25" customHeight="1" thickBot="1" x14ac:dyDescent="0.2">
      <c r="B61" s="1193">
        <v>18</v>
      </c>
      <c r="C61" s="1196" t="s">
        <v>123</v>
      </c>
      <c r="D61" s="1170" t="s">
        <v>259</v>
      </c>
      <c r="E61" s="764" t="s">
        <v>5</v>
      </c>
      <c r="F61" s="765" t="s">
        <v>27</v>
      </c>
      <c r="G61" s="766"/>
      <c r="H61" s="1199" t="s">
        <v>28</v>
      </c>
      <c r="I61" s="767"/>
      <c r="J61" s="1202">
        <f>SUM(I61:I63)</f>
        <v>0</v>
      </c>
      <c r="L61" s="72">
        <f>G61</f>
        <v>0</v>
      </c>
      <c r="M61" s="72"/>
      <c r="N61" s="72"/>
      <c r="O61" s="72">
        <f>I61</f>
        <v>0</v>
      </c>
      <c r="P61" s="72"/>
      <c r="Q61" s="72"/>
    </row>
    <row r="62" spans="2:17" s="1" customFormat="1" ht="14.25" customHeight="1" thickTop="1" thickBot="1" x14ac:dyDescent="0.2">
      <c r="B62" s="1194"/>
      <c r="C62" s="1197"/>
      <c r="D62" s="1171"/>
      <c r="E62" s="755" t="s">
        <v>330</v>
      </c>
      <c r="F62" s="747" t="s">
        <v>347</v>
      </c>
      <c r="G62" s="748"/>
      <c r="H62" s="1200"/>
      <c r="I62" s="82"/>
      <c r="J62" s="1203"/>
      <c r="L62" s="72"/>
      <c r="M62" s="72">
        <f>G62</f>
        <v>0</v>
      </c>
      <c r="N62" s="72"/>
      <c r="O62" s="72"/>
      <c r="P62" s="72">
        <f>I62</f>
        <v>0</v>
      </c>
      <c r="Q62" s="72"/>
    </row>
    <row r="63" spans="2:17" s="1" customFormat="1" ht="14.25" customHeight="1" thickTop="1" x14ac:dyDescent="0.15">
      <c r="B63" s="1195"/>
      <c r="C63" s="1198"/>
      <c r="D63" s="1223"/>
      <c r="E63" s="760" t="s">
        <v>343</v>
      </c>
      <c r="F63" s="761" t="s">
        <v>347</v>
      </c>
      <c r="G63" s="768"/>
      <c r="H63" s="1201"/>
      <c r="I63" s="769"/>
      <c r="J63" s="1204"/>
      <c r="L63" s="72"/>
      <c r="M63" s="72"/>
      <c r="N63" s="72">
        <f>G63</f>
        <v>0</v>
      </c>
      <c r="O63" s="72"/>
      <c r="P63" s="72"/>
      <c r="Q63" s="72">
        <f>I63</f>
        <v>0</v>
      </c>
    </row>
    <row r="64" spans="2:17" s="1" customFormat="1" ht="14.25" customHeight="1" thickBot="1" x14ac:dyDescent="0.2">
      <c r="B64" s="1193">
        <v>19</v>
      </c>
      <c r="C64" s="1196" t="s">
        <v>124</v>
      </c>
      <c r="D64" s="1170" t="s">
        <v>259</v>
      </c>
      <c r="E64" s="764" t="s">
        <v>5</v>
      </c>
      <c r="F64" s="765" t="s">
        <v>27</v>
      </c>
      <c r="G64" s="766"/>
      <c r="H64" s="1199" t="s">
        <v>28</v>
      </c>
      <c r="I64" s="767"/>
      <c r="J64" s="1202">
        <f>SUM(I64:I66)</f>
        <v>0</v>
      </c>
      <c r="L64" s="72">
        <f>G64</f>
        <v>0</v>
      </c>
      <c r="M64" s="72"/>
      <c r="N64" s="72"/>
      <c r="O64" s="72">
        <f>I64</f>
        <v>0</v>
      </c>
      <c r="P64" s="72"/>
      <c r="Q64" s="72"/>
    </row>
    <row r="65" spans="2:17" s="1" customFormat="1" ht="14.25" customHeight="1" thickTop="1" thickBot="1" x14ac:dyDescent="0.2">
      <c r="B65" s="1194"/>
      <c r="C65" s="1197"/>
      <c r="D65" s="1171"/>
      <c r="E65" s="755" t="s">
        <v>330</v>
      </c>
      <c r="F65" s="747" t="s">
        <v>347</v>
      </c>
      <c r="G65" s="748"/>
      <c r="H65" s="1200"/>
      <c r="I65" s="82"/>
      <c r="J65" s="1203"/>
      <c r="L65" s="72"/>
      <c r="M65" s="72">
        <f>G65</f>
        <v>0</v>
      </c>
      <c r="N65" s="72"/>
      <c r="O65" s="72"/>
      <c r="P65" s="72">
        <f>I65</f>
        <v>0</v>
      </c>
      <c r="Q65" s="72"/>
    </row>
    <row r="66" spans="2:17" s="1" customFormat="1" ht="14.25" customHeight="1" thickTop="1" x14ac:dyDescent="0.15">
      <c r="B66" s="1195"/>
      <c r="C66" s="1198"/>
      <c r="D66" s="1223"/>
      <c r="E66" s="760" t="s">
        <v>343</v>
      </c>
      <c r="F66" s="761" t="s">
        <v>347</v>
      </c>
      <c r="G66" s="768"/>
      <c r="H66" s="1201"/>
      <c r="I66" s="769"/>
      <c r="J66" s="1204"/>
      <c r="L66" s="72"/>
      <c r="M66" s="72"/>
      <c r="N66" s="72">
        <f>G66</f>
        <v>0</v>
      </c>
      <c r="O66" s="72"/>
      <c r="P66" s="72"/>
      <c r="Q66" s="72">
        <f>I66</f>
        <v>0</v>
      </c>
    </row>
    <row r="67" spans="2:17" s="1" customFormat="1" ht="14.25" customHeight="1" thickBot="1" x14ac:dyDescent="0.2">
      <c r="B67" s="1193">
        <v>20</v>
      </c>
      <c r="C67" s="1196" t="s">
        <v>125</v>
      </c>
      <c r="D67" s="1170" t="s">
        <v>259</v>
      </c>
      <c r="E67" s="764" t="s">
        <v>5</v>
      </c>
      <c r="F67" s="765" t="s">
        <v>27</v>
      </c>
      <c r="G67" s="766"/>
      <c r="H67" s="1199" t="s">
        <v>28</v>
      </c>
      <c r="I67" s="767"/>
      <c r="J67" s="1202">
        <f>SUM(I67:I69)</f>
        <v>0</v>
      </c>
      <c r="L67" s="72">
        <f>G67</f>
        <v>0</v>
      </c>
      <c r="M67" s="72"/>
      <c r="N67" s="72"/>
      <c r="O67" s="72">
        <f>I67</f>
        <v>0</v>
      </c>
      <c r="P67" s="72"/>
      <c r="Q67" s="72"/>
    </row>
    <row r="68" spans="2:17" s="1" customFormat="1" ht="14.25" customHeight="1" thickTop="1" thickBot="1" x14ac:dyDescent="0.2">
      <c r="B68" s="1194"/>
      <c r="C68" s="1197"/>
      <c r="D68" s="1171"/>
      <c r="E68" s="755" t="s">
        <v>330</v>
      </c>
      <c r="F68" s="747" t="s">
        <v>347</v>
      </c>
      <c r="G68" s="748"/>
      <c r="H68" s="1200"/>
      <c r="I68" s="82"/>
      <c r="J68" s="1203"/>
      <c r="L68" s="72"/>
      <c r="M68" s="72">
        <f>G68</f>
        <v>0</v>
      </c>
      <c r="N68" s="72"/>
      <c r="O68" s="72"/>
      <c r="P68" s="72">
        <f>I68</f>
        <v>0</v>
      </c>
      <c r="Q68" s="72"/>
    </row>
    <row r="69" spans="2:17" s="1" customFormat="1" ht="14.25" customHeight="1" thickTop="1" x14ac:dyDescent="0.15">
      <c r="B69" s="1195"/>
      <c r="C69" s="1198"/>
      <c r="D69" s="1223"/>
      <c r="E69" s="760" t="s">
        <v>343</v>
      </c>
      <c r="F69" s="761" t="s">
        <v>347</v>
      </c>
      <c r="G69" s="768"/>
      <c r="H69" s="1201"/>
      <c r="I69" s="769"/>
      <c r="J69" s="1204"/>
      <c r="L69" s="72"/>
      <c r="M69" s="72"/>
      <c r="N69" s="72">
        <f>G69</f>
        <v>0</v>
      </c>
      <c r="O69" s="72"/>
      <c r="P69" s="72"/>
      <c r="Q69" s="72">
        <f>I69</f>
        <v>0</v>
      </c>
    </row>
    <row r="70" spans="2:17" s="1" customFormat="1" ht="14.25" customHeight="1" thickBot="1" x14ac:dyDescent="0.2">
      <c r="B70" s="1193">
        <v>21</v>
      </c>
      <c r="C70" s="1196" t="s">
        <v>126</v>
      </c>
      <c r="D70" s="1170" t="s">
        <v>259</v>
      </c>
      <c r="E70" s="764" t="s">
        <v>5</v>
      </c>
      <c r="F70" s="765" t="s">
        <v>27</v>
      </c>
      <c r="G70" s="766"/>
      <c r="H70" s="1199" t="s">
        <v>28</v>
      </c>
      <c r="I70" s="767"/>
      <c r="J70" s="1202">
        <f>SUM(I70:I72)</f>
        <v>0</v>
      </c>
      <c r="L70" s="72">
        <f>G70</f>
        <v>0</v>
      </c>
      <c r="M70" s="72"/>
      <c r="N70" s="72"/>
      <c r="O70" s="72">
        <f>I70</f>
        <v>0</v>
      </c>
      <c r="P70" s="72"/>
      <c r="Q70" s="72"/>
    </row>
    <row r="71" spans="2:17" s="1" customFormat="1" ht="14.25" customHeight="1" thickTop="1" thickBot="1" x14ac:dyDescent="0.2">
      <c r="B71" s="1194"/>
      <c r="C71" s="1197"/>
      <c r="D71" s="1171"/>
      <c r="E71" s="755" t="s">
        <v>330</v>
      </c>
      <c r="F71" s="747" t="s">
        <v>347</v>
      </c>
      <c r="G71" s="748"/>
      <c r="H71" s="1200"/>
      <c r="I71" s="82"/>
      <c r="J71" s="1203"/>
      <c r="L71" s="72"/>
      <c r="M71" s="72">
        <f>G71</f>
        <v>0</v>
      </c>
      <c r="N71" s="72"/>
      <c r="O71" s="72"/>
      <c r="P71" s="72">
        <f>I71</f>
        <v>0</v>
      </c>
      <c r="Q71" s="72"/>
    </row>
    <row r="72" spans="2:17" s="1" customFormat="1" ht="14.25" customHeight="1" thickTop="1" x14ac:dyDescent="0.15">
      <c r="B72" s="1195"/>
      <c r="C72" s="1198"/>
      <c r="D72" s="1223"/>
      <c r="E72" s="760" t="s">
        <v>343</v>
      </c>
      <c r="F72" s="761" t="s">
        <v>347</v>
      </c>
      <c r="G72" s="768"/>
      <c r="H72" s="1201"/>
      <c r="I72" s="769"/>
      <c r="J72" s="1204"/>
      <c r="L72" s="72"/>
      <c r="M72" s="72"/>
      <c r="N72" s="72">
        <f>G72</f>
        <v>0</v>
      </c>
      <c r="O72" s="72"/>
      <c r="P72" s="72"/>
      <c r="Q72" s="72">
        <f>I72</f>
        <v>0</v>
      </c>
    </row>
    <row r="73" spans="2:17" s="1" customFormat="1" ht="14.25" customHeight="1" thickBot="1" x14ac:dyDescent="0.2">
      <c r="B73" s="1193">
        <v>22</v>
      </c>
      <c r="C73" s="1196" t="s">
        <v>127</v>
      </c>
      <c r="D73" s="1170" t="s">
        <v>259</v>
      </c>
      <c r="E73" s="764" t="s">
        <v>5</v>
      </c>
      <c r="F73" s="765" t="s">
        <v>27</v>
      </c>
      <c r="G73" s="766"/>
      <c r="H73" s="1199" t="s">
        <v>28</v>
      </c>
      <c r="I73" s="767"/>
      <c r="J73" s="1202">
        <f>SUM(I73:I75)</f>
        <v>0</v>
      </c>
      <c r="L73" s="72">
        <f>G73</f>
        <v>0</v>
      </c>
      <c r="M73" s="72"/>
      <c r="N73" s="72"/>
      <c r="O73" s="72">
        <f>I73</f>
        <v>0</v>
      </c>
      <c r="P73" s="72"/>
      <c r="Q73" s="72"/>
    </row>
    <row r="74" spans="2:17" s="1" customFormat="1" ht="14.25" customHeight="1" thickTop="1" thickBot="1" x14ac:dyDescent="0.2">
      <c r="B74" s="1194"/>
      <c r="C74" s="1197"/>
      <c r="D74" s="1171"/>
      <c r="E74" s="755" t="s">
        <v>330</v>
      </c>
      <c r="F74" s="747" t="s">
        <v>347</v>
      </c>
      <c r="G74" s="749"/>
      <c r="H74" s="1200"/>
      <c r="I74" s="595"/>
      <c r="J74" s="1203"/>
      <c r="L74" s="72"/>
      <c r="M74" s="72">
        <f>G74</f>
        <v>0</v>
      </c>
      <c r="N74" s="72"/>
      <c r="O74" s="72"/>
      <c r="P74" s="72">
        <f>I74</f>
        <v>0</v>
      </c>
      <c r="Q74" s="72"/>
    </row>
    <row r="75" spans="2:17" s="1" customFormat="1" ht="14.25" customHeight="1" thickTop="1" x14ac:dyDescent="0.15">
      <c r="B75" s="1195"/>
      <c r="C75" s="1198"/>
      <c r="D75" s="1223"/>
      <c r="E75" s="760" t="s">
        <v>343</v>
      </c>
      <c r="F75" s="761" t="s">
        <v>347</v>
      </c>
      <c r="G75" s="768"/>
      <c r="H75" s="1201"/>
      <c r="I75" s="769"/>
      <c r="J75" s="1204"/>
      <c r="L75" s="72"/>
      <c r="M75" s="72"/>
      <c r="N75" s="72">
        <f>G75</f>
        <v>0</v>
      </c>
      <c r="O75" s="72"/>
      <c r="P75" s="72"/>
      <c r="Q75" s="72">
        <f>I75</f>
        <v>0</v>
      </c>
    </row>
    <row r="76" spans="2:17" s="1" customFormat="1" ht="14.25" customHeight="1" thickBot="1" x14ac:dyDescent="0.2">
      <c r="B76" s="1193">
        <v>23</v>
      </c>
      <c r="C76" s="1196" t="s">
        <v>128</v>
      </c>
      <c r="D76" s="1170" t="s">
        <v>259</v>
      </c>
      <c r="E76" s="764" t="s">
        <v>5</v>
      </c>
      <c r="F76" s="765" t="s">
        <v>27</v>
      </c>
      <c r="G76" s="766"/>
      <c r="H76" s="1199" t="s">
        <v>28</v>
      </c>
      <c r="I76" s="767"/>
      <c r="J76" s="1202">
        <f>SUM(I76:I78)</f>
        <v>0</v>
      </c>
      <c r="L76" s="72">
        <f>G76</f>
        <v>0</v>
      </c>
      <c r="M76" s="72"/>
      <c r="N76" s="72"/>
      <c r="O76" s="72">
        <f>I76</f>
        <v>0</v>
      </c>
      <c r="P76" s="72"/>
      <c r="Q76" s="72"/>
    </row>
    <row r="77" spans="2:17" s="1" customFormat="1" ht="14.25" customHeight="1" thickTop="1" thickBot="1" x14ac:dyDescent="0.2">
      <c r="B77" s="1194"/>
      <c r="C77" s="1197"/>
      <c r="D77" s="1171"/>
      <c r="E77" s="755" t="s">
        <v>330</v>
      </c>
      <c r="F77" s="747" t="s">
        <v>347</v>
      </c>
      <c r="G77" s="748"/>
      <c r="H77" s="1200"/>
      <c r="I77" s="82"/>
      <c r="J77" s="1203"/>
      <c r="L77" s="72"/>
      <c r="M77" s="72">
        <f>G77</f>
        <v>0</v>
      </c>
      <c r="N77" s="72"/>
      <c r="O77" s="72"/>
      <c r="P77" s="72">
        <f>I77</f>
        <v>0</v>
      </c>
      <c r="Q77" s="72"/>
    </row>
    <row r="78" spans="2:17" s="1" customFormat="1" ht="14.25" customHeight="1" thickTop="1" x14ac:dyDescent="0.15">
      <c r="B78" s="1195"/>
      <c r="C78" s="1198"/>
      <c r="D78" s="1223"/>
      <c r="E78" s="760" t="s">
        <v>343</v>
      </c>
      <c r="F78" s="761" t="s">
        <v>347</v>
      </c>
      <c r="G78" s="768"/>
      <c r="H78" s="1201"/>
      <c r="I78" s="769"/>
      <c r="J78" s="1204"/>
      <c r="L78" s="72"/>
      <c r="M78" s="72"/>
      <c r="N78" s="72">
        <f>G78</f>
        <v>0</v>
      </c>
      <c r="O78" s="72"/>
      <c r="P78" s="72"/>
      <c r="Q78" s="72">
        <f>I78</f>
        <v>0</v>
      </c>
    </row>
    <row r="79" spans="2:17" s="1" customFormat="1" ht="14.25" customHeight="1" thickBot="1" x14ac:dyDescent="0.2">
      <c r="B79" s="1193">
        <v>24</v>
      </c>
      <c r="C79" s="1196" t="s">
        <v>129</v>
      </c>
      <c r="D79" s="1170" t="s">
        <v>259</v>
      </c>
      <c r="E79" s="764" t="s">
        <v>5</v>
      </c>
      <c r="F79" s="765" t="s">
        <v>27</v>
      </c>
      <c r="G79" s="766"/>
      <c r="H79" s="1199" t="s">
        <v>28</v>
      </c>
      <c r="I79" s="767"/>
      <c r="J79" s="1202">
        <f>SUM(I79:I81)</f>
        <v>0</v>
      </c>
      <c r="L79" s="72">
        <f>G79</f>
        <v>0</v>
      </c>
      <c r="M79" s="72"/>
      <c r="N79" s="72"/>
      <c r="O79" s="72">
        <f>I79</f>
        <v>0</v>
      </c>
      <c r="P79" s="72"/>
      <c r="Q79" s="72"/>
    </row>
    <row r="80" spans="2:17" s="1" customFormat="1" ht="14.25" customHeight="1" thickTop="1" thickBot="1" x14ac:dyDescent="0.2">
      <c r="B80" s="1194"/>
      <c r="C80" s="1197"/>
      <c r="D80" s="1171"/>
      <c r="E80" s="755" t="s">
        <v>330</v>
      </c>
      <c r="F80" s="747" t="s">
        <v>347</v>
      </c>
      <c r="G80" s="748"/>
      <c r="H80" s="1200"/>
      <c r="I80" s="82"/>
      <c r="J80" s="1203"/>
      <c r="L80" s="72"/>
      <c r="M80" s="72">
        <f>G80</f>
        <v>0</v>
      </c>
      <c r="N80" s="72"/>
      <c r="O80" s="72"/>
      <c r="P80" s="72">
        <f>I80</f>
        <v>0</v>
      </c>
      <c r="Q80" s="72"/>
    </row>
    <row r="81" spans="2:17" s="1" customFormat="1" ht="14.25" customHeight="1" thickTop="1" x14ac:dyDescent="0.15">
      <c r="B81" s="1195"/>
      <c r="C81" s="1198"/>
      <c r="D81" s="1223"/>
      <c r="E81" s="760" t="s">
        <v>343</v>
      </c>
      <c r="F81" s="761" t="s">
        <v>347</v>
      </c>
      <c r="G81" s="768"/>
      <c r="H81" s="1201"/>
      <c r="I81" s="769"/>
      <c r="J81" s="1204"/>
      <c r="L81" s="72"/>
      <c r="M81" s="72"/>
      <c r="N81" s="72">
        <f>G81</f>
        <v>0</v>
      </c>
      <c r="O81" s="72"/>
      <c r="P81" s="72"/>
      <c r="Q81" s="72">
        <f>I81</f>
        <v>0</v>
      </c>
    </row>
    <row r="82" spans="2:17" s="1" customFormat="1" ht="14.25" customHeight="1" thickBot="1" x14ac:dyDescent="0.2">
      <c r="B82" s="1193">
        <v>25</v>
      </c>
      <c r="C82" s="1196" t="s">
        <v>130</v>
      </c>
      <c r="D82" s="1170" t="s">
        <v>259</v>
      </c>
      <c r="E82" s="764" t="s">
        <v>5</v>
      </c>
      <c r="F82" s="765" t="s">
        <v>27</v>
      </c>
      <c r="G82" s="766"/>
      <c r="H82" s="1199" t="s">
        <v>28</v>
      </c>
      <c r="I82" s="767"/>
      <c r="J82" s="1202">
        <f>SUM(I82:I84)</f>
        <v>0</v>
      </c>
      <c r="L82" s="72">
        <f>G82</f>
        <v>0</v>
      </c>
      <c r="M82" s="72"/>
      <c r="N82" s="72"/>
      <c r="O82" s="72">
        <f>I82</f>
        <v>0</v>
      </c>
      <c r="P82" s="72"/>
      <c r="Q82" s="72"/>
    </row>
    <row r="83" spans="2:17" s="1" customFormat="1" ht="14.25" customHeight="1" thickTop="1" thickBot="1" x14ac:dyDescent="0.2">
      <c r="B83" s="1194"/>
      <c r="C83" s="1197"/>
      <c r="D83" s="1171"/>
      <c r="E83" s="755" t="s">
        <v>330</v>
      </c>
      <c r="F83" s="747" t="s">
        <v>347</v>
      </c>
      <c r="G83" s="748"/>
      <c r="H83" s="1200"/>
      <c r="I83" s="82"/>
      <c r="J83" s="1203"/>
      <c r="L83" s="72"/>
      <c r="M83" s="72">
        <f>G83</f>
        <v>0</v>
      </c>
      <c r="N83" s="72"/>
      <c r="O83" s="72"/>
      <c r="P83" s="72">
        <f>I83</f>
        <v>0</v>
      </c>
      <c r="Q83" s="72"/>
    </row>
    <row r="84" spans="2:17" s="1" customFormat="1" ht="14.25" customHeight="1" thickTop="1" x14ac:dyDescent="0.15">
      <c r="B84" s="1195"/>
      <c r="C84" s="1198"/>
      <c r="D84" s="1223"/>
      <c r="E84" s="760" t="s">
        <v>343</v>
      </c>
      <c r="F84" s="761" t="s">
        <v>347</v>
      </c>
      <c r="G84" s="768"/>
      <c r="H84" s="1201"/>
      <c r="I84" s="769"/>
      <c r="J84" s="1204"/>
      <c r="L84" s="72"/>
      <c r="M84" s="72"/>
      <c r="N84" s="72">
        <f>G84</f>
        <v>0</v>
      </c>
      <c r="O84" s="72"/>
      <c r="P84" s="72"/>
      <c r="Q84" s="72">
        <f>I84</f>
        <v>0</v>
      </c>
    </row>
    <row r="85" spans="2:17" s="1" customFormat="1" ht="14.25" customHeight="1" thickBot="1" x14ac:dyDescent="0.2">
      <c r="B85" s="1193">
        <v>26</v>
      </c>
      <c r="C85" s="1196" t="s">
        <v>131</v>
      </c>
      <c r="D85" s="1170" t="s">
        <v>259</v>
      </c>
      <c r="E85" s="764" t="s">
        <v>5</v>
      </c>
      <c r="F85" s="765" t="s">
        <v>27</v>
      </c>
      <c r="G85" s="766"/>
      <c r="H85" s="1199" t="s">
        <v>28</v>
      </c>
      <c r="I85" s="767"/>
      <c r="J85" s="1202">
        <f>SUM(I85:I87)</f>
        <v>0</v>
      </c>
      <c r="L85" s="72">
        <f>G85</f>
        <v>0</v>
      </c>
      <c r="M85" s="72"/>
      <c r="N85" s="72"/>
      <c r="O85" s="72">
        <f>I85</f>
        <v>0</v>
      </c>
      <c r="P85" s="72"/>
      <c r="Q85" s="72"/>
    </row>
    <row r="86" spans="2:17" s="1" customFormat="1" ht="14.25" customHeight="1" thickTop="1" thickBot="1" x14ac:dyDescent="0.2">
      <c r="B86" s="1194"/>
      <c r="C86" s="1197"/>
      <c r="D86" s="1171"/>
      <c r="E86" s="755" t="s">
        <v>330</v>
      </c>
      <c r="F86" s="747" t="s">
        <v>347</v>
      </c>
      <c r="G86" s="748"/>
      <c r="H86" s="1200"/>
      <c r="I86" s="82"/>
      <c r="J86" s="1203"/>
      <c r="L86" s="72"/>
      <c r="M86" s="72">
        <f>G86</f>
        <v>0</v>
      </c>
      <c r="N86" s="72"/>
      <c r="O86" s="72"/>
      <c r="P86" s="72">
        <f>I86</f>
        <v>0</v>
      </c>
      <c r="Q86" s="72"/>
    </row>
    <row r="87" spans="2:17" s="1" customFormat="1" ht="14.25" customHeight="1" thickTop="1" x14ac:dyDescent="0.15">
      <c r="B87" s="1195"/>
      <c r="C87" s="1198"/>
      <c r="D87" s="1223"/>
      <c r="E87" s="760" t="s">
        <v>343</v>
      </c>
      <c r="F87" s="761" t="s">
        <v>347</v>
      </c>
      <c r="G87" s="768"/>
      <c r="H87" s="1201"/>
      <c r="I87" s="769"/>
      <c r="J87" s="1204"/>
      <c r="L87" s="72"/>
      <c r="M87" s="72"/>
      <c r="N87" s="72">
        <f>G87</f>
        <v>0</v>
      </c>
      <c r="O87" s="72"/>
      <c r="P87" s="72"/>
      <c r="Q87" s="72">
        <f>I87</f>
        <v>0</v>
      </c>
    </row>
    <row r="88" spans="2:17" s="1" customFormat="1" ht="14.25" customHeight="1" thickBot="1" x14ac:dyDescent="0.2">
      <c r="B88" s="1193">
        <v>27</v>
      </c>
      <c r="C88" s="1196" t="s">
        <v>132</v>
      </c>
      <c r="D88" s="1170" t="s">
        <v>259</v>
      </c>
      <c r="E88" s="764" t="s">
        <v>5</v>
      </c>
      <c r="F88" s="765" t="s">
        <v>27</v>
      </c>
      <c r="G88" s="766"/>
      <c r="H88" s="1199" t="s">
        <v>28</v>
      </c>
      <c r="I88" s="767"/>
      <c r="J88" s="1202">
        <f>SUM(I88:I90)</f>
        <v>0</v>
      </c>
      <c r="L88" s="72">
        <f>G88</f>
        <v>0</v>
      </c>
      <c r="M88" s="72"/>
      <c r="N88" s="72"/>
      <c r="O88" s="72">
        <f>I88</f>
        <v>0</v>
      </c>
      <c r="P88" s="72"/>
      <c r="Q88" s="72"/>
    </row>
    <row r="89" spans="2:17" s="1" customFormat="1" ht="14.25" customHeight="1" thickTop="1" thickBot="1" x14ac:dyDescent="0.2">
      <c r="B89" s="1194"/>
      <c r="C89" s="1197"/>
      <c r="D89" s="1171"/>
      <c r="E89" s="755" t="s">
        <v>330</v>
      </c>
      <c r="F89" s="747" t="s">
        <v>347</v>
      </c>
      <c r="G89" s="748"/>
      <c r="H89" s="1200"/>
      <c r="I89" s="82"/>
      <c r="J89" s="1203"/>
      <c r="L89" s="72"/>
      <c r="M89" s="72">
        <f>G89</f>
        <v>0</v>
      </c>
      <c r="N89" s="72"/>
      <c r="O89" s="72"/>
      <c r="P89" s="72">
        <f>I89</f>
        <v>0</v>
      </c>
      <c r="Q89" s="72"/>
    </row>
    <row r="90" spans="2:17" s="1" customFormat="1" ht="14.25" customHeight="1" thickTop="1" x14ac:dyDescent="0.15">
      <c r="B90" s="1195"/>
      <c r="C90" s="1198"/>
      <c r="D90" s="1223"/>
      <c r="E90" s="760" t="s">
        <v>343</v>
      </c>
      <c r="F90" s="761" t="s">
        <v>347</v>
      </c>
      <c r="G90" s="768"/>
      <c r="H90" s="1201"/>
      <c r="I90" s="769"/>
      <c r="J90" s="1204"/>
      <c r="L90" s="72"/>
      <c r="M90" s="72"/>
      <c r="N90" s="72">
        <f>G90</f>
        <v>0</v>
      </c>
      <c r="O90" s="72"/>
      <c r="P90" s="72"/>
      <c r="Q90" s="72">
        <f>I90</f>
        <v>0</v>
      </c>
    </row>
    <row r="91" spans="2:17" s="1" customFormat="1" ht="14.25" customHeight="1" thickBot="1" x14ac:dyDescent="0.2">
      <c r="B91" s="1193">
        <v>28</v>
      </c>
      <c r="C91" s="1196" t="s">
        <v>133</v>
      </c>
      <c r="D91" s="1170" t="s">
        <v>259</v>
      </c>
      <c r="E91" s="764" t="s">
        <v>5</v>
      </c>
      <c r="F91" s="765" t="s">
        <v>27</v>
      </c>
      <c r="G91" s="766"/>
      <c r="H91" s="1199" t="s">
        <v>28</v>
      </c>
      <c r="I91" s="767"/>
      <c r="J91" s="1202">
        <f>SUM(I91:I93)</f>
        <v>0</v>
      </c>
      <c r="L91" s="72">
        <f>G91</f>
        <v>0</v>
      </c>
      <c r="M91" s="72"/>
      <c r="N91" s="72"/>
      <c r="O91" s="72">
        <f>I91</f>
        <v>0</v>
      </c>
      <c r="P91" s="72"/>
      <c r="Q91" s="72"/>
    </row>
    <row r="92" spans="2:17" s="1" customFormat="1" ht="14.25" customHeight="1" thickTop="1" thickBot="1" x14ac:dyDescent="0.2">
      <c r="B92" s="1194"/>
      <c r="C92" s="1197"/>
      <c r="D92" s="1171"/>
      <c r="E92" s="755" t="s">
        <v>330</v>
      </c>
      <c r="F92" s="747" t="s">
        <v>347</v>
      </c>
      <c r="G92" s="748"/>
      <c r="H92" s="1200"/>
      <c r="I92" s="82"/>
      <c r="J92" s="1203"/>
      <c r="L92" s="72"/>
      <c r="M92" s="72">
        <f>G92</f>
        <v>0</v>
      </c>
      <c r="N92" s="72"/>
      <c r="O92" s="72"/>
      <c r="P92" s="72">
        <f>I92</f>
        <v>0</v>
      </c>
      <c r="Q92" s="72"/>
    </row>
    <row r="93" spans="2:17" s="1" customFormat="1" ht="14.25" customHeight="1" thickTop="1" x14ac:dyDescent="0.15">
      <c r="B93" s="1195"/>
      <c r="C93" s="1198"/>
      <c r="D93" s="1223"/>
      <c r="E93" s="760" t="s">
        <v>343</v>
      </c>
      <c r="F93" s="761" t="s">
        <v>347</v>
      </c>
      <c r="G93" s="768"/>
      <c r="H93" s="1201"/>
      <c r="I93" s="769"/>
      <c r="J93" s="1204"/>
      <c r="L93" s="72"/>
      <c r="M93" s="72"/>
      <c r="N93" s="72">
        <f>G93</f>
        <v>0</v>
      </c>
      <c r="O93" s="72"/>
      <c r="P93" s="72"/>
      <c r="Q93" s="72">
        <f>I93</f>
        <v>0</v>
      </c>
    </row>
    <row r="94" spans="2:17" s="1" customFormat="1" ht="14.25" customHeight="1" thickBot="1" x14ac:dyDescent="0.2">
      <c r="B94" s="1193">
        <v>29</v>
      </c>
      <c r="C94" s="1196" t="s">
        <v>134</v>
      </c>
      <c r="D94" s="1170" t="s">
        <v>259</v>
      </c>
      <c r="E94" s="764" t="s">
        <v>5</v>
      </c>
      <c r="F94" s="765" t="s">
        <v>27</v>
      </c>
      <c r="G94" s="766"/>
      <c r="H94" s="1199" t="s">
        <v>28</v>
      </c>
      <c r="I94" s="767"/>
      <c r="J94" s="1202">
        <f>SUM(I94:I96)</f>
        <v>0</v>
      </c>
      <c r="L94" s="72">
        <f>G94</f>
        <v>0</v>
      </c>
      <c r="M94" s="72"/>
      <c r="N94" s="72"/>
      <c r="O94" s="72">
        <f>I94</f>
        <v>0</v>
      </c>
      <c r="P94" s="72"/>
      <c r="Q94" s="72"/>
    </row>
    <row r="95" spans="2:17" s="1" customFormat="1" ht="14.25" customHeight="1" thickTop="1" thickBot="1" x14ac:dyDescent="0.2">
      <c r="B95" s="1194"/>
      <c r="C95" s="1197"/>
      <c r="D95" s="1171"/>
      <c r="E95" s="755" t="s">
        <v>330</v>
      </c>
      <c r="F95" s="747" t="s">
        <v>347</v>
      </c>
      <c r="G95" s="748"/>
      <c r="H95" s="1200"/>
      <c r="I95" s="82"/>
      <c r="J95" s="1203"/>
      <c r="L95" s="72"/>
      <c r="M95" s="72">
        <f>G95</f>
        <v>0</v>
      </c>
      <c r="N95" s="72"/>
      <c r="O95" s="72"/>
      <c r="P95" s="72">
        <f>I95</f>
        <v>0</v>
      </c>
      <c r="Q95" s="72"/>
    </row>
    <row r="96" spans="2:17" s="1" customFormat="1" ht="14.25" customHeight="1" thickTop="1" x14ac:dyDescent="0.15">
      <c r="B96" s="1195"/>
      <c r="C96" s="1198"/>
      <c r="D96" s="1223"/>
      <c r="E96" s="760" t="s">
        <v>343</v>
      </c>
      <c r="F96" s="761" t="s">
        <v>347</v>
      </c>
      <c r="G96" s="768"/>
      <c r="H96" s="1201"/>
      <c r="I96" s="769"/>
      <c r="J96" s="1204"/>
      <c r="L96" s="72"/>
      <c r="M96" s="72"/>
      <c r="N96" s="72">
        <f>G96</f>
        <v>0</v>
      </c>
      <c r="O96" s="72"/>
      <c r="P96" s="72"/>
      <c r="Q96" s="72">
        <f>I96</f>
        <v>0</v>
      </c>
    </row>
    <row r="97" spans="2:17" s="1" customFormat="1" ht="14.25" customHeight="1" thickBot="1" x14ac:dyDescent="0.2">
      <c r="B97" s="1193">
        <v>30</v>
      </c>
      <c r="C97" s="1196" t="s">
        <v>135</v>
      </c>
      <c r="D97" s="1170" t="s">
        <v>259</v>
      </c>
      <c r="E97" s="764" t="s">
        <v>5</v>
      </c>
      <c r="F97" s="765" t="s">
        <v>27</v>
      </c>
      <c r="G97" s="766"/>
      <c r="H97" s="1199" t="s">
        <v>28</v>
      </c>
      <c r="I97" s="767"/>
      <c r="J97" s="1202">
        <f>SUM(I97:I99)</f>
        <v>0</v>
      </c>
      <c r="L97" s="72">
        <f>G97</f>
        <v>0</v>
      </c>
      <c r="M97" s="72"/>
      <c r="N97" s="72"/>
      <c r="O97" s="72">
        <f>I97</f>
        <v>0</v>
      </c>
      <c r="P97" s="72"/>
      <c r="Q97" s="72"/>
    </row>
    <row r="98" spans="2:17" s="1" customFormat="1" ht="14.25" customHeight="1" thickTop="1" thickBot="1" x14ac:dyDescent="0.2">
      <c r="B98" s="1194"/>
      <c r="C98" s="1197"/>
      <c r="D98" s="1171"/>
      <c r="E98" s="755" t="s">
        <v>330</v>
      </c>
      <c r="F98" s="747" t="s">
        <v>347</v>
      </c>
      <c r="G98" s="748"/>
      <c r="H98" s="1200"/>
      <c r="I98" s="82"/>
      <c r="J98" s="1203"/>
      <c r="L98" s="72"/>
      <c r="M98" s="72">
        <f>G98</f>
        <v>0</v>
      </c>
      <c r="N98" s="72"/>
      <c r="O98" s="72"/>
      <c r="P98" s="72">
        <f>I98</f>
        <v>0</v>
      </c>
      <c r="Q98" s="72"/>
    </row>
    <row r="99" spans="2:17" s="1" customFormat="1" ht="14.25" customHeight="1" thickTop="1" x14ac:dyDescent="0.15">
      <c r="B99" s="1195"/>
      <c r="C99" s="1198"/>
      <c r="D99" s="1223"/>
      <c r="E99" s="760" t="s">
        <v>343</v>
      </c>
      <c r="F99" s="761" t="s">
        <v>347</v>
      </c>
      <c r="G99" s="768"/>
      <c r="H99" s="1201"/>
      <c r="I99" s="769"/>
      <c r="J99" s="1204"/>
      <c r="L99" s="72"/>
      <c r="M99" s="72"/>
      <c r="N99" s="72">
        <f>G99</f>
        <v>0</v>
      </c>
      <c r="O99" s="72"/>
      <c r="P99" s="72"/>
      <c r="Q99" s="72">
        <f>I99</f>
        <v>0</v>
      </c>
    </row>
    <row r="100" spans="2:17" s="1" customFormat="1" ht="14.25" customHeight="1" thickBot="1" x14ac:dyDescent="0.2">
      <c r="B100" s="1193">
        <v>31</v>
      </c>
      <c r="C100" s="1196" t="s">
        <v>136</v>
      </c>
      <c r="D100" s="1170" t="s">
        <v>259</v>
      </c>
      <c r="E100" s="764" t="s">
        <v>5</v>
      </c>
      <c r="F100" s="765" t="s">
        <v>27</v>
      </c>
      <c r="G100" s="766"/>
      <c r="H100" s="1199" t="s">
        <v>28</v>
      </c>
      <c r="I100" s="767"/>
      <c r="J100" s="1202">
        <f>SUM(I100:I102)</f>
        <v>0</v>
      </c>
      <c r="L100" s="72">
        <f>G100</f>
        <v>0</v>
      </c>
      <c r="M100" s="72"/>
      <c r="N100" s="72"/>
      <c r="O100" s="72">
        <f>I100</f>
        <v>0</v>
      </c>
      <c r="P100" s="72"/>
      <c r="Q100" s="72"/>
    </row>
    <row r="101" spans="2:17" s="1" customFormat="1" ht="14.25" customHeight="1" thickTop="1" thickBot="1" x14ac:dyDescent="0.2">
      <c r="B101" s="1194"/>
      <c r="C101" s="1197"/>
      <c r="D101" s="1171"/>
      <c r="E101" s="755" t="s">
        <v>330</v>
      </c>
      <c r="F101" s="747" t="s">
        <v>347</v>
      </c>
      <c r="G101" s="748"/>
      <c r="H101" s="1200"/>
      <c r="I101" s="82"/>
      <c r="J101" s="1203"/>
      <c r="L101" s="72"/>
      <c r="M101" s="72">
        <f>G101</f>
        <v>0</v>
      </c>
      <c r="N101" s="72"/>
      <c r="O101" s="72"/>
      <c r="P101" s="72">
        <f>I101</f>
        <v>0</v>
      </c>
      <c r="Q101" s="72"/>
    </row>
    <row r="102" spans="2:17" s="1" customFormat="1" ht="14.25" customHeight="1" thickTop="1" x14ac:dyDescent="0.15">
      <c r="B102" s="1195"/>
      <c r="C102" s="1198"/>
      <c r="D102" s="1223"/>
      <c r="E102" s="760" t="s">
        <v>343</v>
      </c>
      <c r="F102" s="761" t="s">
        <v>347</v>
      </c>
      <c r="G102" s="768"/>
      <c r="H102" s="1201"/>
      <c r="I102" s="769"/>
      <c r="J102" s="1204"/>
      <c r="L102" s="72"/>
      <c r="M102" s="72"/>
      <c r="N102" s="72">
        <f>G102</f>
        <v>0</v>
      </c>
      <c r="O102" s="72"/>
      <c r="P102" s="72"/>
      <c r="Q102" s="72">
        <f>I102</f>
        <v>0</v>
      </c>
    </row>
    <row r="103" spans="2:17" s="1" customFormat="1" ht="14.25" customHeight="1" thickBot="1" x14ac:dyDescent="0.2">
      <c r="B103" s="1193">
        <v>32</v>
      </c>
      <c r="C103" s="1196" t="s">
        <v>137</v>
      </c>
      <c r="D103" s="1170" t="s">
        <v>259</v>
      </c>
      <c r="E103" s="764" t="s">
        <v>5</v>
      </c>
      <c r="F103" s="765" t="s">
        <v>27</v>
      </c>
      <c r="G103" s="766"/>
      <c r="H103" s="1199" t="s">
        <v>28</v>
      </c>
      <c r="I103" s="767"/>
      <c r="J103" s="1202">
        <f>SUM(I103:I105)</f>
        <v>0</v>
      </c>
      <c r="L103" s="72">
        <f>G103</f>
        <v>0</v>
      </c>
      <c r="M103" s="72"/>
      <c r="N103" s="72"/>
      <c r="O103" s="72">
        <f>I103</f>
        <v>0</v>
      </c>
      <c r="P103" s="72"/>
      <c r="Q103" s="72"/>
    </row>
    <row r="104" spans="2:17" s="1" customFormat="1" ht="14.25" customHeight="1" thickTop="1" thickBot="1" x14ac:dyDescent="0.2">
      <c r="B104" s="1194"/>
      <c r="C104" s="1197"/>
      <c r="D104" s="1171"/>
      <c r="E104" s="755" t="s">
        <v>330</v>
      </c>
      <c r="F104" s="747" t="s">
        <v>347</v>
      </c>
      <c r="G104" s="748"/>
      <c r="H104" s="1200"/>
      <c r="I104" s="82"/>
      <c r="J104" s="1203"/>
      <c r="L104" s="72"/>
      <c r="M104" s="72">
        <f>G104</f>
        <v>0</v>
      </c>
      <c r="N104" s="72"/>
      <c r="O104" s="72"/>
      <c r="P104" s="72">
        <f>I104</f>
        <v>0</v>
      </c>
      <c r="Q104" s="72"/>
    </row>
    <row r="105" spans="2:17" s="1" customFormat="1" ht="14.25" customHeight="1" thickTop="1" x14ac:dyDescent="0.15">
      <c r="B105" s="1195"/>
      <c r="C105" s="1198"/>
      <c r="D105" s="1223"/>
      <c r="E105" s="760" t="s">
        <v>343</v>
      </c>
      <c r="F105" s="761" t="s">
        <v>347</v>
      </c>
      <c r="G105" s="768"/>
      <c r="H105" s="1201"/>
      <c r="I105" s="769"/>
      <c r="J105" s="1204"/>
      <c r="L105" s="72"/>
      <c r="M105" s="72"/>
      <c r="N105" s="72">
        <f>G105</f>
        <v>0</v>
      </c>
      <c r="O105" s="72"/>
      <c r="P105" s="72"/>
      <c r="Q105" s="72">
        <f>I105</f>
        <v>0</v>
      </c>
    </row>
    <row r="106" spans="2:17" s="1" customFormat="1" ht="14.25" customHeight="1" thickBot="1" x14ac:dyDescent="0.2">
      <c r="B106" s="1193">
        <v>33</v>
      </c>
      <c r="C106" s="1196" t="s">
        <v>138</v>
      </c>
      <c r="D106" s="1170" t="s">
        <v>259</v>
      </c>
      <c r="E106" s="764" t="s">
        <v>5</v>
      </c>
      <c r="F106" s="765" t="s">
        <v>27</v>
      </c>
      <c r="G106" s="766"/>
      <c r="H106" s="1199" t="s">
        <v>28</v>
      </c>
      <c r="I106" s="767"/>
      <c r="J106" s="1202">
        <f>SUM(I106:I108)</f>
        <v>0</v>
      </c>
      <c r="L106" s="72">
        <f>G106</f>
        <v>0</v>
      </c>
      <c r="M106" s="72"/>
      <c r="N106" s="72"/>
      <c r="O106" s="72">
        <f>I106</f>
        <v>0</v>
      </c>
      <c r="P106" s="72"/>
      <c r="Q106" s="72"/>
    </row>
    <row r="107" spans="2:17" s="1" customFormat="1" ht="14.25" customHeight="1" thickTop="1" thickBot="1" x14ac:dyDescent="0.2">
      <c r="B107" s="1194"/>
      <c r="C107" s="1197"/>
      <c r="D107" s="1171"/>
      <c r="E107" s="755" t="s">
        <v>330</v>
      </c>
      <c r="F107" s="747" t="s">
        <v>347</v>
      </c>
      <c r="G107" s="748"/>
      <c r="H107" s="1200"/>
      <c r="I107" s="82"/>
      <c r="J107" s="1203"/>
      <c r="L107" s="72"/>
      <c r="M107" s="72">
        <f>G107</f>
        <v>0</v>
      </c>
      <c r="N107" s="72"/>
      <c r="O107" s="72"/>
      <c r="P107" s="72">
        <f>I107</f>
        <v>0</v>
      </c>
      <c r="Q107" s="72"/>
    </row>
    <row r="108" spans="2:17" s="1" customFormat="1" ht="14.25" customHeight="1" thickTop="1" x14ac:dyDescent="0.15">
      <c r="B108" s="1195"/>
      <c r="C108" s="1198"/>
      <c r="D108" s="1223"/>
      <c r="E108" s="760" t="s">
        <v>343</v>
      </c>
      <c r="F108" s="761" t="s">
        <v>347</v>
      </c>
      <c r="G108" s="768"/>
      <c r="H108" s="1201"/>
      <c r="I108" s="769"/>
      <c r="J108" s="1204"/>
      <c r="L108" s="72"/>
      <c r="M108" s="72"/>
      <c r="N108" s="72">
        <f>G108</f>
        <v>0</v>
      </c>
      <c r="O108" s="72"/>
      <c r="P108" s="72"/>
      <c r="Q108" s="72">
        <f>I108</f>
        <v>0</v>
      </c>
    </row>
    <row r="109" spans="2:17" s="1" customFormat="1" ht="14.25" customHeight="1" thickBot="1" x14ac:dyDescent="0.2">
      <c r="B109" s="1193">
        <v>34</v>
      </c>
      <c r="C109" s="1196" t="s">
        <v>139</v>
      </c>
      <c r="D109" s="1170" t="s">
        <v>259</v>
      </c>
      <c r="E109" s="764" t="s">
        <v>5</v>
      </c>
      <c r="F109" s="765" t="s">
        <v>27</v>
      </c>
      <c r="G109" s="766"/>
      <c r="H109" s="1199" t="s">
        <v>28</v>
      </c>
      <c r="I109" s="767"/>
      <c r="J109" s="1202">
        <f>SUM(I109:I111)</f>
        <v>0</v>
      </c>
      <c r="L109" s="72">
        <f>G109</f>
        <v>0</v>
      </c>
      <c r="M109" s="72"/>
      <c r="N109" s="72"/>
      <c r="O109" s="72">
        <f>I109</f>
        <v>0</v>
      </c>
      <c r="P109" s="72"/>
      <c r="Q109" s="72"/>
    </row>
    <row r="110" spans="2:17" s="1" customFormat="1" ht="14.25" customHeight="1" thickTop="1" thickBot="1" x14ac:dyDescent="0.2">
      <c r="B110" s="1194"/>
      <c r="C110" s="1197"/>
      <c r="D110" s="1171"/>
      <c r="E110" s="755" t="s">
        <v>330</v>
      </c>
      <c r="F110" s="747" t="s">
        <v>347</v>
      </c>
      <c r="G110" s="748"/>
      <c r="H110" s="1200"/>
      <c r="I110" s="82"/>
      <c r="J110" s="1203"/>
      <c r="L110" s="72"/>
      <c r="M110" s="72">
        <f>G110</f>
        <v>0</v>
      </c>
      <c r="N110" s="72"/>
      <c r="O110" s="72"/>
      <c r="P110" s="72">
        <f>I110</f>
        <v>0</v>
      </c>
      <c r="Q110" s="72"/>
    </row>
    <row r="111" spans="2:17" s="1" customFormat="1" ht="14.25" customHeight="1" thickTop="1" x14ac:dyDescent="0.15">
      <c r="B111" s="1195"/>
      <c r="C111" s="1198"/>
      <c r="D111" s="1223"/>
      <c r="E111" s="760" t="s">
        <v>343</v>
      </c>
      <c r="F111" s="761" t="s">
        <v>347</v>
      </c>
      <c r="G111" s="768"/>
      <c r="H111" s="1201"/>
      <c r="I111" s="769"/>
      <c r="J111" s="1204"/>
      <c r="L111" s="72"/>
      <c r="M111" s="72"/>
      <c r="N111" s="72">
        <f>G111</f>
        <v>0</v>
      </c>
      <c r="O111" s="72"/>
      <c r="P111" s="72"/>
      <c r="Q111" s="72">
        <f>I111</f>
        <v>0</v>
      </c>
    </row>
    <row r="112" spans="2:17" s="1" customFormat="1" ht="14.25" customHeight="1" thickBot="1" x14ac:dyDescent="0.2">
      <c r="B112" s="1193">
        <v>35</v>
      </c>
      <c r="C112" s="1196" t="s">
        <v>140</v>
      </c>
      <c r="D112" s="1170" t="s">
        <v>259</v>
      </c>
      <c r="E112" s="764" t="s">
        <v>5</v>
      </c>
      <c r="F112" s="765" t="s">
        <v>27</v>
      </c>
      <c r="G112" s="766"/>
      <c r="H112" s="1199" t="s">
        <v>28</v>
      </c>
      <c r="I112" s="767"/>
      <c r="J112" s="1202">
        <f>SUM(I112:I114)</f>
        <v>0</v>
      </c>
      <c r="L112" s="72">
        <f>G112</f>
        <v>0</v>
      </c>
      <c r="M112" s="72"/>
      <c r="N112" s="72"/>
      <c r="O112" s="72">
        <f>I112</f>
        <v>0</v>
      </c>
      <c r="P112" s="72"/>
      <c r="Q112" s="72"/>
    </row>
    <row r="113" spans="2:17" s="1" customFormat="1" ht="14.25" customHeight="1" thickTop="1" thickBot="1" x14ac:dyDescent="0.2">
      <c r="B113" s="1194"/>
      <c r="C113" s="1197"/>
      <c r="D113" s="1171"/>
      <c r="E113" s="755" t="s">
        <v>330</v>
      </c>
      <c r="F113" s="747" t="s">
        <v>347</v>
      </c>
      <c r="G113" s="748"/>
      <c r="H113" s="1200"/>
      <c r="I113" s="82"/>
      <c r="J113" s="1203"/>
      <c r="L113" s="72"/>
      <c r="M113" s="72">
        <f>G113</f>
        <v>0</v>
      </c>
      <c r="N113" s="72"/>
      <c r="O113" s="72"/>
      <c r="P113" s="72">
        <f>I113</f>
        <v>0</v>
      </c>
      <c r="Q113" s="72"/>
    </row>
    <row r="114" spans="2:17" s="1" customFormat="1" ht="14.25" customHeight="1" thickTop="1" x14ac:dyDescent="0.15">
      <c r="B114" s="1195"/>
      <c r="C114" s="1198"/>
      <c r="D114" s="1223"/>
      <c r="E114" s="760" t="s">
        <v>343</v>
      </c>
      <c r="F114" s="761" t="s">
        <v>347</v>
      </c>
      <c r="G114" s="768"/>
      <c r="H114" s="1201"/>
      <c r="I114" s="769"/>
      <c r="J114" s="1204"/>
      <c r="L114" s="72"/>
      <c r="M114" s="72"/>
      <c r="N114" s="72">
        <f>G114</f>
        <v>0</v>
      </c>
      <c r="O114" s="72"/>
      <c r="P114" s="72"/>
      <c r="Q114" s="72">
        <f>I114</f>
        <v>0</v>
      </c>
    </row>
    <row r="115" spans="2:17" s="1" customFormat="1" ht="14.25" customHeight="1" thickBot="1" x14ac:dyDescent="0.2">
      <c r="B115" s="1193">
        <v>36</v>
      </c>
      <c r="C115" s="1196" t="s">
        <v>141</v>
      </c>
      <c r="D115" s="1170" t="s">
        <v>259</v>
      </c>
      <c r="E115" s="764" t="s">
        <v>5</v>
      </c>
      <c r="F115" s="765" t="s">
        <v>27</v>
      </c>
      <c r="G115" s="766"/>
      <c r="H115" s="1199" t="s">
        <v>28</v>
      </c>
      <c r="I115" s="767"/>
      <c r="J115" s="1202">
        <f>SUM(I115:I117)</f>
        <v>0</v>
      </c>
      <c r="L115" s="72">
        <f>G115</f>
        <v>0</v>
      </c>
      <c r="M115" s="72"/>
      <c r="N115" s="72"/>
      <c r="O115" s="72">
        <f>I115</f>
        <v>0</v>
      </c>
      <c r="P115" s="72"/>
      <c r="Q115" s="72"/>
    </row>
    <row r="116" spans="2:17" s="1" customFormat="1" ht="14.25" customHeight="1" thickTop="1" thickBot="1" x14ac:dyDescent="0.2">
      <c r="B116" s="1194"/>
      <c r="C116" s="1197"/>
      <c r="D116" s="1171"/>
      <c r="E116" s="755" t="s">
        <v>330</v>
      </c>
      <c r="F116" s="747" t="s">
        <v>347</v>
      </c>
      <c r="G116" s="748"/>
      <c r="H116" s="1200"/>
      <c r="I116" s="82"/>
      <c r="J116" s="1203"/>
      <c r="L116" s="72"/>
      <c r="M116" s="72">
        <f>G116</f>
        <v>0</v>
      </c>
      <c r="N116" s="72"/>
      <c r="O116" s="72"/>
      <c r="P116" s="72">
        <f>I116</f>
        <v>0</v>
      </c>
      <c r="Q116" s="72"/>
    </row>
    <row r="117" spans="2:17" s="1" customFormat="1" ht="14.25" customHeight="1" thickTop="1" x14ac:dyDescent="0.15">
      <c r="B117" s="1195"/>
      <c r="C117" s="1198"/>
      <c r="D117" s="1223"/>
      <c r="E117" s="760" t="s">
        <v>343</v>
      </c>
      <c r="F117" s="761" t="s">
        <v>347</v>
      </c>
      <c r="G117" s="768"/>
      <c r="H117" s="1201"/>
      <c r="I117" s="769"/>
      <c r="J117" s="1204"/>
      <c r="L117" s="72"/>
      <c r="M117" s="72"/>
      <c r="N117" s="72">
        <f>G117</f>
        <v>0</v>
      </c>
      <c r="O117" s="72"/>
      <c r="P117" s="72"/>
      <c r="Q117" s="72">
        <f>I117</f>
        <v>0</v>
      </c>
    </row>
    <row r="118" spans="2:17" s="1" customFormat="1" ht="14.25" customHeight="1" thickBot="1" x14ac:dyDescent="0.2">
      <c r="B118" s="1217">
        <v>37</v>
      </c>
      <c r="C118" s="1208" t="s">
        <v>142</v>
      </c>
      <c r="D118" s="1220" t="s">
        <v>603</v>
      </c>
      <c r="E118" s="774" t="s">
        <v>5</v>
      </c>
      <c r="F118" s="775" t="s">
        <v>27</v>
      </c>
      <c r="G118" s="776" t="s">
        <v>272</v>
      </c>
      <c r="H118" s="1211" t="s">
        <v>28</v>
      </c>
      <c r="I118" s="777" t="s">
        <v>272</v>
      </c>
      <c r="J118" s="1214" t="s">
        <v>272</v>
      </c>
      <c r="L118" s="72" t="str">
        <f>G118</f>
        <v>―</v>
      </c>
      <c r="M118" s="72"/>
      <c r="N118" s="72"/>
      <c r="O118" s="72" t="str">
        <f>I118</f>
        <v>―</v>
      </c>
      <c r="P118" s="72"/>
      <c r="Q118" s="72"/>
    </row>
    <row r="119" spans="2:17" s="1" customFormat="1" ht="14.25" customHeight="1" thickTop="1" thickBot="1" x14ac:dyDescent="0.2">
      <c r="B119" s="1218"/>
      <c r="C119" s="1209"/>
      <c r="D119" s="1221"/>
      <c r="E119" s="754" t="s">
        <v>330</v>
      </c>
      <c r="F119" s="745" t="s">
        <v>347</v>
      </c>
      <c r="G119" s="746" t="s">
        <v>271</v>
      </c>
      <c r="H119" s="1212"/>
      <c r="I119" s="596" t="s">
        <v>271</v>
      </c>
      <c r="J119" s="1215"/>
      <c r="L119" s="72"/>
      <c r="M119" s="72" t="str">
        <f>G119</f>
        <v>―</v>
      </c>
      <c r="N119" s="72"/>
      <c r="O119" s="72"/>
      <c r="P119" s="72" t="str">
        <f>I119</f>
        <v>―</v>
      </c>
      <c r="Q119" s="72"/>
    </row>
    <row r="120" spans="2:17" s="1" customFormat="1" ht="14.25" customHeight="1" thickTop="1" x14ac:dyDescent="0.15">
      <c r="B120" s="1219"/>
      <c r="C120" s="1210"/>
      <c r="D120" s="1222"/>
      <c r="E120" s="778" t="s">
        <v>255</v>
      </c>
      <c r="F120" s="779" t="s">
        <v>347</v>
      </c>
      <c r="G120" s="780" t="s">
        <v>272</v>
      </c>
      <c r="H120" s="1213"/>
      <c r="I120" s="781" t="s">
        <v>272</v>
      </c>
      <c r="J120" s="1216"/>
      <c r="L120" s="72"/>
      <c r="M120" s="72"/>
      <c r="N120" s="72" t="str">
        <f>G120</f>
        <v>―</v>
      </c>
      <c r="O120" s="72"/>
      <c r="P120" s="72"/>
      <c r="Q120" s="72" t="str">
        <f>I120</f>
        <v>―</v>
      </c>
    </row>
    <row r="121" spans="2:17" s="1" customFormat="1" ht="14.25" customHeight="1" thickBot="1" x14ac:dyDescent="0.2">
      <c r="B121" s="1193">
        <v>38</v>
      </c>
      <c r="C121" s="1196" t="s">
        <v>143</v>
      </c>
      <c r="D121" s="1170" t="s">
        <v>259</v>
      </c>
      <c r="E121" s="764" t="s">
        <v>5</v>
      </c>
      <c r="F121" s="765" t="s">
        <v>27</v>
      </c>
      <c r="G121" s="766"/>
      <c r="H121" s="1199" t="s">
        <v>28</v>
      </c>
      <c r="I121" s="767"/>
      <c r="J121" s="1202">
        <f>SUM(I121:I123)</f>
        <v>0</v>
      </c>
      <c r="L121" s="72">
        <f>G121</f>
        <v>0</v>
      </c>
      <c r="M121" s="72"/>
      <c r="N121" s="72"/>
      <c r="O121" s="72">
        <f>I121</f>
        <v>0</v>
      </c>
      <c r="P121" s="72"/>
      <c r="Q121" s="72"/>
    </row>
    <row r="122" spans="2:17" s="1" customFormat="1" ht="14.25" customHeight="1" thickTop="1" thickBot="1" x14ac:dyDescent="0.2">
      <c r="B122" s="1194"/>
      <c r="C122" s="1197"/>
      <c r="D122" s="1171"/>
      <c r="E122" s="755" t="s">
        <v>330</v>
      </c>
      <c r="F122" s="747" t="s">
        <v>347</v>
      </c>
      <c r="G122" s="748"/>
      <c r="H122" s="1200"/>
      <c r="I122" s="82"/>
      <c r="J122" s="1203"/>
      <c r="L122" s="72"/>
      <c r="M122" s="72">
        <f>G122</f>
        <v>0</v>
      </c>
      <c r="N122" s="72"/>
      <c r="O122" s="72"/>
      <c r="P122" s="72">
        <f>I122</f>
        <v>0</v>
      </c>
      <c r="Q122" s="72"/>
    </row>
    <row r="123" spans="2:17" s="1" customFormat="1" ht="14.25" customHeight="1" thickTop="1" x14ac:dyDescent="0.15">
      <c r="B123" s="1195"/>
      <c r="C123" s="1198"/>
      <c r="D123" s="1223"/>
      <c r="E123" s="760" t="s">
        <v>343</v>
      </c>
      <c r="F123" s="761" t="s">
        <v>347</v>
      </c>
      <c r="G123" s="768"/>
      <c r="H123" s="1201"/>
      <c r="I123" s="769"/>
      <c r="J123" s="1204"/>
      <c r="L123" s="72"/>
      <c r="M123" s="72"/>
      <c r="N123" s="72">
        <f>G123</f>
        <v>0</v>
      </c>
      <c r="O123" s="72"/>
      <c r="P123" s="72"/>
      <c r="Q123" s="72">
        <f>I123</f>
        <v>0</v>
      </c>
    </row>
    <row r="124" spans="2:17" s="1" customFormat="1" ht="14.25" customHeight="1" thickBot="1" x14ac:dyDescent="0.2">
      <c r="B124" s="1217">
        <v>39</v>
      </c>
      <c r="C124" s="1208" t="s">
        <v>144</v>
      </c>
      <c r="D124" s="1220" t="s">
        <v>603</v>
      </c>
      <c r="E124" s="774" t="s">
        <v>5</v>
      </c>
      <c r="F124" s="775" t="s">
        <v>27</v>
      </c>
      <c r="G124" s="776" t="s">
        <v>272</v>
      </c>
      <c r="H124" s="1211" t="s">
        <v>28</v>
      </c>
      <c r="I124" s="777" t="s">
        <v>272</v>
      </c>
      <c r="J124" s="1214" t="s">
        <v>272</v>
      </c>
      <c r="L124" s="72" t="str">
        <f>G124</f>
        <v>―</v>
      </c>
      <c r="M124" s="72"/>
      <c r="N124" s="72"/>
      <c r="O124" s="72" t="str">
        <f>I124</f>
        <v>―</v>
      </c>
      <c r="P124" s="72"/>
      <c r="Q124" s="72"/>
    </row>
    <row r="125" spans="2:17" s="1" customFormat="1" ht="14.25" customHeight="1" thickTop="1" thickBot="1" x14ac:dyDescent="0.2">
      <c r="B125" s="1218"/>
      <c r="C125" s="1209"/>
      <c r="D125" s="1221"/>
      <c r="E125" s="754" t="s">
        <v>330</v>
      </c>
      <c r="F125" s="745" t="s">
        <v>347</v>
      </c>
      <c r="G125" s="746" t="s">
        <v>271</v>
      </c>
      <c r="H125" s="1212"/>
      <c r="I125" s="596" t="s">
        <v>271</v>
      </c>
      <c r="J125" s="1215"/>
      <c r="L125" s="72"/>
      <c r="M125" s="72" t="str">
        <f>G125</f>
        <v>―</v>
      </c>
      <c r="N125" s="72"/>
      <c r="O125" s="72"/>
      <c r="P125" s="72" t="str">
        <f>I125</f>
        <v>―</v>
      </c>
      <c r="Q125" s="72"/>
    </row>
    <row r="126" spans="2:17" s="1" customFormat="1" ht="14.25" customHeight="1" thickTop="1" x14ac:dyDescent="0.15">
      <c r="B126" s="1219"/>
      <c r="C126" s="1210"/>
      <c r="D126" s="1222"/>
      <c r="E126" s="778" t="s">
        <v>255</v>
      </c>
      <c r="F126" s="779" t="s">
        <v>347</v>
      </c>
      <c r="G126" s="780" t="s">
        <v>272</v>
      </c>
      <c r="H126" s="1213"/>
      <c r="I126" s="781" t="s">
        <v>272</v>
      </c>
      <c r="J126" s="1216"/>
      <c r="L126" s="72"/>
      <c r="M126" s="72"/>
      <c r="N126" s="72" t="str">
        <f>G126</f>
        <v>―</v>
      </c>
      <c r="O126" s="72"/>
      <c r="P126" s="72"/>
      <c r="Q126" s="72" t="str">
        <f>I126</f>
        <v>―</v>
      </c>
    </row>
    <row r="127" spans="2:17" s="1" customFormat="1" ht="14.25" customHeight="1" thickBot="1" x14ac:dyDescent="0.2">
      <c r="B127" s="1193">
        <v>40</v>
      </c>
      <c r="C127" s="1196" t="s">
        <v>145</v>
      </c>
      <c r="D127" s="1170" t="s">
        <v>259</v>
      </c>
      <c r="E127" s="764" t="s">
        <v>5</v>
      </c>
      <c r="F127" s="765" t="s">
        <v>27</v>
      </c>
      <c r="G127" s="766"/>
      <c r="H127" s="1199" t="s">
        <v>28</v>
      </c>
      <c r="I127" s="767"/>
      <c r="J127" s="1202">
        <f>SUM(I127:I129)</f>
        <v>0</v>
      </c>
      <c r="L127" s="72">
        <f>G127</f>
        <v>0</v>
      </c>
      <c r="M127" s="72"/>
      <c r="N127" s="72"/>
      <c r="O127" s="72">
        <f>I127</f>
        <v>0</v>
      </c>
      <c r="P127" s="72"/>
      <c r="Q127" s="72"/>
    </row>
    <row r="128" spans="2:17" s="1" customFormat="1" ht="14.25" customHeight="1" thickTop="1" thickBot="1" x14ac:dyDescent="0.2">
      <c r="B128" s="1194"/>
      <c r="C128" s="1197"/>
      <c r="D128" s="1171"/>
      <c r="E128" s="755" t="s">
        <v>330</v>
      </c>
      <c r="F128" s="747" t="s">
        <v>347</v>
      </c>
      <c r="G128" s="748"/>
      <c r="H128" s="1200"/>
      <c r="I128" s="82"/>
      <c r="J128" s="1203"/>
      <c r="L128" s="72"/>
      <c r="M128" s="72">
        <f>G128</f>
        <v>0</v>
      </c>
      <c r="N128" s="72"/>
      <c r="O128" s="72"/>
      <c r="P128" s="72">
        <f>I128</f>
        <v>0</v>
      </c>
      <c r="Q128" s="72"/>
    </row>
    <row r="129" spans="2:17" s="1" customFormat="1" ht="14.25" customHeight="1" thickTop="1" x14ac:dyDescent="0.15">
      <c r="B129" s="1195"/>
      <c r="C129" s="1198"/>
      <c r="D129" s="1223"/>
      <c r="E129" s="760" t="s">
        <v>343</v>
      </c>
      <c r="F129" s="761" t="s">
        <v>347</v>
      </c>
      <c r="G129" s="768"/>
      <c r="H129" s="1201"/>
      <c r="I129" s="769"/>
      <c r="J129" s="1204"/>
      <c r="L129" s="72"/>
      <c r="M129" s="72"/>
      <c r="N129" s="72">
        <f>G129</f>
        <v>0</v>
      </c>
      <c r="O129" s="72"/>
      <c r="P129" s="72"/>
      <c r="Q129" s="72">
        <f>I129</f>
        <v>0</v>
      </c>
    </row>
    <row r="130" spans="2:17" s="1" customFormat="1" ht="14.25" customHeight="1" thickBot="1" x14ac:dyDescent="0.2">
      <c r="B130" s="1193">
        <v>41</v>
      </c>
      <c r="C130" s="1196" t="s">
        <v>146</v>
      </c>
      <c r="D130" s="1170" t="s">
        <v>259</v>
      </c>
      <c r="E130" s="764" t="s">
        <v>5</v>
      </c>
      <c r="F130" s="765" t="s">
        <v>27</v>
      </c>
      <c r="G130" s="766"/>
      <c r="H130" s="1199" t="s">
        <v>28</v>
      </c>
      <c r="I130" s="767"/>
      <c r="J130" s="1202">
        <f>SUM(I130:I132)</f>
        <v>0</v>
      </c>
      <c r="L130" s="72">
        <f>G130</f>
        <v>0</v>
      </c>
      <c r="M130" s="72"/>
      <c r="N130" s="72"/>
      <c r="O130" s="72">
        <f>I130</f>
        <v>0</v>
      </c>
      <c r="P130" s="72"/>
      <c r="Q130" s="72"/>
    </row>
    <row r="131" spans="2:17" s="1" customFormat="1" ht="14.25" customHeight="1" thickTop="1" thickBot="1" x14ac:dyDescent="0.2">
      <c r="B131" s="1194"/>
      <c r="C131" s="1197"/>
      <c r="D131" s="1171"/>
      <c r="E131" s="755" t="s">
        <v>330</v>
      </c>
      <c r="F131" s="747" t="s">
        <v>347</v>
      </c>
      <c r="G131" s="748"/>
      <c r="H131" s="1200"/>
      <c r="I131" s="82"/>
      <c r="J131" s="1203"/>
      <c r="L131" s="72"/>
      <c r="M131" s="72">
        <f>G131</f>
        <v>0</v>
      </c>
      <c r="N131" s="72"/>
      <c r="O131" s="72"/>
      <c r="P131" s="72">
        <f>I131</f>
        <v>0</v>
      </c>
      <c r="Q131" s="72"/>
    </row>
    <row r="132" spans="2:17" s="1" customFormat="1" ht="14.25" customHeight="1" thickTop="1" x14ac:dyDescent="0.15">
      <c r="B132" s="1195"/>
      <c r="C132" s="1198"/>
      <c r="D132" s="1223"/>
      <c r="E132" s="760" t="s">
        <v>343</v>
      </c>
      <c r="F132" s="761" t="s">
        <v>347</v>
      </c>
      <c r="G132" s="768"/>
      <c r="H132" s="1201"/>
      <c r="I132" s="769"/>
      <c r="J132" s="1204"/>
      <c r="L132" s="72"/>
      <c r="M132" s="72"/>
      <c r="N132" s="72">
        <f>G132</f>
        <v>0</v>
      </c>
      <c r="O132" s="72"/>
      <c r="P132" s="72"/>
      <c r="Q132" s="72">
        <f>I132</f>
        <v>0</v>
      </c>
    </row>
    <row r="133" spans="2:17" s="1" customFormat="1" ht="14.25" customHeight="1" thickBot="1" x14ac:dyDescent="0.2">
      <c r="B133" s="1193">
        <v>42</v>
      </c>
      <c r="C133" s="1196" t="s">
        <v>147</v>
      </c>
      <c r="D133" s="1170" t="s">
        <v>259</v>
      </c>
      <c r="E133" s="764" t="s">
        <v>5</v>
      </c>
      <c r="F133" s="765" t="s">
        <v>27</v>
      </c>
      <c r="G133" s="766"/>
      <c r="H133" s="1199" t="s">
        <v>28</v>
      </c>
      <c r="I133" s="767"/>
      <c r="J133" s="1202">
        <f>SUM(I133:I135)</f>
        <v>0</v>
      </c>
      <c r="L133" s="72">
        <f>G133</f>
        <v>0</v>
      </c>
      <c r="M133" s="72"/>
      <c r="N133" s="72"/>
      <c r="O133" s="72">
        <f>I133</f>
        <v>0</v>
      </c>
      <c r="P133" s="72"/>
      <c r="Q133" s="72"/>
    </row>
    <row r="134" spans="2:17" s="1" customFormat="1" ht="14.25" customHeight="1" thickTop="1" thickBot="1" x14ac:dyDescent="0.2">
      <c r="B134" s="1194"/>
      <c r="C134" s="1197"/>
      <c r="D134" s="1171"/>
      <c r="E134" s="755" t="s">
        <v>330</v>
      </c>
      <c r="F134" s="747" t="s">
        <v>347</v>
      </c>
      <c r="G134" s="748"/>
      <c r="H134" s="1200"/>
      <c r="I134" s="82"/>
      <c r="J134" s="1203"/>
      <c r="L134" s="72"/>
      <c r="M134" s="72">
        <f>G134</f>
        <v>0</v>
      </c>
      <c r="N134" s="72"/>
      <c r="O134" s="72"/>
      <c r="P134" s="72">
        <f>I134</f>
        <v>0</v>
      </c>
      <c r="Q134" s="72"/>
    </row>
    <row r="135" spans="2:17" s="1" customFormat="1" ht="14.25" customHeight="1" thickTop="1" x14ac:dyDescent="0.15">
      <c r="B135" s="1195"/>
      <c r="C135" s="1198"/>
      <c r="D135" s="1223"/>
      <c r="E135" s="760" t="s">
        <v>343</v>
      </c>
      <c r="F135" s="761" t="s">
        <v>347</v>
      </c>
      <c r="G135" s="768"/>
      <c r="H135" s="1201"/>
      <c r="I135" s="769"/>
      <c r="J135" s="1204"/>
      <c r="L135" s="72"/>
      <c r="M135" s="72"/>
      <c r="N135" s="72">
        <f>G135</f>
        <v>0</v>
      </c>
      <c r="O135" s="72"/>
      <c r="P135" s="72"/>
      <c r="Q135" s="72">
        <f>I135</f>
        <v>0</v>
      </c>
    </row>
    <row r="136" spans="2:17" s="1" customFormat="1" ht="14.25" customHeight="1" thickBot="1" x14ac:dyDescent="0.2">
      <c r="B136" s="1193">
        <v>43</v>
      </c>
      <c r="C136" s="1196" t="s">
        <v>148</v>
      </c>
      <c r="D136" s="1170" t="s">
        <v>259</v>
      </c>
      <c r="E136" s="764" t="s">
        <v>5</v>
      </c>
      <c r="F136" s="765" t="s">
        <v>27</v>
      </c>
      <c r="G136" s="766"/>
      <c r="H136" s="1199" t="s">
        <v>28</v>
      </c>
      <c r="I136" s="767"/>
      <c r="J136" s="1202">
        <f>SUM(I136:I138)</f>
        <v>0</v>
      </c>
      <c r="L136" s="72">
        <f>G136</f>
        <v>0</v>
      </c>
      <c r="M136" s="72"/>
      <c r="N136" s="72"/>
      <c r="O136" s="72">
        <f>I136</f>
        <v>0</v>
      </c>
      <c r="P136" s="72"/>
      <c r="Q136" s="72"/>
    </row>
    <row r="137" spans="2:17" s="1" customFormat="1" ht="14.25" customHeight="1" thickTop="1" thickBot="1" x14ac:dyDescent="0.2">
      <c r="B137" s="1194"/>
      <c r="C137" s="1197"/>
      <c r="D137" s="1171"/>
      <c r="E137" s="755" t="s">
        <v>330</v>
      </c>
      <c r="F137" s="747" t="s">
        <v>347</v>
      </c>
      <c r="G137" s="749"/>
      <c r="H137" s="1200"/>
      <c r="I137" s="595"/>
      <c r="J137" s="1203"/>
      <c r="L137" s="72"/>
      <c r="M137" s="72">
        <f>G137</f>
        <v>0</v>
      </c>
      <c r="N137" s="72"/>
      <c r="O137" s="72"/>
      <c r="P137" s="72">
        <f>I137</f>
        <v>0</v>
      </c>
      <c r="Q137" s="72"/>
    </row>
    <row r="138" spans="2:17" s="1" customFormat="1" ht="14.25" customHeight="1" thickTop="1" x14ac:dyDescent="0.15">
      <c r="B138" s="1195"/>
      <c r="C138" s="1198"/>
      <c r="D138" s="1223"/>
      <c r="E138" s="760" t="s">
        <v>343</v>
      </c>
      <c r="F138" s="761" t="s">
        <v>347</v>
      </c>
      <c r="G138" s="768"/>
      <c r="H138" s="1201"/>
      <c r="I138" s="769"/>
      <c r="J138" s="1204"/>
      <c r="L138" s="72"/>
      <c r="M138" s="72"/>
      <c r="N138" s="72">
        <f>G138</f>
        <v>0</v>
      </c>
      <c r="O138" s="72"/>
      <c r="P138" s="72"/>
      <c r="Q138" s="72">
        <f>I138</f>
        <v>0</v>
      </c>
    </row>
    <row r="139" spans="2:17" s="1" customFormat="1" ht="14.25" customHeight="1" thickBot="1" x14ac:dyDescent="0.2">
      <c r="B139" s="1193">
        <v>44</v>
      </c>
      <c r="C139" s="1196" t="s">
        <v>149</v>
      </c>
      <c r="D139" s="1170" t="s">
        <v>259</v>
      </c>
      <c r="E139" s="764" t="s">
        <v>5</v>
      </c>
      <c r="F139" s="765" t="s">
        <v>27</v>
      </c>
      <c r="G139" s="766"/>
      <c r="H139" s="1199" t="s">
        <v>28</v>
      </c>
      <c r="I139" s="767"/>
      <c r="J139" s="1202">
        <f>SUM(I139:I141)</f>
        <v>0</v>
      </c>
      <c r="L139" s="72">
        <f>G139</f>
        <v>0</v>
      </c>
      <c r="M139" s="72"/>
      <c r="N139" s="72"/>
      <c r="O139" s="72">
        <f>I139</f>
        <v>0</v>
      </c>
      <c r="P139" s="72"/>
      <c r="Q139" s="72"/>
    </row>
    <row r="140" spans="2:17" s="1" customFormat="1" ht="14.25" customHeight="1" thickTop="1" thickBot="1" x14ac:dyDescent="0.2">
      <c r="B140" s="1194"/>
      <c r="C140" s="1197"/>
      <c r="D140" s="1171"/>
      <c r="E140" s="755" t="s">
        <v>330</v>
      </c>
      <c r="F140" s="747" t="s">
        <v>347</v>
      </c>
      <c r="G140" s="748"/>
      <c r="H140" s="1200"/>
      <c r="I140" s="82"/>
      <c r="J140" s="1203"/>
      <c r="L140" s="72"/>
      <c r="M140" s="72">
        <f>G140</f>
        <v>0</v>
      </c>
      <c r="N140" s="72"/>
      <c r="O140" s="72"/>
      <c r="P140" s="72">
        <f>I140</f>
        <v>0</v>
      </c>
      <c r="Q140" s="72"/>
    </row>
    <row r="141" spans="2:17" s="1" customFormat="1" ht="14.25" customHeight="1" thickTop="1" x14ac:dyDescent="0.15">
      <c r="B141" s="1195"/>
      <c r="C141" s="1198"/>
      <c r="D141" s="1223"/>
      <c r="E141" s="760" t="s">
        <v>343</v>
      </c>
      <c r="F141" s="761" t="s">
        <v>347</v>
      </c>
      <c r="G141" s="768"/>
      <c r="H141" s="1201"/>
      <c r="I141" s="769"/>
      <c r="J141" s="1204"/>
      <c r="L141" s="72"/>
      <c r="M141" s="72"/>
      <c r="N141" s="72">
        <f>G141</f>
        <v>0</v>
      </c>
      <c r="O141" s="72"/>
      <c r="P141" s="72"/>
      <c r="Q141" s="72">
        <f>I141</f>
        <v>0</v>
      </c>
    </row>
    <row r="142" spans="2:17" s="1" customFormat="1" ht="14.25" customHeight="1" thickBot="1" x14ac:dyDescent="0.2">
      <c r="B142" s="1193">
        <v>45</v>
      </c>
      <c r="C142" s="1196" t="s">
        <v>150</v>
      </c>
      <c r="D142" s="1170" t="s">
        <v>259</v>
      </c>
      <c r="E142" s="764" t="s">
        <v>5</v>
      </c>
      <c r="F142" s="765" t="s">
        <v>27</v>
      </c>
      <c r="G142" s="766"/>
      <c r="H142" s="1199" t="s">
        <v>28</v>
      </c>
      <c r="I142" s="767"/>
      <c r="J142" s="1202">
        <f>SUM(I142:I144)</f>
        <v>0</v>
      </c>
      <c r="L142" s="72">
        <f>G142</f>
        <v>0</v>
      </c>
      <c r="M142" s="72"/>
      <c r="N142" s="72"/>
      <c r="O142" s="72">
        <f>I142</f>
        <v>0</v>
      </c>
      <c r="P142" s="72"/>
      <c r="Q142" s="72"/>
    </row>
    <row r="143" spans="2:17" s="1" customFormat="1" ht="14.25" customHeight="1" thickTop="1" thickBot="1" x14ac:dyDescent="0.2">
      <c r="B143" s="1194"/>
      <c r="C143" s="1197"/>
      <c r="D143" s="1171"/>
      <c r="E143" s="755" t="s">
        <v>330</v>
      </c>
      <c r="F143" s="747" t="s">
        <v>347</v>
      </c>
      <c r="G143" s="748"/>
      <c r="H143" s="1200"/>
      <c r="I143" s="82"/>
      <c r="J143" s="1203"/>
      <c r="L143" s="72"/>
      <c r="M143" s="72">
        <f>G143</f>
        <v>0</v>
      </c>
      <c r="N143" s="72"/>
      <c r="O143" s="72"/>
      <c r="P143" s="72">
        <f>I143</f>
        <v>0</v>
      </c>
      <c r="Q143" s="72"/>
    </row>
    <row r="144" spans="2:17" s="1" customFormat="1" ht="14.25" customHeight="1" thickTop="1" x14ac:dyDescent="0.15">
      <c r="B144" s="1195"/>
      <c r="C144" s="1198"/>
      <c r="D144" s="1223"/>
      <c r="E144" s="760" t="s">
        <v>343</v>
      </c>
      <c r="F144" s="761" t="s">
        <v>347</v>
      </c>
      <c r="G144" s="768"/>
      <c r="H144" s="1201"/>
      <c r="I144" s="769"/>
      <c r="J144" s="1204"/>
      <c r="L144" s="72"/>
      <c r="M144" s="72"/>
      <c r="N144" s="72">
        <f>G144</f>
        <v>0</v>
      </c>
      <c r="O144" s="72"/>
      <c r="P144" s="72"/>
      <c r="Q144" s="72">
        <f>I144</f>
        <v>0</v>
      </c>
    </row>
    <row r="145" spans="2:17" s="1" customFormat="1" ht="14.25" customHeight="1" thickBot="1" x14ac:dyDescent="0.2">
      <c r="B145" s="1193">
        <v>46</v>
      </c>
      <c r="C145" s="1196" t="s">
        <v>151</v>
      </c>
      <c r="D145" s="1170" t="s">
        <v>259</v>
      </c>
      <c r="E145" s="764" t="s">
        <v>5</v>
      </c>
      <c r="F145" s="765" t="s">
        <v>27</v>
      </c>
      <c r="G145" s="766"/>
      <c r="H145" s="1199" t="s">
        <v>28</v>
      </c>
      <c r="I145" s="767"/>
      <c r="J145" s="1202">
        <f>SUM(I145:I147)</f>
        <v>0</v>
      </c>
      <c r="L145" s="72">
        <f>G145</f>
        <v>0</v>
      </c>
      <c r="M145" s="72"/>
      <c r="N145" s="72"/>
      <c r="O145" s="72">
        <f>I145</f>
        <v>0</v>
      </c>
      <c r="P145" s="72"/>
      <c r="Q145" s="72"/>
    </row>
    <row r="146" spans="2:17" s="1" customFormat="1" ht="14.25" customHeight="1" thickTop="1" thickBot="1" x14ac:dyDescent="0.2">
      <c r="B146" s="1194"/>
      <c r="C146" s="1197"/>
      <c r="D146" s="1171"/>
      <c r="E146" s="755" t="s">
        <v>330</v>
      </c>
      <c r="F146" s="747" t="s">
        <v>347</v>
      </c>
      <c r="G146" s="748"/>
      <c r="H146" s="1200"/>
      <c r="I146" s="82"/>
      <c r="J146" s="1203"/>
      <c r="L146" s="72"/>
      <c r="M146" s="72">
        <f>G146</f>
        <v>0</v>
      </c>
      <c r="N146" s="72"/>
      <c r="O146" s="72"/>
      <c r="P146" s="72">
        <f>I146</f>
        <v>0</v>
      </c>
      <c r="Q146" s="72"/>
    </row>
    <row r="147" spans="2:17" s="1" customFormat="1" ht="14.25" customHeight="1" thickTop="1" x14ac:dyDescent="0.15">
      <c r="B147" s="1195"/>
      <c r="C147" s="1198"/>
      <c r="D147" s="1223"/>
      <c r="E147" s="760" t="s">
        <v>343</v>
      </c>
      <c r="F147" s="761" t="s">
        <v>347</v>
      </c>
      <c r="G147" s="768"/>
      <c r="H147" s="1201"/>
      <c r="I147" s="769"/>
      <c r="J147" s="1204"/>
      <c r="L147" s="72"/>
      <c r="M147" s="72"/>
      <c r="N147" s="72">
        <f>G147</f>
        <v>0</v>
      </c>
      <c r="O147" s="72"/>
      <c r="P147" s="72"/>
      <c r="Q147" s="72">
        <f>I147</f>
        <v>0</v>
      </c>
    </row>
    <row r="148" spans="2:17" s="1" customFormat="1" ht="14.25" customHeight="1" thickBot="1" x14ac:dyDescent="0.2">
      <c r="B148" s="1193">
        <v>47</v>
      </c>
      <c r="C148" s="1196" t="s">
        <v>152</v>
      </c>
      <c r="D148" s="1170" t="s">
        <v>259</v>
      </c>
      <c r="E148" s="764" t="s">
        <v>5</v>
      </c>
      <c r="F148" s="765" t="s">
        <v>27</v>
      </c>
      <c r="G148" s="766"/>
      <c r="H148" s="1199" t="s">
        <v>28</v>
      </c>
      <c r="I148" s="767"/>
      <c r="J148" s="1202">
        <f>SUM(I148:I150)</f>
        <v>0</v>
      </c>
      <c r="L148" s="72">
        <f>G148</f>
        <v>0</v>
      </c>
      <c r="M148" s="72"/>
      <c r="N148" s="72"/>
      <c r="O148" s="72">
        <f>I148</f>
        <v>0</v>
      </c>
      <c r="P148" s="72"/>
      <c r="Q148" s="72"/>
    </row>
    <row r="149" spans="2:17" s="1" customFormat="1" ht="14.25" customHeight="1" thickTop="1" thickBot="1" x14ac:dyDescent="0.2">
      <c r="B149" s="1194"/>
      <c r="C149" s="1197"/>
      <c r="D149" s="1171"/>
      <c r="E149" s="755" t="s">
        <v>330</v>
      </c>
      <c r="F149" s="747" t="s">
        <v>347</v>
      </c>
      <c r="G149" s="748"/>
      <c r="H149" s="1200"/>
      <c r="I149" s="82"/>
      <c r="J149" s="1203"/>
      <c r="L149" s="72"/>
      <c r="M149" s="72">
        <f>G149</f>
        <v>0</v>
      </c>
      <c r="N149" s="72"/>
      <c r="O149" s="72"/>
      <c r="P149" s="72">
        <f>I149</f>
        <v>0</v>
      </c>
      <c r="Q149" s="72"/>
    </row>
    <row r="150" spans="2:17" s="1" customFormat="1" ht="14.25" customHeight="1" thickTop="1" x14ac:dyDescent="0.15">
      <c r="B150" s="1195"/>
      <c r="C150" s="1198"/>
      <c r="D150" s="1223"/>
      <c r="E150" s="760" t="s">
        <v>343</v>
      </c>
      <c r="F150" s="761" t="s">
        <v>347</v>
      </c>
      <c r="G150" s="768"/>
      <c r="H150" s="1201"/>
      <c r="I150" s="769"/>
      <c r="J150" s="1204"/>
      <c r="L150" s="72"/>
      <c r="M150" s="72"/>
      <c r="N150" s="72">
        <f>G150</f>
        <v>0</v>
      </c>
      <c r="O150" s="72"/>
      <c r="P150" s="72"/>
      <c r="Q150" s="72">
        <f>I150</f>
        <v>0</v>
      </c>
    </row>
    <row r="151" spans="2:17" s="1" customFormat="1" ht="14.25" customHeight="1" thickBot="1" x14ac:dyDescent="0.2">
      <c r="B151" s="1193">
        <v>48</v>
      </c>
      <c r="C151" s="1196" t="s">
        <v>153</v>
      </c>
      <c r="D151" s="1170" t="s">
        <v>259</v>
      </c>
      <c r="E151" s="764" t="s">
        <v>5</v>
      </c>
      <c r="F151" s="765" t="s">
        <v>27</v>
      </c>
      <c r="G151" s="766"/>
      <c r="H151" s="1199" t="s">
        <v>28</v>
      </c>
      <c r="I151" s="767"/>
      <c r="J151" s="1202">
        <f>SUM(I151:I153)</f>
        <v>0</v>
      </c>
      <c r="L151" s="72">
        <f>G151</f>
        <v>0</v>
      </c>
      <c r="M151" s="72"/>
      <c r="N151" s="72"/>
      <c r="O151" s="72">
        <f>I151</f>
        <v>0</v>
      </c>
      <c r="P151" s="72"/>
      <c r="Q151" s="72"/>
    </row>
    <row r="152" spans="2:17" s="1" customFormat="1" ht="14.25" customHeight="1" thickTop="1" thickBot="1" x14ac:dyDescent="0.2">
      <c r="B152" s="1194"/>
      <c r="C152" s="1197"/>
      <c r="D152" s="1171"/>
      <c r="E152" s="755" t="s">
        <v>330</v>
      </c>
      <c r="F152" s="747" t="s">
        <v>347</v>
      </c>
      <c r="G152" s="748"/>
      <c r="H152" s="1200"/>
      <c r="I152" s="82"/>
      <c r="J152" s="1203"/>
      <c r="L152" s="72"/>
      <c r="M152" s="72">
        <f>G152</f>
        <v>0</v>
      </c>
      <c r="N152" s="72"/>
      <c r="O152" s="72"/>
      <c r="P152" s="72">
        <f>I152</f>
        <v>0</v>
      </c>
      <c r="Q152" s="72"/>
    </row>
    <row r="153" spans="2:17" s="1" customFormat="1" ht="14.25" customHeight="1" thickTop="1" x14ac:dyDescent="0.15">
      <c r="B153" s="1195"/>
      <c r="C153" s="1198"/>
      <c r="D153" s="1223"/>
      <c r="E153" s="760" t="s">
        <v>343</v>
      </c>
      <c r="F153" s="761" t="s">
        <v>347</v>
      </c>
      <c r="G153" s="768"/>
      <c r="H153" s="1201"/>
      <c r="I153" s="769"/>
      <c r="J153" s="1204"/>
      <c r="L153" s="72"/>
      <c r="M153" s="72"/>
      <c r="N153" s="72">
        <f>G153</f>
        <v>0</v>
      </c>
      <c r="O153" s="72"/>
      <c r="P153" s="72"/>
      <c r="Q153" s="72">
        <f>I153</f>
        <v>0</v>
      </c>
    </row>
    <row r="154" spans="2:17" s="1" customFormat="1" ht="14.25" customHeight="1" thickBot="1" x14ac:dyDescent="0.2">
      <c r="B154" s="1217">
        <v>49</v>
      </c>
      <c r="C154" s="1208" t="s">
        <v>154</v>
      </c>
      <c r="D154" s="1220" t="s">
        <v>603</v>
      </c>
      <c r="E154" s="774" t="s">
        <v>5</v>
      </c>
      <c r="F154" s="775" t="s">
        <v>27</v>
      </c>
      <c r="G154" s="776" t="s">
        <v>272</v>
      </c>
      <c r="H154" s="1211" t="s">
        <v>28</v>
      </c>
      <c r="I154" s="777" t="s">
        <v>272</v>
      </c>
      <c r="J154" s="1214" t="s">
        <v>272</v>
      </c>
      <c r="L154" s="72" t="str">
        <f>G154</f>
        <v>―</v>
      </c>
      <c r="M154" s="72"/>
      <c r="N154" s="72"/>
      <c r="O154" s="72" t="str">
        <f>I154</f>
        <v>―</v>
      </c>
      <c r="P154" s="72"/>
      <c r="Q154" s="72"/>
    </row>
    <row r="155" spans="2:17" s="1" customFormat="1" ht="14.25" customHeight="1" thickTop="1" thickBot="1" x14ac:dyDescent="0.2">
      <c r="B155" s="1218"/>
      <c r="C155" s="1209"/>
      <c r="D155" s="1221"/>
      <c r="E155" s="754" t="s">
        <v>330</v>
      </c>
      <c r="F155" s="745" t="s">
        <v>347</v>
      </c>
      <c r="G155" s="746" t="s">
        <v>271</v>
      </c>
      <c r="H155" s="1212"/>
      <c r="I155" s="596" t="s">
        <v>271</v>
      </c>
      <c r="J155" s="1215"/>
      <c r="L155" s="72"/>
      <c r="M155" s="72" t="str">
        <f>G155</f>
        <v>―</v>
      </c>
      <c r="N155" s="72"/>
      <c r="O155" s="72"/>
      <c r="P155" s="72" t="str">
        <f>I155</f>
        <v>―</v>
      </c>
      <c r="Q155" s="72"/>
    </row>
    <row r="156" spans="2:17" s="1" customFormat="1" ht="14.25" customHeight="1" thickTop="1" x14ac:dyDescent="0.15">
      <c r="B156" s="1219"/>
      <c r="C156" s="1210"/>
      <c r="D156" s="1222"/>
      <c r="E156" s="778" t="s">
        <v>255</v>
      </c>
      <c r="F156" s="779" t="s">
        <v>347</v>
      </c>
      <c r="G156" s="780" t="s">
        <v>272</v>
      </c>
      <c r="H156" s="1213"/>
      <c r="I156" s="781" t="s">
        <v>272</v>
      </c>
      <c r="J156" s="1216"/>
      <c r="L156" s="72"/>
      <c r="M156" s="72"/>
      <c r="N156" s="72" t="str">
        <f>G156</f>
        <v>―</v>
      </c>
      <c r="O156" s="72"/>
      <c r="P156" s="72"/>
      <c r="Q156" s="72" t="str">
        <f>I156</f>
        <v>―</v>
      </c>
    </row>
    <row r="157" spans="2:17" s="1" customFormat="1" ht="14.25" customHeight="1" thickBot="1" x14ac:dyDescent="0.2">
      <c r="B157" s="1193">
        <v>50</v>
      </c>
      <c r="C157" s="1196" t="s">
        <v>263</v>
      </c>
      <c r="D157" s="1170" t="s">
        <v>259</v>
      </c>
      <c r="E157" s="764" t="s">
        <v>5</v>
      </c>
      <c r="F157" s="765" t="s">
        <v>27</v>
      </c>
      <c r="G157" s="766"/>
      <c r="H157" s="1199" t="s">
        <v>28</v>
      </c>
      <c r="I157" s="767"/>
      <c r="J157" s="1202">
        <f>SUM(I157:I159)</f>
        <v>0</v>
      </c>
      <c r="L157" s="72">
        <f>G157</f>
        <v>0</v>
      </c>
      <c r="M157" s="72"/>
      <c r="N157" s="72"/>
      <c r="O157" s="72">
        <f>I157</f>
        <v>0</v>
      </c>
      <c r="P157" s="72"/>
      <c r="Q157" s="72"/>
    </row>
    <row r="158" spans="2:17" s="1" customFormat="1" ht="14.25" customHeight="1" thickTop="1" thickBot="1" x14ac:dyDescent="0.2">
      <c r="B158" s="1194"/>
      <c r="C158" s="1197"/>
      <c r="D158" s="1171"/>
      <c r="E158" s="755" t="s">
        <v>330</v>
      </c>
      <c r="F158" s="747" t="s">
        <v>347</v>
      </c>
      <c r="G158" s="748"/>
      <c r="H158" s="1200"/>
      <c r="I158" s="82"/>
      <c r="J158" s="1203"/>
      <c r="L158" s="72"/>
      <c r="M158" s="72">
        <f>G158</f>
        <v>0</v>
      </c>
      <c r="N158" s="72"/>
      <c r="O158" s="72"/>
      <c r="P158" s="72">
        <f>I158</f>
        <v>0</v>
      </c>
      <c r="Q158" s="72"/>
    </row>
    <row r="159" spans="2:17" s="1" customFormat="1" ht="14.25" customHeight="1" thickTop="1" x14ac:dyDescent="0.15">
      <c r="B159" s="1195"/>
      <c r="C159" s="1198"/>
      <c r="D159" s="1223"/>
      <c r="E159" s="760" t="s">
        <v>343</v>
      </c>
      <c r="F159" s="761" t="s">
        <v>347</v>
      </c>
      <c r="G159" s="768"/>
      <c r="H159" s="1201"/>
      <c r="I159" s="769"/>
      <c r="J159" s="1204"/>
      <c r="L159" s="72"/>
      <c r="M159" s="72"/>
      <c r="N159" s="72">
        <f>G159</f>
        <v>0</v>
      </c>
      <c r="O159" s="72"/>
      <c r="P159" s="72"/>
      <c r="Q159" s="72">
        <f>I159</f>
        <v>0</v>
      </c>
    </row>
    <row r="160" spans="2:17" s="1" customFormat="1" ht="14.25" customHeight="1" thickBot="1" x14ac:dyDescent="0.2">
      <c r="B160" s="1193">
        <v>51</v>
      </c>
      <c r="C160" s="1196" t="s">
        <v>155</v>
      </c>
      <c r="D160" s="1170" t="s">
        <v>259</v>
      </c>
      <c r="E160" s="764" t="s">
        <v>5</v>
      </c>
      <c r="F160" s="765" t="s">
        <v>27</v>
      </c>
      <c r="G160" s="766"/>
      <c r="H160" s="1199" t="s">
        <v>28</v>
      </c>
      <c r="I160" s="767"/>
      <c r="J160" s="1202">
        <f>SUM(I160:I162)</f>
        <v>0</v>
      </c>
      <c r="L160" s="72">
        <f>G160</f>
        <v>0</v>
      </c>
      <c r="M160" s="72"/>
      <c r="N160" s="72"/>
      <c r="O160" s="72">
        <f>I160</f>
        <v>0</v>
      </c>
      <c r="P160" s="72"/>
      <c r="Q160" s="72"/>
    </row>
    <row r="161" spans="2:17" s="1" customFormat="1" ht="14.25" customHeight="1" thickTop="1" thickBot="1" x14ac:dyDescent="0.2">
      <c r="B161" s="1194"/>
      <c r="C161" s="1197"/>
      <c r="D161" s="1171"/>
      <c r="E161" s="755" t="s">
        <v>330</v>
      </c>
      <c r="F161" s="747" t="s">
        <v>347</v>
      </c>
      <c r="G161" s="748"/>
      <c r="H161" s="1200"/>
      <c r="I161" s="82"/>
      <c r="J161" s="1203"/>
      <c r="L161" s="72"/>
      <c r="M161" s="72">
        <f>G161</f>
        <v>0</v>
      </c>
      <c r="N161" s="72"/>
      <c r="O161" s="72"/>
      <c r="P161" s="72">
        <f>I161</f>
        <v>0</v>
      </c>
      <c r="Q161" s="72"/>
    </row>
    <row r="162" spans="2:17" s="1" customFormat="1" ht="14.25" customHeight="1" thickTop="1" x14ac:dyDescent="0.15">
      <c r="B162" s="1195"/>
      <c r="C162" s="1198"/>
      <c r="D162" s="1223"/>
      <c r="E162" s="760" t="s">
        <v>343</v>
      </c>
      <c r="F162" s="761" t="s">
        <v>347</v>
      </c>
      <c r="G162" s="768"/>
      <c r="H162" s="1201"/>
      <c r="I162" s="769"/>
      <c r="J162" s="1204"/>
      <c r="L162" s="72"/>
      <c r="M162" s="72"/>
      <c r="N162" s="72">
        <f>G162</f>
        <v>0</v>
      </c>
      <c r="O162" s="72"/>
      <c r="P162" s="72"/>
      <c r="Q162" s="72">
        <f>I162</f>
        <v>0</v>
      </c>
    </row>
    <row r="163" spans="2:17" s="1" customFormat="1" ht="14.25" customHeight="1" thickBot="1" x14ac:dyDescent="0.2">
      <c r="B163" s="1217">
        <v>52</v>
      </c>
      <c r="C163" s="1208" t="s">
        <v>156</v>
      </c>
      <c r="D163" s="1220" t="s">
        <v>603</v>
      </c>
      <c r="E163" s="774" t="s">
        <v>5</v>
      </c>
      <c r="F163" s="775" t="s">
        <v>27</v>
      </c>
      <c r="G163" s="776" t="s">
        <v>272</v>
      </c>
      <c r="H163" s="1211" t="s">
        <v>28</v>
      </c>
      <c r="I163" s="777" t="s">
        <v>272</v>
      </c>
      <c r="J163" s="1214" t="s">
        <v>272</v>
      </c>
      <c r="L163" s="72" t="str">
        <f>G163</f>
        <v>―</v>
      </c>
      <c r="M163" s="72"/>
      <c r="N163" s="72"/>
      <c r="O163" s="72" t="str">
        <f>I163</f>
        <v>―</v>
      </c>
      <c r="P163" s="72"/>
      <c r="Q163" s="72"/>
    </row>
    <row r="164" spans="2:17" s="1" customFormat="1" ht="14.25" customHeight="1" thickTop="1" thickBot="1" x14ac:dyDescent="0.2">
      <c r="B164" s="1218"/>
      <c r="C164" s="1209"/>
      <c r="D164" s="1221"/>
      <c r="E164" s="754" t="s">
        <v>330</v>
      </c>
      <c r="F164" s="745" t="s">
        <v>347</v>
      </c>
      <c r="G164" s="746" t="s">
        <v>271</v>
      </c>
      <c r="H164" s="1212"/>
      <c r="I164" s="596" t="s">
        <v>271</v>
      </c>
      <c r="J164" s="1215"/>
      <c r="L164" s="72"/>
      <c r="M164" s="72" t="str">
        <f>G164</f>
        <v>―</v>
      </c>
      <c r="N164" s="72"/>
      <c r="O164" s="72"/>
      <c r="P164" s="72" t="str">
        <f>I164</f>
        <v>―</v>
      </c>
      <c r="Q164" s="72"/>
    </row>
    <row r="165" spans="2:17" s="1" customFormat="1" ht="14.25" customHeight="1" thickTop="1" x14ac:dyDescent="0.15">
      <c r="B165" s="1219"/>
      <c r="C165" s="1210"/>
      <c r="D165" s="1222"/>
      <c r="E165" s="778" t="s">
        <v>255</v>
      </c>
      <c r="F165" s="779" t="s">
        <v>347</v>
      </c>
      <c r="G165" s="780" t="s">
        <v>272</v>
      </c>
      <c r="H165" s="1213"/>
      <c r="I165" s="781" t="s">
        <v>272</v>
      </c>
      <c r="J165" s="1216"/>
      <c r="L165" s="72"/>
      <c r="M165" s="72"/>
      <c r="N165" s="72" t="str">
        <f>G165</f>
        <v>―</v>
      </c>
      <c r="O165" s="72"/>
      <c r="P165" s="72"/>
      <c r="Q165" s="72" t="str">
        <f>I165</f>
        <v>―</v>
      </c>
    </row>
    <row r="166" spans="2:17" s="1" customFormat="1" ht="14.25" customHeight="1" thickBot="1" x14ac:dyDescent="0.2">
      <c r="B166" s="1193">
        <v>53</v>
      </c>
      <c r="C166" s="1196" t="s">
        <v>157</v>
      </c>
      <c r="D166" s="1170" t="s">
        <v>259</v>
      </c>
      <c r="E166" s="764" t="s">
        <v>5</v>
      </c>
      <c r="F166" s="765" t="s">
        <v>27</v>
      </c>
      <c r="G166" s="766"/>
      <c r="H166" s="1199" t="s">
        <v>28</v>
      </c>
      <c r="I166" s="767"/>
      <c r="J166" s="1202">
        <f>SUM(I166:I168)</f>
        <v>0</v>
      </c>
      <c r="L166" s="72">
        <f>G166</f>
        <v>0</v>
      </c>
      <c r="M166" s="72"/>
      <c r="N166" s="72"/>
      <c r="O166" s="72">
        <f>I166</f>
        <v>0</v>
      </c>
      <c r="P166" s="72"/>
      <c r="Q166" s="72"/>
    </row>
    <row r="167" spans="2:17" s="1" customFormat="1" ht="14.25" customHeight="1" thickTop="1" thickBot="1" x14ac:dyDescent="0.2">
      <c r="B167" s="1194"/>
      <c r="C167" s="1197"/>
      <c r="D167" s="1171"/>
      <c r="E167" s="755" t="s">
        <v>330</v>
      </c>
      <c r="F167" s="747" t="s">
        <v>347</v>
      </c>
      <c r="G167" s="748"/>
      <c r="H167" s="1200"/>
      <c r="I167" s="82"/>
      <c r="J167" s="1203"/>
      <c r="L167" s="72"/>
      <c r="M167" s="72">
        <f>G167</f>
        <v>0</v>
      </c>
      <c r="N167" s="72"/>
      <c r="O167" s="72"/>
      <c r="P167" s="72">
        <f>I167</f>
        <v>0</v>
      </c>
      <c r="Q167" s="72"/>
    </row>
    <row r="168" spans="2:17" s="1" customFormat="1" ht="14.25" customHeight="1" thickTop="1" x14ac:dyDescent="0.15">
      <c r="B168" s="1195"/>
      <c r="C168" s="1198"/>
      <c r="D168" s="1223"/>
      <c r="E168" s="760" t="s">
        <v>343</v>
      </c>
      <c r="F168" s="761" t="s">
        <v>347</v>
      </c>
      <c r="G168" s="768"/>
      <c r="H168" s="1201"/>
      <c r="I168" s="769"/>
      <c r="J168" s="1204"/>
      <c r="L168" s="72"/>
      <c r="M168" s="72"/>
      <c r="N168" s="72">
        <f>G168</f>
        <v>0</v>
      </c>
      <c r="O168" s="72"/>
      <c r="P168" s="72"/>
      <c r="Q168" s="72">
        <f>I168</f>
        <v>0</v>
      </c>
    </row>
    <row r="169" spans="2:17" s="1" customFormat="1" ht="14.25" customHeight="1" thickBot="1" x14ac:dyDescent="0.2">
      <c r="B169" s="1193">
        <v>54</v>
      </c>
      <c r="C169" s="1196" t="s">
        <v>158</v>
      </c>
      <c r="D169" s="1170" t="s">
        <v>259</v>
      </c>
      <c r="E169" s="764" t="s">
        <v>5</v>
      </c>
      <c r="F169" s="765" t="s">
        <v>27</v>
      </c>
      <c r="G169" s="766"/>
      <c r="H169" s="1199" t="s">
        <v>28</v>
      </c>
      <c r="I169" s="767"/>
      <c r="J169" s="1202">
        <f>SUM(I169:I171)</f>
        <v>0</v>
      </c>
      <c r="L169" s="72">
        <f>G169</f>
        <v>0</v>
      </c>
      <c r="M169" s="72"/>
      <c r="N169" s="72"/>
      <c r="O169" s="72">
        <f>I169</f>
        <v>0</v>
      </c>
      <c r="P169" s="72"/>
      <c r="Q169" s="72"/>
    </row>
    <row r="170" spans="2:17" s="1" customFormat="1" ht="14.25" customHeight="1" thickTop="1" thickBot="1" x14ac:dyDescent="0.2">
      <c r="B170" s="1194"/>
      <c r="C170" s="1197"/>
      <c r="D170" s="1171"/>
      <c r="E170" s="755" t="s">
        <v>330</v>
      </c>
      <c r="F170" s="747" t="s">
        <v>347</v>
      </c>
      <c r="G170" s="748"/>
      <c r="H170" s="1200"/>
      <c r="I170" s="82"/>
      <c r="J170" s="1203"/>
      <c r="L170" s="72"/>
      <c r="M170" s="72">
        <f>G170</f>
        <v>0</v>
      </c>
      <c r="N170" s="72"/>
      <c r="O170" s="72"/>
      <c r="P170" s="72">
        <f>I170</f>
        <v>0</v>
      </c>
      <c r="Q170" s="72"/>
    </row>
    <row r="171" spans="2:17" s="1" customFormat="1" ht="14.25" customHeight="1" thickTop="1" x14ac:dyDescent="0.15">
      <c r="B171" s="1195"/>
      <c r="C171" s="1198"/>
      <c r="D171" s="1223"/>
      <c r="E171" s="760" t="s">
        <v>343</v>
      </c>
      <c r="F171" s="761" t="s">
        <v>347</v>
      </c>
      <c r="G171" s="768"/>
      <c r="H171" s="1201"/>
      <c r="I171" s="769"/>
      <c r="J171" s="1204"/>
      <c r="L171" s="72"/>
      <c r="M171" s="72"/>
      <c r="N171" s="72">
        <f>G171</f>
        <v>0</v>
      </c>
      <c r="O171" s="72"/>
      <c r="P171" s="72"/>
      <c r="Q171" s="72">
        <f>I171</f>
        <v>0</v>
      </c>
    </row>
    <row r="172" spans="2:17" s="1" customFormat="1" ht="14.25" customHeight="1" thickBot="1" x14ac:dyDescent="0.2">
      <c r="B172" s="1193">
        <v>55</v>
      </c>
      <c r="C172" s="1196" t="s">
        <v>159</v>
      </c>
      <c r="D172" s="1170" t="s">
        <v>259</v>
      </c>
      <c r="E172" s="764" t="s">
        <v>5</v>
      </c>
      <c r="F172" s="765" t="s">
        <v>27</v>
      </c>
      <c r="G172" s="766"/>
      <c r="H172" s="1199" t="s">
        <v>28</v>
      </c>
      <c r="I172" s="767"/>
      <c r="J172" s="1202">
        <f>SUM(I172:I174)</f>
        <v>0</v>
      </c>
      <c r="L172" s="72">
        <f>G172</f>
        <v>0</v>
      </c>
      <c r="M172" s="72"/>
      <c r="N172" s="72"/>
      <c r="O172" s="72">
        <f>I172</f>
        <v>0</v>
      </c>
      <c r="P172" s="72"/>
      <c r="Q172" s="72"/>
    </row>
    <row r="173" spans="2:17" s="1" customFormat="1" ht="14.25" customHeight="1" thickTop="1" thickBot="1" x14ac:dyDescent="0.2">
      <c r="B173" s="1194"/>
      <c r="C173" s="1197"/>
      <c r="D173" s="1171"/>
      <c r="E173" s="755" t="s">
        <v>330</v>
      </c>
      <c r="F173" s="747" t="s">
        <v>347</v>
      </c>
      <c r="G173" s="748"/>
      <c r="H173" s="1200"/>
      <c r="I173" s="82"/>
      <c r="J173" s="1203"/>
      <c r="L173" s="72"/>
      <c r="M173" s="72">
        <f>G173</f>
        <v>0</v>
      </c>
      <c r="N173" s="72"/>
      <c r="O173" s="72"/>
      <c r="P173" s="72">
        <f>I173</f>
        <v>0</v>
      </c>
      <c r="Q173" s="72"/>
    </row>
    <row r="174" spans="2:17" s="1" customFormat="1" ht="14.25" customHeight="1" thickTop="1" x14ac:dyDescent="0.15">
      <c r="B174" s="1195"/>
      <c r="C174" s="1198"/>
      <c r="D174" s="1223"/>
      <c r="E174" s="760" t="s">
        <v>343</v>
      </c>
      <c r="F174" s="761" t="s">
        <v>347</v>
      </c>
      <c r="G174" s="768"/>
      <c r="H174" s="1201"/>
      <c r="I174" s="769"/>
      <c r="J174" s="1204"/>
      <c r="L174" s="72"/>
      <c r="M174" s="72"/>
      <c r="N174" s="72">
        <f>G174</f>
        <v>0</v>
      </c>
      <c r="O174" s="72"/>
      <c r="P174" s="72"/>
      <c r="Q174" s="72">
        <f>I174</f>
        <v>0</v>
      </c>
    </row>
    <row r="175" spans="2:17" s="1" customFormat="1" ht="14.25" customHeight="1" thickBot="1" x14ac:dyDescent="0.2">
      <c r="B175" s="1193">
        <v>56</v>
      </c>
      <c r="C175" s="1196" t="s">
        <v>160</v>
      </c>
      <c r="D175" s="1170" t="s">
        <v>259</v>
      </c>
      <c r="E175" s="764" t="s">
        <v>5</v>
      </c>
      <c r="F175" s="765" t="s">
        <v>27</v>
      </c>
      <c r="G175" s="766"/>
      <c r="H175" s="1199" t="s">
        <v>28</v>
      </c>
      <c r="I175" s="767"/>
      <c r="J175" s="1202">
        <f>SUM(I175:I177)</f>
        <v>0</v>
      </c>
      <c r="L175" s="72">
        <f>G175</f>
        <v>0</v>
      </c>
      <c r="M175" s="72"/>
      <c r="N175" s="72"/>
      <c r="O175" s="72">
        <f>I175</f>
        <v>0</v>
      </c>
      <c r="P175" s="72"/>
      <c r="Q175" s="72"/>
    </row>
    <row r="176" spans="2:17" s="1" customFormat="1" ht="14.25" customHeight="1" thickTop="1" thickBot="1" x14ac:dyDescent="0.2">
      <c r="B176" s="1194"/>
      <c r="C176" s="1197"/>
      <c r="D176" s="1171"/>
      <c r="E176" s="755" t="s">
        <v>330</v>
      </c>
      <c r="F176" s="747" t="s">
        <v>347</v>
      </c>
      <c r="G176" s="748"/>
      <c r="H176" s="1200"/>
      <c r="I176" s="82"/>
      <c r="J176" s="1203"/>
      <c r="L176" s="72"/>
      <c r="M176" s="72">
        <f>G176</f>
        <v>0</v>
      </c>
      <c r="N176" s="72"/>
      <c r="O176" s="72"/>
      <c r="P176" s="72">
        <f>I176</f>
        <v>0</v>
      </c>
      <c r="Q176" s="72"/>
    </row>
    <row r="177" spans="2:17" s="1" customFormat="1" ht="14.25" customHeight="1" thickTop="1" x14ac:dyDescent="0.15">
      <c r="B177" s="1195"/>
      <c r="C177" s="1198"/>
      <c r="D177" s="1223"/>
      <c r="E177" s="760" t="s">
        <v>343</v>
      </c>
      <c r="F177" s="761" t="s">
        <v>347</v>
      </c>
      <c r="G177" s="768"/>
      <c r="H177" s="1201"/>
      <c r="I177" s="769"/>
      <c r="J177" s="1204"/>
      <c r="L177" s="72"/>
      <c r="M177" s="72"/>
      <c r="N177" s="72">
        <f>G177</f>
        <v>0</v>
      </c>
      <c r="O177" s="72"/>
      <c r="P177" s="72"/>
      <c r="Q177" s="72">
        <f>I177</f>
        <v>0</v>
      </c>
    </row>
    <row r="178" spans="2:17" s="1" customFormat="1" ht="14.25" customHeight="1" thickBot="1" x14ac:dyDescent="0.2">
      <c r="B178" s="1217">
        <v>57</v>
      </c>
      <c r="C178" s="1208" t="s">
        <v>161</v>
      </c>
      <c r="D178" s="1220" t="s">
        <v>603</v>
      </c>
      <c r="E178" s="774" t="s">
        <v>5</v>
      </c>
      <c r="F178" s="775" t="s">
        <v>27</v>
      </c>
      <c r="G178" s="776" t="s">
        <v>272</v>
      </c>
      <c r="H178" s="1211" t="s">
        <v>28</v>
      </c>
      <c r="I178" s="777" t="s">
        <v>272</v>
      </c>
      <c r="J178" s="1214" t="s">
        <v>272</v>
      </c>
      <c r="L178" s="72" t="str">
        <f>G178</f>
        <v>―</v>
      </c>
      <c r="M178" s="72"/>
      <c r="N178" s="72"/>
      <c r="O178" s="72" t="str">
        <f>I178</f>
        <v>―</v>
      </c>
      <c r="P178" s="72"/>
      <c r="Q178" s="72"/>
    </row>
    <row r="179" spans="2:17" s="1" customFormat="1" ht="14.25" customHeight="1" thickTop="1" thickBot="1" x14ac:dyDescent="0.2">
      <c r="B179" s="1218"/>
      <c r="C179" s="1209"/>
      <c r="D179" s="1221"/>
      <c r="E179" s="754" t="s">
        <v>330</v>
      </c>
      <c r="F179" s="745" t="s">
        <v>347</v>
      </c>
      <c r="G179" s="746" t="s">
        <v>271</v>
      </c>
      <c r="H179" s="1212"/>
      <c r="I179" s="596" t="s">
        <v>271</v>
      </c>
      <c r="J179" s="1215"/>
      <c r="L179" s="72"/>
      <c r="M179" s="72" t="str">
        <f>G179</f>
        <v>―</v>
      </c>
      <c r="N179" s="72"/>
      <c r="O179" s="72"/>
      <c r="P179" s="72" t="str">
        <f>I179</f>
        <v>―</v>
      </c>
      <c r="Q179" s="72"/>
    </row>
    <row r="180" spans="2:17" s="1" customFormat="1" ht="14.25" customHeight="1" thickTop="1" x14ac:dyDescent="0.15">
      <c r="B180" s="1219"/>
      <c r="C180" s="1210"/>
      <c r="D180" s="1222"/>
      <c r="E180" s="778" t="s">
        <v>255</v>
      </c>
      <c r="F180" s="779" t="s">
        <v>347</v>
      </c>
      <c r="G180" s="780" t="s">
        <v>272</v>
      </c>
      <c r="H180" s="1213"/>
      <c r="I180" s="781" t="s">
        <v>272</v>
      </c>
      <c r="J180" s="1216"/>
      <c r="L180" s="72"/>
      <c r="M180" s="72"/>
      <c r="N180" s="72" t="str">
        <f>G180</f>
        <v>―</v>
      </c>
      <c r="O180" s="72"/>
      <c r="P180" s="72"/>
      <c r="Q180" s="72" t="str">
        <f>I180</f>
        <v>―</v>
      </c>
    </row>
    <row r="181" spans="2:17" s="1" customFormat="1" ht="14.25" customHeight="1" thickBot="1" x14ac:dyDescent="0.2">
      <c r="B181" s="1217">
        <v>58</v>
      </c>
      <c r="C181" s="1208" t="s">
        <v>162</v>
      </c>
      <c r="D181" s="1220" t="s">
        <v>603</v>
      </c>
      <c r="E181" s="774" t="s">
        <v>5</v>
      </c>
      <c r="F181" s="775" t="s">
        <v>27</v>
      </c>
      <c r="G181" s="776" t="s">
        <v>272</v>
      </c>
      <c r="H181" s="1211" t="s">
        <v>28</v>
      </c>
      <c r="I181" s="777" t="s">
        <v>272</v>
      </c>
      <c r="J181" s="1214" t="s">
        <v>272</v>
      </c>
      <c r="L181" s="72" t="str">
        <f>G181</f>
        <v>―</v>
      </c>
      <c r="M181" s="72"/>
      <c r="N181" s="72"/>
      <c r="O181" s="72" t="str">
        <f>I181</f>
        <v>―</v>
      </c>
      <c r="P181" s="72"/>
      <c r="Q181" s="72"/>
    </row>
    <row r="182" spans="2:17" s="1" customFormat="1" ht="14.25" customHeight="1" thickTop="1" thickBot="1" x14ac:dyDescent="0.2">
      <c r="B182" s="1218"/>
      <c r="C182" s="1209"/>
      <c r="D182" s="1221"/>
      <c r="E182" s="754" t="s">
        <v>330</v>
      </c>
      <c r="F182" s="745" t="s">
        <v>347</v>
      </c>
      <c r="G182" s="746" t="s">
        <v>271</v>
      </c>
      <c r="H182" s="1212"/>
      <c r="I182" s="596" t="s">
        <v>271</v>
      </c>
      <c r="J182" s="1215"/>
      <c r="L182" s="72"/>
      <c r="M182" s="72" t="str">
        <f>G182</f>
        <v>―</v>
      </c>
      <c r="N182" s="72"/>
      <c r="O182" s="72"/>
      <c r="P182" s="72" t="str">
        <f>I182</f>
        <v>―</v>
      </c>
      <c r="Q182" s="72"/>
    </row>
    <row r="183" spans="2:17" s="1" customFormat="1" ht="14.25" customHeight="1" thickTop="1" x14ac:dyDescent="0.15">
      <c r="B183" s="1219"/>
      <c r="C183" s="1210"/>
      <c r="D183" s="1222"/>
      <c r="E183" s="778" t="s">
        <v>255</v>
      </c>
      <c r="F183" s="779" t="s">
        <v>347</v>
      </c>
      <c r="G183" s="780" t="s">
        <v>272</v>
      </c>
      <c r="H183" s="1213"/>
      <c r="I183" s="781" t="s">
        <v>272</v>
      </c>
      <c r="J183" s="1216"/>
      <c r="L183" s="72"/>
      <c r="M183" s="72"/>
      <c r="N183" s="72" t="str">
        <f>G183</f>
        <v>―</v>
      </c>
      <c r="O183" s="72"/>
      <c r="P183" s="72"/>
      <c r="Q183" s="72" t="str">
        <f>I183</f>
        <v>―</v>
      </c>
    </row>
    <row r="184" spans="2:17" s="1" customFormat="1" ht="14.25" customHeight="1" thickBot="1" x14ac:dyDescent="0.2">
      <c r="B184" s="1193">
        <v>59</v>
      </c>
      <c r="C184" s="1196" t="s">
        <v>163</v>
      </c>
      <c r="D184" s="1170" t="s">
        <v>259</v>
      </c>
      <c r="E184" s="764" t="s">
        <v>5</v>
      </c>
      <c r="F184" s="765" t="s">
        <v>27</v>
      </c>
      <c r="G184" s="766"/>
      <c r="H184" s="1199" t="s">
        <v>28</v>
      </c>
      <c r="I184" s="767"/>
      <c r="J184" s="1202">
        <f>SUM(I184:I186)</f>
        <v>0</v>
      </c>
      <c r="L184" s="72">
        <f>G184</f>
        <v>0</v>
      </c>
      <c r="M184" s="72"/>
      <c r="N184" s="72"/>
      <c r="O184" s="72">
        <f>I184</f>
        <v>0</v>
      </c>
      <c r="P184" s="72"/>
      <c r="Q184" s="72"/>
    </row>
    <row r="185" spans="2:17" s="1" customFormat="1" ht="14.25" customHeight="1" thickTop="1" thickBot="1" x14ac:dyDescent="0.2">
      <c r="B185" s="1194"/>
      <c r="C185" s="1197"/>
      <c r="D185" s="1171"/>
      <c r="E185" s="755" t="s">
        <v>330</v>
      </c>
      <c r="F185" s="747" t="s">
        <v>347</v>
      </c>
      <c r="G185" s="748"/>
      <c r="H185" s="1200"/>
      <c r="I185" s="82"/>
      <c r="J185" s="1203"/>
      <c r="L185" s="72"/>
      <c r="M185" s="72">
        <f>G185</f>
        <v>0</v>
      </c>
      <c r="N185" s="72"/>
      <c r="O185" s="72"/>
      <c r="P185" s="72">
        <f>I185</f>
        <v>0</v>
      </c>
      <c r="Q185" s="72"/>
    </row>
    <row r="186" spans="2:17" s="1" customFormat="1" ht="14.25" customHeight="1" thickTop="1" x14ac:dyDescent="0.15">
      <c r="B186" s="1195"/>
      <c r="C186" s="1198"/>
      <c r="D186" s="1223"/>
      <c r="E186" s="760" t="s">
        <v>343</v>
      </c>
      <c r="F186" s="761" t="s">
        <v>347</v>
      </c>
      <c r="G186" s="768"/>
      <c r="H186" s="1201"/>
      <c r="I186" s="769"/>
      <c r="J186" s="1204"/>
      <c r="L186" s="72"/>
      <c r="M186" s="72"/>
      <c r="N186" s="72">
        <f>G186</f>
        <v>0</v>
      </c>
      <c r="O186" s="72"/>
      <c r="P186" s="72"/>
      <c r="Q186" s="72">
        <f>I186</f>
        <v>0</v>
      </c>
    </row>
    <row r="187" spans="2:17" s="1" customFormat="1" ht="14.25" customHeight="1" thickBot="1" x14ac:dyDescent="0.2">
      <c r="B187" s="1193">
        <v>60</v>
      </c>
      <c r="C187" s="1196" t="s">
        <v>164</v>
      </c>
      <c r="D187" s="1170" t="s">
        <v>259</v>
      </c>
      <c r="E187" s="764" t="s">
        <v>5</v>
      </c>
      <c r="F187" s="765" t="s">
        <v>27</v>
      </c>
      <c r="G187" s="766"/>
      <c r="H187" s="1199" t="s">
        <v>28</v>
      </c>
      <c r="I187" s="767"/>
      <c r="J187" s="1202">
        <f>SUM(I187:I189)</f>
        <v>0</v>
      </c>
      <c r="L187" s="72">
        <f>G187</f>
        <v>0</v>
      </c>
      <c r="M187" s="72"/>
      <c r="N187" s="72"/>
      <c r="O187" s="72">
        <f>I187</f>
        <v>0</v>
      </c>
      <c r="P187" s="72"/>
      <c r="Q187" s="72"/>
    </row>
    <row r="188" spans="2:17" s="1" customFormat="1" ht="14.25" customHeight="1" thickTop="1" thickBot="1" x14ac:dyDescent="0.2">
      <c r="B188" s="1194"/>
      <c r="C188" s="1197"/>
      <c r="D188" s="1171"/>
      <c r="E188" s="755" t="s">
        <v>330</v>
      </c>
      <c r="F188" s="747" t="s">
        <v>347</v>
      </c>
      <c r="G188" s="748"/>
      <c r="H188" s="1200"/>
      <c r="I188" s="82"/>
      <c r="J188" s="1203"/>
      <c r="L188" s="72"/>
      <c r="M188" s="72">
        <f>G188</f>
        <v>0</v>
      </c>
      <c r="N188" s="72"/>
      <c r="O188" s="72"/>
      <c r="P188" s="72">
        <f>I188</f>
        <v>0</v>
      </c>
      <c r="Q188" s="72"/>
    </row>
    <row r="189" spans="2:17" s="1" customFormat="1" ht="14.25" customHeight="1" thickTop="1" x14ac:dyDescent="0.15">
      <c r="B189" s="1195"/>
      <c r="C189" s="1198"/>
      <c r="D189" s="1223"/>
      <c r="E189" s="760" t="s">
        <v>343</v>
      </c>
      <c r="F189" s="761" t="s">
        <v>347</v>
      </c>
      <c r="G189" s="768"/>
      <c r="H189" s="1201"/>
      <c r="I189" s="769"/>
      <c r="J189" s="1204"/>
      <c r="L189" s="72"/>
      <c r="M189" s="72"/>
      <c r="N189" s="72">
        <f>G189</f>
        <v>0</v>
      </c>
      <c r="O189" s="72"/>
      <c r="P189" s="72"/>
      <c r="Q189" s="72">
        <f>I189</f>
        <v>0</v>
      </c>
    </row>
    <row r="190" spans="2:17" s="1" customFormat="1" ht="14.25" customHeight="1" thickBot="1" x14ac:dyDescent="0.2">
      <c r="B190" s="1193">
        <v>61</v>
      </c>
      <c r="C190" s="1196" t="s">
        <v>165</v>
      </c>
      <c r="D190" s="1170" t="s">
        <v>259</v>
      </c>
      <c r="E190" s="764" t="s">
        <v>5</v>
      </c>
      <c r="F190" s="765" t="s">
        <v>27</v>
      </c>
      <c r="G190" s="766"/>
      <c r="H190" s="1199" t="s">
        <v>28</v>
      </c>
      <c r="I190" s="767"/>
      <c r="J190" s="1202">
        <f>SUM(I190:I192)</f>
        <v>0</v>
      </c>
      <c r="L190" s="72">
        <f>G190</f>
        <v>0</v>
      </c>
      <c r="M190" s="72"/>
      <c r="N190" s="72"/>
      <c r="O190" s="72">
        <f>I190</f>
        <v>0</v>
      </c>
      <c r="P190" s="72"/>
      <c r="Q190" s="72"/>
    </row>
    <row r="191" spans="2:17" s="1" customFormat="1" ht="14.25" customHeight="1" thickTop="1" thickBot="1" x14ac:dyDescent="0.2">
      <c r="B191" s="1194"/>
      <c r="C191" s="1197"/>
      <c r="D191" s="1171"/>
      <c r="E191" s="755" t="s">
        <v>330</v>
      </c>
      <c r="F191" s="747" t="s">
        <v>347</v>
      </c>
      <c r="G191" s="748"/>
      <c r="H191" s="1200"/>
      <c r="I191" s="82"/>
      <c r="J191" s="1203"/>
      <c r="L191" s="72"/>
      <c r="M191" s="72">
        <f>G191</f>
        <v>0</v>
      </c>
      <c r="N191" s="72"/>
      <c r="O191" s="72"/>
      <c r="P191" s="72">
        <f>I191</f>
        <v>0</v>
      </c>
      <c r="Q191" s="72"/>
    </row>
    <row r="192" spans="2:17" s="1" customFormat="1" ht="14.25" customHeight="1" thickTop="1" x14ac:dyDescent="0.15">
      <c r="B192" s="1195"/>
      <c r="C192" s="1198"/>
      <c r="D192" s="1223"/>
      <c r="E192" s="760" t="s">
        <v>343</v>
      </c>
      <c r="F192" s="761" t="s">
        <v>347</v>
      </c>
      <c r="G192" s="768"/>
      <c r="H192" s="1201"/>
      <c r="I192" s="769"/>
      <c r="J192" s="1204"/>
      <c r="L192" s="72"/>
      <c r="M192" s="72"/>
      <c r="N192" s="72">
        <f>G192</f>
        <v>0</v>
      </c>
      <c r="O192" s="72"/>
      <c r="P192" s="72"/>
      <c r="Q192" s="72">
        <f>I192</f>
        <v>0</v>
      </c>
    </row>
    <row r="193" spans="2:17" s="1" customFormat="1" ht="14.25" customHeight="1" thickBot="1" x14ac:dyDescent="0.2">
      <c r="B193" s="1193">
        <v>62</v>
      </c>
      <c r="C193" s="1196" t="s">
        <v>166</v>
      </c>
      <c r="D193" s="1170" t="s">
        <v>259</v>
      </c>
      <c r="E193" s="764" t="s">
        <v>5</v>
      </c>
      <c r="F193" s="765" t="s">
        <v>27</v>
      </c>
      <c r="G193" s="766"/>
      <c r="H193" s="1199" t="s">
        <v>28</v>
      </c>
      <c r="I193" s="767"/>
      <c r="J193" s="1202">
        <f>SUM(I193:I195)</f>
        <v>0</v>
      </c>
      <c r="L193" s="72">
        <f>G193</f>
        <v>0</v>
      </c>
      <c r="M193" s="72"/>
      <c r="N193" s="72"/>
      <c r="O193" s="72">
        <f>I193</f>
        <v>0</v>
      </c>
      <c r="P193" s="72"/>
      <c r="Q193" s="72"/>
    </row>
    <row r="194" spans="2:17" s="1" customFormat="1" ht="14.25" customHeight="1" thickTop="1" thickBot="1" x14ac:dyDescent="0.2">
      <c r="B194" s="1194"/>
      <c r="C194" s="1197"/>
      <c r="D194" s="1171"/>
      <c r="E194" s="755" t="s">
        <v>330</v>
      </c>
      <c r="F194" s="747" t="s">
        <v>347</v>
      </c>
      <c r="G194" s="748"/>
      <c r="H194" s="1200"/>
      <c r="I194" s="82"/>
      <c r="J194" s="1203"/>
      <c r="L194" s="72"/>
      <c r="M194" s="72">
        <f>G194</f>
        <v>0</v>
      </c>
      <c r="N194" s="72"/>
      <c r="O194" s="72"/>
      <c r="P194" s="72">
        <f>I194</f>
        <v>0</v>
      </c>
      <c r="Q194" s="72"/>
    </row>
    <row r="195" spans="2:17" s="1" customFormat="1" ht="14.25" customHeight="1" thickTop="1" x14ac:dyDescent="0.15">
      <c r="B195" s="1195"/>
      <c r="C195" s="1198"/>
      <c r="D195" s="1223"/>
      <c r="E195" s="760" t="s">
        <v>343</v>
      </c>
      <c r="F195" s="761" t="s">
        <v>347</v>
      </c>
      <c r="G195" s="768"/>
      <c r="H195" s="1201"/>
      <c r="I195" s="769"/>
      <c r="J195" s="1204"/>
      <c r="L195" s="72"/>
      <c r="M195" s="72"/>
      <c r="N195" s="72">
        <f>G195</f>
        <v>0</v>
      </c>
      <c r="O195" s="72"/>
      <c r="P195" s="72"/>
      <c r="Q195" s="72">
        <f>I195</f>
        <v>0</v>
      </c>
    </row>
    <row r="196" spans="2:17" s="1" customFormat="1" ht="14.25" customHeight="1" thickBot="1" x14ac:dyDescent="0.2">
      <c r="B196" s="1193">
        <v>63</v>
      </c>
      <c r="C196" s="1196" t="s">
        <v>167</v>
      </c>
      <c r="D196" s="1170" t="s">
        <v>259</v>
      </c>
      <c r="E196" s="764" t="s">
        <v>5</v>
      </c>
      <c r="F196" s="765" t="s">
        <v>27</v>
      </c>
      <c r="G196" s="766"/>
      <c r="H196" s="1199" t="s">
        <v>28</v>
      </c>
      <c r="I196" s="767"/>
      <c r="J196" s="1202">
        <f>SUM(I196:I198)</f>
        <v>0</v>
      </c>
      <c r="L196" s="72">
        <f>G196</f>
        <v>0</v>
      </c>
      <c r="M196" s="72"/>
      <c r="N196" s="72"/>
      <c r="O196" s="72">
        <f>I196</f>
        <v>0</v>
      </c>
      <c r="P196" s="72"/>
      <c r="Q196" s="72"/>
    </row>
    <row r="197" spans="2:17" s="1" customFormat="1" ht="14.25" customHeight="1" thickTop="1" thickBot="1" x14ac:dyDescent="0.2">
      <c r="B197" s="1194"/>
      <c r="C197" s="1197"/>
      <c r="D197" s="1171"/>
      <c r="E197" s="755" t="s">
        <v>330</v>
      </c>
      <c r="F197" s="747" t="s">
        <v>347</v>
      </c>
      <c r="G197" s="748"/>
      <c r="H197" s="1200"/>
      <c r="I197" s="82"/>
      <c r="J197" s="1203"/>
      <c r="L197" s="72"/>
      <c r="M197" s="72">
        <f>G197</f>
        <v>0</v>
      </c>
      <c r="N197" s="72"/>
      <c r="O197" s="72"/>
      <c r="P197" s="72">
        <f>I197</f>
        <v>0</v>
      </c>
      <c r="Q197" s="72"/>
    </row>
    <row r="198" spans="2:17" s="1" customFormat="1" ht="14.25" customHeight="1" thickTop="1" x14ac:dyDescent="0.15">
      <c r="B198" s="1195"/>
      <c r="C198" s="1198"/>
      <c r="D198" s="1223"/>
      <c r="E198" s="760" t="s">
        <v>343</v>
      </c>
      <c r="F198" s="761" t="s">
        <v>347</v>
      </c>
      <c r="G198" s="768"/>
      <c r="H198" s="1201"/>
      <c r="I198" s="769"/>
      <c r="J198" s="1204"/>
      <c r="L198" s="72"/>
      <c r="M198" s="72"/>
      <c r="N198" s="72">
        <f>G198</f>
        <v>0</v>
      </c>
      <c r="O198" s="72"/>
      <c r="P198" s="72"/>
      <c r="Q198" s="72">
        <f>I198</f>
        <v>0</v>
      </c>
    </row>
    <row r="199" spans="2:17" s="1" customFormat="1" ht="14.25" customHeight="1" thickBot="1" x14ac:dyDescent="0.2">
      <c r="B199" s="1193">
        <v>64</v>
      </c>
      <c r="C199" s="1196" t="s">
        <v>168</v>
      </c>
      <c r="D199" s="1170" t="s">
        <v>259</v>
      </c>
      <c r="E199" s="764" t="s">
        <v>5</v>
      </c>
      <c r="F199" s="765" t="s">
        <v>27</v>
      </c>
      <c r="G199" s="766"/>
      <c r="H199" s="1199" t="s">
        <v>28</v>
      </c>
      <c r="I199" s="767"/>
      <c r="J199" s="1202">
        <f>SUM(I199:I201)</f>
        <v>0</v>
      </c>
      <c r="L199" s="72">
        <f>G199</f>
        <v>0</v>
      </c>
      <c r="M199" s="72"/>
      <c r="N199" s="72"/>
      <c r="O199" s="72">
        <f>I199</f>
        <v>0</v>
      </c>
      <c r="P199" s="72"/>
      <c r="Q199" s="72"/>
    </row>
    <row r="200" spans="2:17" s="1" customFormat="1" ht="14.25" customHeight="1" thickTop="1" thickBot="1" x14ac:dyDescent="0.2">
      <c r="B200" s="1194"/>
      <c r="C200" s="1197"/>
      <c r="D200" s="1171"/>
      <c r="E200" s="755" t="s">
        <v>330</v>
      </c>
      <c r="F200" s="747" t="s">
        <v>347</v>
      </c>
      <c r="G200" s="749"/>
      <c r="H200" s="1200"/>
      <c r="I200" s="595"/>
      <c r="J200" s="1203"/>
      <c r="L200" s="72"/>
      <c r="M200" s="72">
        <f>G200</f>
        <v>0</v>
      </c>
      <c r="N200" s="72"/>
      <c r="O200" s="72"/>
      <c r="P200" s="72">
        <f>I200</f>
        <v>0</v>
      </c>
      <c r="Q200" s="72"/>
    </row>
    <row r="201" spans="2:17" s="1" customFormat="1" ht="14.25" customHeight="1" thickTop="1" x14ac:dyDescent="0.15">
      <c r="B201" s="1195"/>
      <c r="C201" s="1198"/>
      <c r="D201" s="1223"/>
      <c r="E201" s="760" t="s">
        <v>343</v>
      </c>
      <c r="F201" s="761" t="s">
        <v>347</v>
      </c>
      <c r="G201" s="768"/>
      <c r="H201" s="1201"/>
      <c r="I201" s="769"/>
      <c r="J201" s="1204"/>
      <c r="L201" s="72"/>
      <c r="M201" s="72"/>
      <c r="N201" s="72">
        <f>G201</f>
        <v>0</v>
      </c>
      <c r="O201" s="72"/>
      <c r="P201" s="72"/>
      <c r="Q201" s="72">
        <f>I201</f>
        <v>0</v>
      </c>
    </row>
    <row r="202" spans="2:17" s="1" customFormat="1" ht="14.25" customHeight="1" thickBot="1" x14ac:dyDescent="0.2">
      <c r="B202" s="1217">
        <v>65</v>
      </c>
      <c r="C202" s="1208" t="s">
        <v>169</v>
      </c>
      <c r="D202" s="1220" t="s">
        <v>603</v>
      </c>
      <c r="E202" s="774" t="s">
        <v>5</v>
      </c>
      <c r="F202" s="775" t="s">
        <v>27</v>
      </c>
      <c r="G202" s="776" t="s">
        <v>272</v>
      </c>
      <c r="H202" s="1211" t="s">
        <v>28</v>
      </c>
      <c r="I202" s="777" t="s">
        <v>272</v>
      </c>
      <c r="J202" s="1214" t="s">
        <v>272</v>
      </c>
      <c r="L202" s="72" t="str">
        <f>G202</f>
        <v>―</v>
      </c>
      <c r="M202" s="72"/>
      <c r="N202" s="72"/>
      <c r="O202" s="72" t="str">
        <f>I202</f>
        <v>―</v>
      </c>
      <c r="P202" s="72"/>
      <c r="Q202" s="72"/>
    </row>
    <row r="203" spans="2:17" s="1" customFormat="1" ht="14.25" customHeight="1" thickTop="1" thickBot="1" x14ac:dyDescent="0.2">
      <c r="B203" s="1218"/>
      <c r="C203" s="1209"/>
      <c r="D203" s="1221"/>
      <c r="E203" s="754" t="s">
        <v>330</v>
      </c>
      <c r="F203" s="745" t="s">
        <v>347</v>
      </c>
      <c r="G203" s="746" t="s">
        <v>271</v>
      </c>
      <c r="H203" s="1212"/>
      <c r="I203" s="596" t="s">
        <v>271</v>
      </c>
      <c r="J203" s="1215"/>
      <c r="L203" s="72"/>
      <c r="M203" s="72" t="str">
        <f>G203</f>
        <v>―</v>
      </c>
      <c r="N203" s="72"/>
      <c r="O203" s="72"/>
      <c r="P203" s="72" t="str">
        <f>I203</f>
        <v>―</v>
      </c>
      <c r="Q203" s="72"/>
    </row>
    <row r="204" spans="2:17" s="1" customFormat="1" ht="14.25" customHeight="1" thickTop="1" x14ac:dyDescent="0.15">
      <c r="B204" s="1219"/>
      <c r="C204" s="1210"/>
      <c r="D204" s="1222"/>
      <c r="E204" s="778" t="s">
        <v>255</v>
      </c>
      <c r="F204" s="779" t="s">
        <v>347</v>
      </c>
      <c r="G204" s="780" t="s">
        <v>272</v>
      </c>
      <c r="H204" s="1213"/>
      <c r="I204" s="781" t="s">
        <v>272</v>
      </c>
      <c r="J204" s="1216"/>
      <c r="L204" s="72"/>
      <c r="M204" s="72"/>
      <c r="N204" s="72" t="str">
        <f>G204</f>
        <v>―</v>
      </c>
      <c r="O204" s="72"/>
      <c r="P204" s="72"/>
      <c r="Q204" s="72" t="str">
        <f>I204</f>
        <v>―</v>
      </c>
    </row>
    <row r="205" spans="2:17" s="1" customFormat="1" ht="14.25" customHeight="1" thickBot="1" x14ac:dyDescent="0.2">
      <c r="B205" s="1193">
        <v>66</v>
      </c>
      <c r="C205" s="1196" t="s">
        <v>170</v>
      </c>
      <c r="D205" s="1170" t="s">
        <v>259</v>
      </c>
      <c r="E205" s="764" t="s">
        <v>5</v>
      </c>
      <c r="F205" s="765" t="s">
        <v>27</v>
      </c>
      <c r="G205" s="766"/>
      <c r="H205" s="1199" t="s">
        <v>28</v>
      </c>
      <c r="I205" s="767"/>
      <c r="J205" s="1202">
        <f>SUM(I205:I207)</f>
        <v>0</v>
      </c>
      <c r="L205" s="72">
        <f>G205</f>
        <v>0</v>
      </c>
      <c r="M205" s="72"/>
      <c r="N205" s="72"/>
      <c r="O205" s="72">
        <f>I205</f>
        <v>0</v>
      </c>
      <c r="P205" s="72"/>
      <c r="Q205" s="72"/>
    </row>
    <row r="206" spans="2:17" s="1" customFormat="1" ht="14.25" customHeight="1" thickTop="1" thickBot="1" x14ac:dyDescent="0.2">
      <c r="B206" s="1194"/>
      <c r="C206" s="1197"/>
      <c r="D206" s="1171"/>
      <c r="E206" s="755" t="s">
        <v>330</v>
      </c>
      <c r="F206" s="747" t="s">
        <v>347</v>
      </c>
      <c r="G206" s="748"/>
      <c r="H206" s="1200"/>
      <c r="I206" s="82"/>
      <c r="J206" s="1203"/>
      <c r="L206" s="72"/>
      <c r="M206" s="72">
        <f>G206</f>
        <v>0</v>
      </c>
      <c r="N206" s="72"/>
      <c r="O206" s="72"/>
      <c r="P206" s="72">
        <f>I206</f>
        <v>0</v>
      </c>
      <c r="Q206" s="72"/>
    </row>
    <row r="207" spans="2:17" s="1" customFormat="1" ht="14.25" customHeight="1" thickTop="1" x14ac:dyDescent="0.15">
      <c r="B207" s="1195"/>
      <c r="C207" s="1198"/>
      <c r="D207" s="1223"/>
      <c r="E207" s="760" t="s">
        <v>343</v>
      </c>
      <c r="F207" s="761" t="s">
        <v>347</v>
      </c>
      <c r="G207" s="768"/>
      <c r="H207" s="1201"/>
      <c r="I207" s="769"/>
      <c r="J207" s="1204"/>
      <c r="L207" s="72"/>
      <c r="M207" s="72"/>
      <c r="N207" s="72">
        <f>G207</f>
        <v>0</v>
      </c>
      <c r="O207" s="72"/>
      <c r="P207" s="72"/>
      <c r="Q207" s="72">
        <f>I207</f>
        <v>0</v>
      </c>
    </row>
    <row r="208" spans="2:17" s="1" customFormat="1" ht="14.25" customHeight="1" thickBot="1" x14ac:dyDescent="0.2">
      <c r="B208" s="1193">
        <v>67</v>
      </c>
      <c r="C208" s="1196" t="s">
        <v>171</v>
      </c>
      <c r="D208" s="1170" t="s">
        <v>259</v>
      </c>
      <c r="E208" s="764" t="s">
        <v>5</v>
      </c>
      <c r="F208" s="765" t="s">
        <v>27</v>
      </c>
      <c r="G208" s="766"/>
      <c r="H208" s="1199" t="s">
        <v>28</v>
      </c>
      <c r="I208" s="767"/>
      <c r="J208" s="1202">
        <f>SUM(I208:I210)</f>
        <v>0</v>
      </c>
      <c r="L208" s="72">
        <f>G208</f>
        <v>0</v>
      </c>
      <c r="M208" s="72"/>
      <c r="N208" s="72"/>
      <c r="O208" s="72">
        <f>I208</f>
        <v>0</v>
      </c>
      <c r="P208" s="72"/>
      <c r="Q208" s="72"/>
    </row>
    <row r="209" spans="2:17" s="1" customFormat="1" ht="14.25" customHeight="1" thickTop="1" thickBot="1" x14ac:dyDescent="0.2">
      <c r="B209" s="1194"/>
      <c r="C209" s="1197"/>
      <c r="D209" s="1171"/>
      <c r="E209" s="755" t="s">
        <v>330</v>
      </c>
      <c r="F209" s="747" t="s">
        <v>347</v>
      </c>
      <c r="G209" s="748"/>
      <c r="H209" s="1200"/>
      <c r="I209" s="82"/>
      <c r="J209" s="1203"/>
      <c r="L209" s="72"/>
      <c r="M209" s="72">
        <f>G209</f>
        <v>0</v>
      </c>
      <c r="N209" s="72"/>
      <c r="O209" s="72"/>
      <c r="P209" s="72">
        <f>I209</f>
        <v>0</v>
      </c>
      <c r="Q209" s="72"/>
    </row>
    <row r="210" spans="2:17" s="1" customFormat="1" ht="14.25" customHeight="1" thickTop="1" x14ac:dyDescent="0.15">
      <c r="B210" s="1195"/>
      <c r="C210" s="1198"/>
      <c r="D210" s="1223"/>
      <c r="E210" s="760" t="s">
        <v>343</v>
      </c>
      <c r="F210" s="761" t="s">
        <v>347</v>
      </c>
      <c r="G210" s="768"/>
      <c r="H210" s="1201"/>
      <c r="I210" s="769"/>
      <c r="J210" s="1204"/>
      <c r="L210" s="72"/>
      <c r="M210" s="72"/>
      <c r="N210" s="72">
        <f>G210</f>
        <v>0</v>
      </c>
      <c r="O210" s="72"/>
      <c r="P210" s="72"/>
      <c r="Q210" s="72">
        <f>I210</f>
        <v>0</v>
      </c>
    </row>
    <row r="211" spans="2:17" s="1" customFormat="1" ht="14.25" customHeight="1" thickBot="1" x14ac:dyDescent="0.2">
      <c r="B211" s="1217">
        <v>68</v>
      </c>
      <c r="C211" s="1208" t="s">
        <v>172</v>
      </c>
      <c r="D211" s="1220" t="s">
        <v>603</v>
      </c>
      <c r="E211" s="774" t="s">
        <v>5</v>
      </c>
      <c r="F211" s="775" t="s">
        <v>27</v>
      </c>
      <c r="G211" s="776" t="s">
        <v>272</v>
      </c>
      <c r="H211" s="1211" t="s">
        <v>28</v>
      </c>
      <c r="I211" s="777" t="s">
        <v>272</v>
      </c>
      <c r="J211" s="1214" t="s">
        <v>272</v>
      </c>
      <c r="L211" s="72" t="str">
        <f>G211</f>
        <v>―</v>
      </c>
      <c r="M211" s="72"/>
      <c r="N211" s="72"/>
      <c r="O211" s="72" t="str">
        <f>I211</f>
        <v>―</v>
      </c>
      <c r="P211" s="72"/>
      <c r="Q211" s="72"/>
    </row>
    <row r="212" spans="2:17" s="1" customFormat="1" ht="14.25" customHeight="1" thickTop="1" thickBot="1" x14ac:dyDescent="0.2">
      <c r="B212" s="1218"/>
      <c r="C212" s="1209"/>
      <c r="D212" s="1221"/>
      <c r="E212" s="754" t="s">
        <v>330</v>
      </c>
      <c r="F212" s="745" t="s">
        <v>347</v>
      </c>
      <c r="G212" s="746" t="s">
        <v>271</v>
      </c>
      <c r="H212" s="1212"/>
      <c r="I212" s="596" t="s">
        <v>271</v>
      </c>
      <c r="J212" s="1215"/>
      <c r="L212" s="72"/>
      <c r="M212" s="72" t="str">
        <f>G212</f>
        <v>―</v>
      </c>
      <c r="N212" s="72"/>
      <c r="O212" s="72"/>
      <c r="P212" s="72" t="str">
        <f>I212</f>
        <v>―</v>
      </c>
      <c r="Q212" s="72"/>
    </row>
    <row r="213" spans="2:17" s="1" customFormat="1" ht="14.25" customHeight="1" thickTop="1" x14ac:dyDescent="0.15">
      <c r="B213" s="1219"/>
      <c r="C213" s="1210"/>
      <c r="D213" s="1222"/>
      <c r="E213" s="778" t="s">
        <v>255</v>
      </c>
      <c r="F213" s="779" t="s">
        <v>347</v>
      </c>
      <c r="G213" s="780" t="s">
        <v>272</v>
      </c>
      <c r="H213" s="1213"/>
      <c r="I213" s="781" t="s">
        <v>272</v>
      </c>
      <c r="J213" s="1216"/>
      <c r="L213" s="72"/>
      <c r="M213" s="72"/>
      <c r="N213" s="72" t="str">
        <f>G213</f>
        <v>―</v>
      </c>
      <c r="O213" s="72"/>
      <c r="P213" s="72"/>
      <c r="Q213" s="72" t="str">
        <f>I213</f>
        <v>―</v>
      </c>
    </row>
    <row r="214" spans="2:17" s="1" customFormat="1" ht="14.25" customHeight="1" thickBot="1" x14ac:dyDescent="0.2">
      <c r="B214" s="1193">
        <v>69</v>
      </c>
      <c r="C214" s="1196" t="s">
        <v>173</v>
      </c>
      <c r="D214" s="1170" t="s">
        <v>259</v>
      </c>
      <c r="E214" s="764" t="s">
        <v>5</v>
      </c>
      <c r="F214" s="765" t="s">
        <v>27</v>
      </c>
      <c r="G214" s="766"/>
      <c r="H214" s="1199" t="s">
        <v>28</v>
      </c>
      <c r="I214" s="767"/>
      <c r="J214" s="1202">
        <f>SUM(I214:I216)</f>
        <v>0</v>
      </c>
      <c r="L214" s="72">
        <f>G214</f>
        <v>0</v>
      </c>
      <c r="M214" s="72"/>
      <c r="N214" s="72"/>
      <c r="O214" s="72">
        <f>I214</f>
        <v>0</v>
      </c>
      <c r="P214" s="72"/>
      <c r="Q214" s="72"/>
    </row>
    <row r="215" spans="2:17" s="1" customFormat="1" ht="14.25" customHeight="1" thickTop="1" thickBot="1" x14ac:dyDescent="0.2">
      <c r="B215" s="1194"/>
      <c r="C215" s="1197"/>
      <c r="D215" s="1171"/>
      <c r="E215" s="755" t="s">
        <v>330</v>
      </c>
      <c r="F215" s="747" t="s">
        <v>347</v>
      </c>
      <c r="G215" s="748"/>
      <c r="H215" s="1200"/>
      <c r="I215" s="82"/>
      <c r="J215" s="1203"/>
      <c r="L215" s="72"/>
      <c r="M215" s="72">
        <f>G215</f>
        <v>0</v>
      </c>
      <c r="N215" s="72"/>
      <c r="O215" s="72"/>
      <c r="P215" s="72">
        <f>I215</f>
        <v>0</v>
      </c>
      <c r="Q215" s="72"/>
    </row>
    <row r="216" spans="2:17" s="1" customFormat="1" ht="14.25" customHeight="1" thickTop="1" x14ac:dyDescent="0.15">
      <c r="B216" s="1195"/>
      <c r="C216" s="1198"/>
      <c r="D216" s="1223"/>
      <c r="E216" s="760" t="s">
        <v>343</v>
      </c>
      <c r="F216" s="761" t="s">
        <v>347</v>
      </c>
      <c r="G216" s="768"/>
      <c r="H216" s="1201"/>
      <c r="I216" s="769"/>
      <c r="J216" s="1204"/>
      <c r="L216" s="72"/>
      <c r="M216" s="72"/>
      <c r="N216" s="72">
        <f>G216</f>
        <v>0</v>
      </c>
      <c r="O216" s="72"/>
      <c r="P216" s="72"/>
      <c r="Q216" s="72">
        <f>I216</f>
        <v>0</v>
      </c>
    </row>
    <row r="217" spans="2:17" s="1" customFormat="1" ht="14.25" customHeight="1" thickBot="1" x14ac:dyDescent="0.2">
      <c r="B217" s="1217">
        <v>70</v>
      </c>
      <c r="C217" s="1208" t="s">
        <v>174</v>
      </c>
      <c r="D217" s="1220" t="s">
        <v>603</v>
      </c>
      <c r="E217" s="774" t="s">
        <v>5</v>
      </c>
      <c r="F217" s="775" t="s">
        <v>27</v>
      </c>
      <c r="G217" s="776" t="s">
        <v>272</v>
      </c>
      <c r="H217" s="1211" t="s">
        <v>28</v>
      </c>
      <c r="I217" s="777" t="s">
        <v>272</v>
      </c>
      <c r="J217" s="1214" t="s">
        <v>272</v>
      </c>
      <c r="L217" s="72" t="str">
        <f>G217</f>
        <v>―</v>
      </c>
      <c r="M217" s="72"/>
      <c r="N217" s="72"/>
      <c r="O217" s="72" t="str">
        <f>I217</f>
        <v>―</v>
      </c>
      <c r="P217" s="72"/>
      <c r="Q217" s="72"/>
    </row>
    <row r="218" spans="2:17" s="1" customFormat="1" ht="14.25" customHeight="1" thickTop="1" thickBot="1" x14ac:dyDescent="0.2">
      <c r="B218" s="1218"/>
      <c r="C218" s="1209"/>
      <c r="D218" s="1221"/>
      <c r="E218" s="754" t="s">
        <v>330</v>
      </c>
      <c r="F218" s="745" t="s">
        <v>347</v>
      </c>
      <c r="G218" s="746" t="s">
        <v>271</v>
      </c>
      <c r="H218" s="1212"/>
      <c r="I218" s="596" t="s">
        <v>271</v>
      </c>
      <c r="J218" s="1215"/>
      <c r="L218" s="72"/>
      <c r="M218" s="72" t="str">
        <f>G218</f>
        <v>―</v>
      </c>
      <c r="N218" s="72"/>
      <c r="O218" s="72"/>
      <c r="P218" s="72" t="str">
        <f>I218</f>
        <v>―</v>
      </c>
      <c r="Q218" s="72"/>
    </row>
    <row r="219" spans="2:17" s="1" customFormat="1" ht="14.25" customHeight="1" thickTop="1" x14ac:dyDescent="0.15">
      <c r="B219" s="1219"/>
      <c r="C219" s="1210"/>
      <c r="D219" s="1222"/>
      <c r="E219" s="778" t="s">
        <v>255</v>
      </c>
      <c r="F219" s="779" t="s">
        <v>347</v>
      </c>
      <c r="G219" s="780" t="s">
        <v>272</v>
      </c>
      <c r="H219" s="1213"/>
      <c r="I219" s="781" t="s">
        <v>272</v>
      </c>
      <c r="J219" s="1216"/>
      <c r="L219" s="72"/>
      <c r="M219" s="72"/>
      <c r="N219" s="72" t="str">
        <f>G219</f>
        <v>―</v>
      </c>
      <c r="O219" s="72"/>
      <c r="P219" s="72"/>
      <c r="Q219" s="72" t="str">
        <f>I219</f>
        <v>―</v>
      </c>
    </row>
    <row r="220" spans="2:17" s="1" customFormat="1" ht="14.25" customHeight="1" thickBot="1" x14ac:dyDescent="0.2">
      <c r="B220" s="1193">
        <v>71</v>
      </c>
      <c r="C220" s="1196" t="s">
        <v>175</v>
      </c>
      <c r="D220" s="1170" t="s">
        <v>259</v>
      </c>
      <c r="E220" s="764" t="s">
        <v>5</v>
      </c>
      <c r="F220" s="765" t="s">
        <v>27</v>
      </c>
      <c r="G220" s="766"/>
      <c r="H220" s="1199" t="s">
        <v>28</v>
      </c>
      <c r="I220" s="767"/>
      <c r="J220" s="1202">
        <f>SUM(I220:I222)</f>
        <v>0</v>
      </c>
      <c r="L220" s="72">
        <f>G220</f>
        <v>0</v>
      </c>
      <c r="M220" s="72"/>
      <c r="N220" s="72"/>
      <c r="O220" s="72">
        <f>I220</f>
        <v>0</v>
      </c>
      <c r="P220" s="72"/>
      <c r="Q220" s="72"/>
    </row>
    <row r="221" spans="2:17" s="1" customFormat="1" ht="14.25" customHeight="1" thickTop="1" thickBot="1" x14ac:dyDescent="0.2">
      <c r="B221" s="1194"/>
      <c r="C221" s="1197"/>
      <c r="D221" s="1171"/>
      <c r="E221" s="755" t="s">
        <v>330</v>
      </c>
      <c r="F221" s="747" t="s">
        <v>347</v>
      </c>
      <c r="G221" s="748"/>
      <c r="H221" s="1200"/>
      <c r="I221" s="82"/>
      <c r="J221" s="1203"/>
      <c r="L221" s="72"/>
      <c r="M221" s="72">
        <f>G221</f>
        <v>0</v>
      </c>
      <c r="N221" s="72"/>
      <c r="O221" s="72"/>
      <c r="P221" s="72">
        <f>I221</f>
        <v>0</v>
      </c>
      <c r="Q221" s="72"/>
    </row>
    <row r="222" spans="2:17" s="1" customFormat="1" ht="14.25" customHeight="1" thickTop="1" x14ac:dyDescent="0.15">
      <c r="B222" s="1195"/>
      <c r="C222" s="1198"/>
      <c r="D222" s="1223"/>
      <c r="E222" s="760" t="s">
        <v>343</v>
      </c>
      <c r="F222" s="761" t="s">
        <v>347</v>
      </c>
      <c r="G222" s="768"/>
      <c r="H222" s="1201"/>
      <c r="I222" s="769"/>
      <c r="J222" s="1204"/>
      <c r="L222" s="72"/>
      <c r="M222" s="72"/>
      <c r="N222" s="72">
        <f>G222</f>
        <v>0</v>
      </c>
      <c r="O222" s="72"/>
      <c r="P222" s="72"/>
      <c r="Q222" s="72">
        <f>I222</f>
        <v>0</v>
      </c>
    </row>
    <row r="223" spans="2:17" s="1" customFormat="1" ht="14.25" customHeight="1" thickBot="1" x14ac:dyDescent="0.2">
      <c r="B223" s="1217">
        <v>72</v>
      </c>
      <c r="C223" s="1208" t="s">
        <v>176</v>
      </c>
      <c r="D223" s="1220" t="s">
        <v>603</v>
      </c>
      <c r="E223" s="774" t="s">
        <v>5</v>
      </c>
      <c r="F223" s="775" t="s">
        <v>27</v>
      </c>
      <c r="G223" s="776" t="s">
        <v>272</v>
      </c>
      <c r="H223" s="1211" t="s">
        <v>28</v>
      </c>
      <c r="I223" s="777" t="s">
        <v>272</v>
      </c>
      <c r="J223" s="1214" t="s">
        <v>272</v>
      </c>
      <c r="L223" s="72" t="str">
        <f>G223</f>
        <v>―</v>
      </c>
      <c r="M223" s="72"/>
      <c r="N223" s="72"/>
      <c r="O223" s="72" t="str">
        <f>I223</f>
        <v>―</v>
      </c>
      <c r="P223" s="72"/>
      <c r="Q223" s="72"/>
    </row>
    <row r="224" spans="2:17" s="1" customFormat="1" ht="14.25" customHeight="1" thickTop="1" thickBot="1" x14ac:dyDescent="0.2">
      <c r="B224" s="1218"/>
      <c r="C224" s="1209"/>
      <c r="D224" s="1221"/>
      <c r="E224" s="754" t="s">
        <v>330</v>
      </c>
      <c r="F224" s="745" t="s">
        <v>347</v>
      </c>
      <c r="G224" s="746" t="s">
        <v>271</v>
      </c>
      <c r="H224" s="1212"/>
      <c r="I224" s="596" t="s">
        <v>271</v>
      </c>
      <c r="J224" s="1215"/>
      <c r="L224" s="72"/>
      <c r="M224" s="72" t="str">
        <f>G224</f>
        <v>―</v>
      </c>
      <c r="N224" s="72"/>
      <c r="O224" s="72"/>
      <c r="P224" s="72" t="str">
        <f>I224</f>
        <v>―</v>
      </c>
      <c r="Q224" s="72"/>
    </row>
    <row r="225" spans="2:17" s="1" customFormat="1" ht="14.25" customHeight="1" thickTop="1" x14ac:dyDescent="0.15">
      <c r="B225" s="1219"/>
      <c r="C225" s="1210"/>
      <c r="D225" s="1222"/>
      <c r="E225" s="778" t="s">
        <v>255</v>
      </c>
      <c r="F225" s="779" t="s">
        <v>347</v>
      </c>
      <c r="G225" s="780" t="s">
        <v>272</v>
      </c>
      <c r="H225" s="1213"/>
      <c r="I225" s="781" t="s">
        <v>272</v>
      </c>
      <c r="J225" s="1216"/>
      <c r="L225" s="72"/>
      <c r="M225" s="72"/>
      <c r="N225" s="72" t="str">
        <f>G225</f>
        <v>―</v>
      </c>
      <c r="O225" s="72"/>
      <c r="P225" s="72"/>
      <c r="Q225" s="72" t="str">
        <f>I225</f>
        <v>―</v>
      </c>
    </row>
    <row r="226" spans="2:17" s="1" customFormat="1" ht="14.25" customHeight="1" thickBot="1" x14ac:dyDescent="0.2">
      <c r="B226" s="1217">
        <v>73</v>
      </c>
      <c r="C226" s="1208" t="s">
        <v>177</v>
      </c>
      <c r="D226" s="1220" t="s">
        <v>603</v>
      </c>
      <c r="E226" s="774" t="s">
        <v>5</v>
      </c>
      <c r="F226" s="775" t="s">
        <v>27</v>
      </c>
      <c r="G226" s="776" t="s">
        <v>272</v>
      </c>
      <c r="H226" s="1211" t="s">
        <v>28</v>
      </c>
      <c r="I226" s="777" t="s">
        <v>272</v>
      </c>
      <c r="J226" s="1214" t="s">
        <v>272</v>
      </c>
      <c r="L226" s="72" t="str">
        <f>G226</f>
        <v>―</v>
      </c>
      <c r="M226" s="72"/>
      <c r="N226" s="72"/>
      <c r="O226" s="72" t="str">
        <f>I226</f>
        <v>―</v>
      </c>
      <c r="P226" s="72"/>
      <c r="Q226" s="72"/>
    </row>
    <row r="227" spans="2:17" s="1" customFormat="1" ht="14.25" customHeight="1" thickTop="1" thickBot="1" x14ac:dyDescent="0.2">
      <c r="B227" s="1218"/>
      <c r="C227" s="1209"/>
      <c r="D227" s="1221"/>
      <c r="E227" s="754" t="s">
        <v>330</v>
      </c>
      <c r="F227" s="745" t="s">
        <v>347</v>
      </c>
      <c r="G227" s="746" t="s">
        <v>271</v>
      </c>
      <c r="H227" s="1212"/>
      <c r="I227" s="596" t="s">
        <v>271</v>
      </c>
      <c r="J227" s="1215"/>
      <c r="L227" s="72"/>
      <c r="M227" s="72" t="str">
        <f>G227</f>
        <v>―</v>
      </c>
      <c r="N227" s="72"/>
      <c r="O227" s="72"/>
      <c r="P227" s="72" t="str">
        <f>I227</f>
        <v>―</v>
      </c>
      <c r="Q227" s="72"/>
    </row>
    <row r="228" spans="2:17" s="1" customFormat="1" ht="14.25" customHeight="1" thickTop="1" x14ac:dyDescent="0.15">
      <c r="B228" s="1219"/>
      <c r="C228" s="1210"/>
      <c r="D228" s="1222"/>
      <c r="E228" s="778" t="s">
        <v>255</v>
      </c>
      <c r="F228" s="779" t="s">
        <v>347</v>
      </c>
      <c r="G228" s="780" t="s">
        <v>272</v>
      </c>
      <c r="H228" s="1213"/>
      <c r="I228" s="781" t="s">
        <v>272</v>
      </c>
      <c r="J228" s="1216"/>
      <c r="L228" s="72"/>
      <c r="M228" s="72"/>
      <c r="N228" s="72" t="str">
        <f>G228</f>
        <v>―</v>
      </c>
      <c r="O228" s="72"/>
      <c r="P228" s="72"/>
      <c r="Q228" s="72" t="str">
        <f>I228</f>
        <v>―</v>
      </c>
    </row>
    <row r="229" spans="2:17" s="1" customFormat="1" ht="14.25" customHeight="1" thickBot="1" x14ac:dyDescent="0.2">
      <c r="B229" s="1193">
        <v>74</v>
      </c>
      <c r="C229" s="1196" t="s">
        <v>178</v>
      </c>
      <c r="D229" s="1170" t="s">
        <v>259</v>
      </c>
      <c r="E229" s="764" t="s">
        <v>5</v>
      </c>
      <c r="F229" s="765" t="s">
        <v>27</v>
      </c>
      <c r="G229" s="766"/>
      <c r="H229" s="1199" t="s">
        <v>28</v>
      </c>
      <c r="I229" s="767"/>
      <c r="J229" s="1202">
        <f>SUM(I229:I231)</f>
        <v>0</v>
      </c>
      <c r="L229" s="72">
        <f>G229</f>
        <v>0</v>
      </c>
      <c r="M229" s="72"/>
      <c r="N229" s="72"/>
      <c r="O229" s="72">
        <f>I229</f>
        <v>0</v>
      </c>
      <c r="P229" s="72"/>
      <c r="Q229" s="72"/>
    </row>
    <row r="230" spans="2:17" s="1" customFormat="1" ht="14.25" customHeight="1" thickTop="1" thickBot="1" x14ac:dyDescent="0.2">
      <c r="B230" s="1194"/>
      <c r="C230" s="1197"/>
      <c r="D230" s="1171"/>
      <c r="E230" s="755" t="s">
        <v>330</v>
      </c>
      <c r="F230" s="747" t="s">
        <v>347</v>
      </c>
      <c r="G230" s="748"/>
      <c r="H230" s="1200"/>
      <c r="I230" s="82"/>
      <c r="J230" s="1203"/>
      <c r="L230" s="72"/>
      <c r="M230" s="72">
        <f>G230</f>
        <v>0</v>
      </c>
      <c r="N230" s="72"/>
      <c r="O230" s="72"/>
      <c r="P230" s="72">
        <f>I230</f>
        <v>0</v>
      </c>
      <c r="Q230" s="72"/>
    </row>
    <row r="231" spans="2:17" s="1" customFormat="1" ht="14.25" customHeight="1" thickTop="1" x14ac:dyDescent="0.15">
      <c r="B231" s="1195"/>
      <c r="C231" s="1198"/>
      <c r="D231" s="1223"/>
      <c r="E231" s="760" t="s">
        <v>343</v>
      </c>
      <c r="F231" s="761" t="s">
        <v>347</v>
      </c>
      <c r="G231" s="768"/>
      <c r="H231" s="1201"/>
      <c r="I231" s="769"/>
      <c r="J231" s="1204"/>
      <c r="L231" s="72"/>
      <c r="M231" s="72"/>
      <c r="N231" s="72">
        <f>G231</f>
        <v>0</v>
      </c>
      <c r="O231" s="72"/>
      <c r="P231" s="72"/>
      <c r="Q231" s="72">
        <f>I231</f>
        <v>0</v>
      </c>
    </row>
    <row r="232" spans="2:17" s="1" customFormat="1" ht="14.25" customHeight="1" thickBot="1" x14ac:dyDescent="0.2">
      <c r="B232" s="1193">
        <v>75</v>
      </c>
      <c r="C232" s="1196" t="s">
        <v>179</v>
      </c>
      <c r="D232" s="1170" t="s">
        <v>259</v>
      </c>
      <c r="E232" s="764" t="s">
        <v>5</v>
      </c>
      <c r="F232" s="765" t="s">
        <v>27</v>
      </c>
      <c r="G232" s="766"/>
      <c r="H232" s="1199" t="s">
        <v>28</v>
      </c>
      <c r="I232" s="767"/>
      <c r="J232" s="1202">
        <f>SUM(I232:I234)</f>
        <v>0</v>
      </c>
      <c r="L232" s="72">
        <f>G232</f>
        <v>0</v>
      </c>
      <c r="M232" s="72"/>
      <c r="N232" s="72"/>
      <c r="O232" s="72">
        <f>I232</f>
        <v>0</v>
      </c>
      <c r="P232" s="72"/>
      <c r="Q232" s="72"/>
    </row>
    <row r="233" spans="2:17" s="1" customFormat="1" ht="14.25" customHeight="1" thickTop="1" thickBot="1" x14ac:dyDescent="0.2">
      <c r="B233" s="1194"/>
      <c r="C233" s="1197"/>
      <c r="D233" s="1171"/>
      <c r="E233" s="755" t="s">
        <v>330</v>
      </c>
      <c r="F233" s="747" t="s">
        <v>347</v>
      </c>
      <c r="G233" s="748"/>
      <c r="H233" s="1200"/>
      <c r="I233" s="82"/>
      <c r="J233" s="1203"/>
      <c r="L233" s="72"/>
      <c r="M233" s="72">
        <f>G233</f>
        <v>0</v>
      </c>
      <c r="N233" s="72"/>
      <c r="O233" s="72"/>
      <c r="P233" s="72">
        <f>I233</f>
        <v>0</v>
      </c>
      <c r="Q233" s="72"/>
    </row>
    <row r="234" spans="2:17" s="1" customFormat="1" ht="14.25" customHeight="1" thickTop="1" x14ac:dyDescent="0.15">
      <c r="B234" s="1195"/>
      <c r="C234" s="1198"/>
      <c r="D234" s="1223"/>
      <c r="E234" s="760" t="s">
        <v>343</v>
      </c>
      <c r="F234" s="761" t="s">
        <v>347</v>
      </c>
      <c r="G234" s="768"/>
      <c r="H234" s="1201"/>
      <c r="I234" s="769"/>
      <c r="J234" s="1204"/>
      <c r="L234" s="72"/>
      <c r="M234" s="72"/>
      <c r="N234" s="72">
        <f>G234</f>
        <v>0</v>
      </c>
      <c r="O234" s="72"/>
      <c r="P234" s="72"/>
      <c r="Q234" s="72">
        <f>I234</f>
        <v>0</v>
      </c>
    </row>
    <row r="235" spans="2:17" s="1" customFormat="1" ht="14.25" customHeight="1" thickBot="1" x14ac:dyDescent="0.2">
      <c r="B235" s="1193">
        <v>76</v>
      </c>
      <c r="C235" s="1196" t="s">
        <v>180</v>
      </c>
      <c r="D235" s="1170" t="s">
        <v>259</v>
      </c>
      <c r="E235" s="764" t="s">
        <v>5</v>
      </c>
      <c r="F235" s="765" t="s">
        <v>27</v>
      </c>
      <c r="G235" s="766"/>
      <c r="H235" s="1199" t="s">
        <v>28</v>
      </c>
      <c r="I235" s="767"/>
      <c r="J235" s="1202">
        <f>SUM(I235:I237)</f>
        <v>0</v>
      </c>
      <c r="L235" s="72">
        <f>G235</f>
        <v>0</v>
      </c>
      <c r="M235" s="72"/>
      <c r="N235" s="72"/>
      <c r="O235" s="72">
        <f>I235</f>
        <v>0</v>
      </c>
      <c r="P235" s="72"/>
      <c r="Q235" s="72"/>
    </row>
    <row r="236" spans="2:17" s="1" customFormat="1" ht="14.25" customHeight="1" thickTop="1" thickBot="1" x14ac:dyDescent="0.2">
      <c r="B236" s="1194"/>
      <c r="C236" s="1197"/>
      <c r="D236" s="1171"/>
      <c r="E236" s="755" t="s">
        <v>330</v>
      </c>
      <c r="F236" s="747" t="s">
        <v>347</v>
      </c>
      <c r="G236" s="748"/>
      <c r="H236" s="1200"/>
      <c r="I236" s="82"/>
      <c r="J236" s="1203"/>
      <c r="L236" s="72"/>
      <c r="M236" s="72">
        <f>G236</f>
        <v>0</v>
      </c>
      <c r="N236" s="72"/>
      <c r="O236" s="72"/>
      <c r="P236" s="72">
        <f>I236</f>
        <v>0</v>
      </c>
      <c r="Q236" s="72"/>
    </row>
    <row r="237" spans="2:17" s="1" customFormat="1" ht="14.25" customHeight="1" thickTop="1" x14ac:dyDescent="0.15">
      <c r="B237" s="1195"/>
      <c r="C237" s="1198"/>
      <c r="D237" s="1223"/>
      <c r="E237" s="760" t="s">
        <v>343</v>
      </c>
      <c r="F237" s="761" t="s">
        <v>347</v>
      </c>
      <c r="G237" s="768"/>
      <c r="H237" s="1201"/>
      <c r="I237" s="769"/>
      <c r="J237" s="1204"/>
      <c r="L237" s="72"/>
      <c r="M237" s="72"/>
      <c r="N237" s="72">
        <f>G237</f>
        <v>0</v>
      </c>
      <c r="O237" s="72"/>
      <c r="P237" s="72"/>
      <c r="Q237" s="72">
        <f>I237</f>
        <v>0</v>
      </c>
    </row>
    <row r="238" spans="2:17" s="1" customFormat="1" ht="14.25" customHeight="1" thickBot="1" x14ac:dyDescent="0.2">
      <c r="B238" s="1193">
        <v>77</v>
      </c>
      <c r="C238" s="1196" t="s">
        <v>181</v>
      </c>
      <c r="D238" s="1170" t="s">
        <v>259</v>
      </c>
      <c r="E238" s="764" t="s">
        <v>5</v>
      </c>
      <c r="F238" s="765" t="s">
        <v>27</v>
      </c>
      <c r="G238" s="766"/>
      <c r="H238" s="1199" t="s">
        <v>28</v>
      </c>
      <c r="I238" s="767"/>
      <c r="J238" s="1202">
        <f>SUM(I238:I240)</f>
        <v>0</v>
      </c>
      <c r="L238" s="72">
        <f>G238</f>
        <v>0</v>
      </c>
      <c r="M238" s="72"/>
      <c r="N238" s="72"/>
      <c r="O238" s="72">
        <f>I238</f>
        <v>0</v>
      </c>
      <c r="P238" s="72"/>
      <c r="Q238" s="72"/>
    </row>
    <row r="239" spans="2:17" s="1" customFormat="1" ht="14.25" customHeight="1" thickTop="1" thickBot="1" x14ac:dyDescent="0.2">
      <c r="B239" s="1194"/>
      <c r="C239" s="1197"/>
      <c r="D239" s="1171"/>
      <c r="E239" s="755" t="s">
        <v>330</v>
      </c>
      <c r="F239" s="747" t="s">
        <v>347</v>
      </c>
      <c r="G239" s="748"/>
      <c r="H239" s="1200"/>
      <c r="I239" s="82"/>
      <c r="J239" s="1203"/>
      <c r="L239" s="72"/>
      <c r="M239" s="72">
        <f>G239</f>
        <v>0</v>
      </c>
      <c r="N239" s="72"/>
      <c r="O239" s="72"/>
      <c r="P239" s="72">
        <f>I239</f>
        <v>0</v>
      </c>
      <c r="Q239" s="72"/>
    </row>
    <row r="240" spans="2:17" s="1" customFormat="1" ht="14.25" customHeight="1" thickTop="1" x14ac:dyDescent="0.15">
      <c r="B240" s="1195"/>
      <c r="C240" s="1198"/>
      <c r="D240" s="1223"/>
      <c r="E240" s="760" t="s">
        <v>343</v>
      </c>
      <c r="F240" s="761" t="s">
        <v>347</v>
      </c>
      <c r="G240" s="768"/>
      <c r="H240" s="1201"/>
      <c r="I240" s="769"/>
      <c r="J240" s="1204"/>
      <c r="L240" s="72"/>
      <c r="M240" s="72"/>
      <c r="N240" s="72">
        <f>G240</f>
        <v>0</v>
      </c>
      <c r="O240" s="72"/>
      <c r="P240" s="72"/>
      <c r="Q240" s="72">
        <f>I240</f>
        <v>0</v>
      </c>
    </row>
    <row r="241" spans="2:17" s="1" customFormat="1" ht="14.25" customHeight="1" thickBot="1" x14ac:dyDescent="0.2">
      <c r="B241" s="1217">
        <v>78</v>
      </c>
      <c r="C241" s="1208" t="s">
        <v>182</v>
      </c>
      <c r="D241" s="1220" t="s">
        <v>603</v>
      </c>
      <c r="E241" s="774" t="s">
        <v>5</v>
      </c>
      <c r="F241" s="775" t="s">
        <v>27</v>
      </c>
      <c r="G241" s="776" t="s">
        <v>272</v>
      </c>
      <c r="H241" s="1211" t="s">
        <v>28</v>
      </c>
      <c r="I241" s="777" t="s">
        <v>272</v>
      </c>
      <c r="J241" s="1214" t="s">
        <v>272</v>
      </c>
      <c r="L241" s="72" t="str">
        <f>G241</f>
        <v>―</v>
      </c>
      <c r="M241" s="72"/>
      <c r="N241" s="72"/>
      <c r="O241" s="72" t="str">
        <f>I241</f>
        <v>―</v>
      </c>
      <c r="P241" s="72"/>
      <c r="Q241" s="72"/>
    </row>
    <row r="242" spans="2:17" s="1" customFormat="1" ht="14.25" customHeight="1" thickTop="1" thickBot="1" x14ac:dyDescent="0.2">
      <c r="B242" s="1218"/>
      <c r="C242" s="1209"/>
      <c r="D242" s="1221"/>
      <c r="E242" s="754" t="s">
        <v>330</v>
      </c>
      <c r="F242" s="745" t="s">
        <v>347</v>
      </c>
      <c r="G242" s="746" t="s">
        <v>271</v>
      </c>
      <c r="H242" s="1212"/>
      <c r="I242" s="596" t="s">
        <v>271</v>
      </c>
      <c r="J242" s="1215"/>
      <c r="L242" s="72"/>
      <c r="M242" s="72" t="str">
        <f>G242</f>
        <v>―</v>
      </c>
      <c r="N242" s="72"/>
      <c r="O242" s="72"/>
      <c r="P242" s="72" t="str">
        <f>I242</f>
        <v>―</v>
      </c>
      <c r="Q242" s="72"/>
    </row>
    <row r="243" spans="2:17" s="1" customFormat="1" ht="14.25" customHeight="1" thickTop="1" x14ac:dyDescent="0.15">
      <c r="B243" s="1219"/>
      <c r="C243" s="1210"/>
      <c r="D243" s="1222"/>
      <c r="E243" s="778" t="s">
        <v>255</v>
      </c>
      <c r="F243" s="779" t="s">
        <v>347</v>
      </c>
      <c r="G243" s="780" t="s">
        <v>272</v>
      </c>
      <c r="H243" s="1213"/>
      <c r="I243" s="781" t="s">
        <v>272</v>
      </c>
      <c r="J243" s="1216"/>
      <c r="L243" s="72"/>
      <c r="M243" s="72"/>
      <c r="N243" s="72" t="str">
        <f>G243</f>
        <v>―</v>
      </c>
      <c r="O243" s="72"/>
      <c r="P243" s="72"/>
      <c r="Q243" s="72" t="str">
        <f>I243</f>
        <v>―</v>
      </c>
    </row>
    <row r="244" spans="2:17" s="1" customFormat="1" ht="14.25" customHeight="1" thickBot="1" x14ac:dyDescent="0.2">
      <c r="B244" s="1193">
        <v>79</v>
      </c>
      <c r="C244" s="1196" t="s">
        <v>183</v>
      </c>
      <c r="D244" s="1170" t="s">
        <v>259</v>
      </c>
      <c r="E244" s="764" t="s">
        <v>5</v>
      </c>
      <c r="F244" s="765" t="s">
        <v>27</v>
      </c>
      <c r="G244" s="766"/>
      <c r="H244" s="1199" t="s">
        <v>28</v>
      </c>
      <c r="I244" s="767"/>
      <c r="J244" s="1202">
        <f>SUM(I244:I246)</f>
        <v>0</v>
      </c>
      <c r="L244" s="72">
        <f>G244</f>
        <v>0</v>
      </c>
      <c r="M244" s="72"/>
      <c r="N244" s="72"/>
      <c r="O244" s="72">
        <f>I244</f>
        <v>0</v>
      </c>
      <c r="P244" s="72"/>
      <c r="Q244" s="72"/>
    </row>
    <row r="245" spans="2:17" s="1" customFormat="1" ht="14.25" customHeight="1" thickTop="1" thickBot="1" x14ac:dyDescent="0.2">
      <c r="B245" s="1194"/>
      <c r="C245" s="1197"/>
      <c r="D245" s="1171"/>
      <c r="E245" s="755" t="s">
        <v>330</v>
      </c>
      <c r="F245" s="747" t="s">
        <v>347</v>
      </c>
      <c r="G245" s="748"/>
      <c r="H245" s="1200"/>
      <c r="I245" s="82"/>
      <c r="J245" s="1203"/>
      <c r="L245" s="72"/>
      <c r="M245" s="72">
        <f>G245</f>
        <v>0</v>
      </c>
      <c r="N245" s="72"/>
      <c r="O245" s="72"/>
      <c r="P245" s="72">
        <f>I245</f>
        <v>0</v>
      </c>
      <c r="Q245" s="72"/>
    </row>
    <row r="246" spans="2:17" s="1" customFormat="1" ht="14.25" customHeight="1" thickTop="1" x14ac:dyDescent="0.15">
      <c r="B246" s="1195"/>
      <c r="C246" s="1198"/>
      <c r="D246" s="1223"/>
      <c r="E246" s="760" t="s">
        <v>343</v>
      </c>
      <c r="F246" s="761" t="s">
        <v>347</v>
      </c>
      <c r="G246" s="768"/>
      <c r="H246" s="1201"/>
      <c r="I246" s="769"/>
      <c r="J246" s="1204"/>
      <c r="L246" s="72"/>
      <c r="M246" s="72"/>
      <c r="N246" s="72">
        <f>G246</f>
        <v>0</v>
      </c>
      <c r="O246" s="72"/>
      <c r="P246" s="72"/>
      <c r="Q246" s="72">
        <f>I246</f>
        <v>0</v>
      </c>
    </row>
    <row r="247" spans="2:17" s="1" customFormat="1" ht="14.25" customHeight="1" thickBot="1" x14ac:dyDescent="0.2">
      <c r="B247" s="1217">
        <v>80</v>
      </c>
      <c r="C247" s="1208" t="s">
        <v>184</v>
      </c>
      <c r="D247" s="1220" t="s">
        <v>603</v>
      </c>
      <c r="E247" s="774" t="s">
        <v>5</v>
      </c>
      <c r="F247" s="775" t="s">
        <v>27</v>
      </c>
      <c r="G247" s="776" t="s">
        <v>272</v>
      </c>
      <c r="H247" s="1211" t="s">
        <v>28</v>
      </c>
      <c r="I247" s="777" t="s">
        <v>272</v>
      </c>
      <c r="J247" s="1214" t="s">
        <v>272</v>
      </c>
      <c r="L247" s="72" t="str">
        <f>G247</f>
        <v>―</v>
      </c>
      <c r="M247" s="72"/>
      <c r="N247" s="72"/>
      <c r="O247" s="72" t="str">
        <f>I247</f>
        <v>―</v>
      </c>
      <c r="P247" s="72"/>
      <c r="Q247" s="72"/>
    </row>
    <row r="248" spans="2:17" s="1" customFormat="1" ht="14.25" customHeight="1" thickTop="1" thickBot="1" x14ac:dyDescent="0.2">
      <c r="B248" s="1218"/>
      <c r="C248" s="1209"/>
      <c r="D248" s="1221"/>
      <c r="E248" s="754" t="s">
        <v>330</v>
      </c>
      <c r="F248" s="745" t="s">
        <v>347</v>
      </c>
      <c r="G248" s="746" t="s">
        <v>271</v>
      </c>
      <c r="H248" s="1212"/>
      <c r="I248" s="596" t="s">
        <v>271</v>
      </c>
      <c r="J248" s="1215"/>
      <c r="L248" s="72"/>
      <c r="M248" s="72" t="str">
        <f>G248</f>
        <v>―</v>
      </c>
      <c r="N248" s="72"/>
      <c r="O248" s="72"/>
      <c r="P248" s="72" t="str">
        <f>I248</f>
        <v>―</v>
      </c>
      <c r="Q248" s="72"/>
    </row>
    <row r="249" spans="2:17" s="1" customFormat="1" ht="14.25" customHeight="1" thickTop="1" x14ac:dyDescent="0.15">
      <c r="B249" s="1219"/>
      <c r="C249" s="1210"/>
      <c r="D249" s="1222"/>
      <c r="E249" s="778" t="s">
        <v>255</v>
      </c>
      <c r="F249" s="779" t="s">
        <v>347</v>
      </c>
      <c r="G249" s="780" t="s">
        <v>272</v>
      </c>
      <c r="H249" s="1213"/>
      <c r="I249" s="781" t="s">
        <v>272</v>
      </c>
      <c r="J249" s="1216"/>
      <c r="L249" s="72"/>
      <c r="M249" s="72"/>
      <c r="N249" s="72" t="str">
        <f>G249</f>
        <v>―</v>
      </c>
      <c r="O249" s="72"/>
      <c r="P249" s="72"/>
      <c r="Q249" s="72" t="str">
        <f>I249</f>
        <v>―</v>
      </c>
    </row>
    <row r="250" spans="2:17" s="1" customFormat="1" ht="14.25" customHeight="1" thickBot="1" x14ac:dyDescent="0.2">
      <c r="B250" s="1193">
        <v>81</v>
      </c>
      <c r="C250" s="1196" t="s">
        <v>185</v>
      </c>
      <c r="D250" s="1170" t="s">
        <v>259</v>
      </c>
      <c r="E250" s="764" t="s">
        <v>5</v>
      </c>
      <c r="F250" s="765" t="s">
        <v>27</v>
      </c>
      <c r="G250" s="766"/>
      <c r="H250" s="1199" t="s">
        <v>28</v>
      </c>
      <c r="I250" s="767"/>
      <c r="J250" s="1202">
        <f>SUM(I250:I252)</f>
        <v>0</v>
      </c>
      <c r="L250" s="72">
        <f>G250</f>
        <v>0</v>
      </c>
      <c r="M250" s="72"/>
      <c r="N250" s="72"/>
      <c r="O250" s="72">
        <f>I250</f>
        <v>0</v>
      </c>
      <c r="P250" s="72"/>
      <c r="Q250" s="72"/>
    </row>
    <row r="251" spans="2:17" s="1" customFormat="1" ht="14.25" customHeight="1" thickTop="1" thickBot="1" x14ac:dyDescent="0.2">
      <c r="B251" s="1194"/>
      <c r="C251" s="1197"/>
      <c r="D251" s="1171"/>
      <c r="E251" s="755" t="s">
        <v>330</v>
      </c>
      <c r="F251" s="747" t="s">
        <v>347</v>
      </c>
      <c r="G251" s="748"/>
      <c r="H251" s="1200"/>
      <c r="I251" s="82"/>
      <c r="J251" s="1203"/>
      <c r="L251" s="72"/>
      <c r="M251" s="72">
        <f>G251</f>
        <v>0</v>
      </c>
      <c r="N251" s="72"/>
      <c r="O251" s="72"/>
      <c r="P251" s="72">
        <f>I251</f>
        <v>0</v>
      </c>
      <c r="Q251" s="72"/>
    </row>
    <row r="252" spans="2:17" s="1" customFormat="1" ht="14.25" customHeight="1" thickTop="1" x14ac:dyDescent="0.15">
      <c r="B252" s="1195"/>
      <c r="C252" s="1198"/>
      <c r="D252" s="1223"/>
      <c r="E252" s="760" t="s">
        <v>343</v>
      </c>
      <c r="F252" s="761" t="s">
        <v>347</v>
      </c>
      <c r="G252" s="768"/>
      <c r="H252" s="1201"/>
      <c r="I252" s="769"/>
      <c r="J252" s="1204"/>
      <c r="L252" s="72"/>
      <c r="M252" s="72"/>
      <c r="N252" s="72">
        <f>G252</f>
        <v>0</v>
      </c>
      <c r="O252" s="72"/>
      <c r="P252" s="72"/>
      <c r="Q252" s="72">
        <f>I252</f>
        <v>0</v>
      </c>
    </row>
    <row r="253" spans="2:17" s="1" customFormat="1" ht="14.25" customHeight="1" thickBot="1" x14ac:dyDescent="0.2">
      <c r="B253" s="1217">
        <v>82</v>
      </c>
      <c r="C253" s="1208" t="s">
        <v>186</v>
      </c>
      <c r="D253" s="1220" t="s">
        <v>603</v>
      </c>
      <c r="E253" s="774" t="s">
        <v>5</v>
      </c>
      <c r="F253" s="775" t="s">
        <v>27</v>
      </c>
      <c r="G253" s="776" t="s">
        <v>272</v>
      </c>
      <c r="H253" s="1211" t="s">
        <v>28</v>
      </c>
      <c r="I253" s="777" t="s">
        <v>272</v>
      </c>
      <c r="J253" s="1214" t="s">
        <v>272</v>
      </c>
      <c r="L253" s="72" t="str">
        <f>G253</f>
        <v>―</v>
      </c>
      <c r="M253" s="72"/>
      <c r="N253" s="72"/>
      <c r="O253" s="72" t="str">
        <f>I253</f>
        <v>―</v>
      </c>
      <c r="P253" s="72"/>
      <c r="Q253" s="72"/>
    </row>
    <row r="254" spans="2:17" s="1" customFormat="1" ht="14.25" customHeight="1" thickTop="1" thickBot="1" x14ac:dyDescent="0.2">
      <c r="B254" s="1218"/>
      <c r="C254" s="1209"/>
      <c r="D254" s="1221"/>
      <c r="E254" s="754" t="s">
        <v>330</v>
      </c>
      <c r="F254" s="745" t="s">
        <v>347</v>
      </c>
      <c r="G254" s="746" t="s">
        <v>271</v>
      </c>
      <c r="H254" s="1212"/>
      <c r="I254" s="596" t="s">
        <v>271</v>
      </c>
      <c r="J254" s="1215"/>
      <c r="L254" s="72"/>
      <c r="M254" s="72" t="str">
        <f>G254</f>
        <v>―</v>
      </c>
      <c r="N254" s="72"/>
      <c r="O254" s="72"/>
      <c r="P254" s="72" t="str">
        <f>I254</f>
        <v>―</v>
      </c>
      <c r="Q254" s="72"/>
    </row>
    <row r="255" spans="2:17" s="1" customFormat="1" ht="14.25" customHeight="1" thickTop="1" x14ac:dyDescent="0.15">
      <c r="B255" s="1219"/>
      <c r="C255" s="1210"/>
      <c r="D255" s="1222"/>
      <c r="E255" s="778" t="s">
        <v>255</v>
      </c>
      <c r="F255" s="779" t="s">
        <v>347</v>
      </c>
      <c r="G255" s="780" t="s">
        <v>272</v>
      </c>
      <c r="H255" s="1213"/>
      <c r="I255" s="781" t="s">
        <v>272</v>
      </c>
      <c r="J255" s="1216"/>
      <c r="L255" s="72"/>
      <c r="M255" s="72"/>
      <c r="N255" s="72" t="str">
        <f>G255</f>
        <v>―</v>
      </c>
      <c r="O255" s="72"/>
      <c r="P255" s="72"/>
      <c r="Q255" s="72" t="str">
        <f>I255</f>
        <v>―</v>
      </c>
    </row>
    <row r="256" spans="2:17" s="1" customFormat="1" ht="14.25" customHeight="1" thickBot="1" x14ac:dyDescent="0.2">
      <c r="B256" s="1193">
        <v>83</v>
      </c>
      <c r="C256" s="1196" t="s">
        <v>187</v>
      </c>
      <c r="D256" s="1170" t="s">
        <v>259</v>
      </c>
      <c r="E256" s="764" t="s">
        <v>5</v>
      </c>
      <c r="F256" s="765" t="s">
        <v>27</v>
      </c>
      <c r="G256" s="766"/>
      <c r="H256" s="1199" t="s">
        <v>28</v>
      </c>
      <c r="I256" s="767"/>
      <c r="J256" s="1202">
        <f>SUM(I256:I258)</f>
        <v>0</v>
      </c>
      <c r="L256" s="72">
        <f>G256</f>
        <v>0</v>
      </c>
      <c r="M256" s="72"/>
      <c r="N256" s="72"/>
      <c r="O256" s="72">
        <f>I256</f>
        <v>0</v>
      </c>
      <c r="P256" s="72"/>
      <c r="Q256" s="72"/>
    </row>
    <row r="257" spans="2:17" s="1" customFormat="1" ht="14.25" customHeight="1" thickTop="1" thickBot="1" x14ac:dyDescent="0.2">
      <c r="B257" s="1194"/>
      <c r="C257" s="1197"/>
      <c r="D257" s="1171"/>
      <c r="E257" s="755" t="s">
        <v>330</v>
      </c>
      <c r="F257" s="747" t="s">
        <v>347</v>
      </c>
      <c r="G257" s="748"/>
      <c r="H257" s="1200"/>
      <c r="I257" s="82"/>
      <c r="J257" s="1203"/>
      <c r="L257" s="72"/>
      <c r="M257" s="72">
        <f>G257</f>
        <v>0</v>
      </c>
      <c r="N257" s="72"/>
      <c r="O257" s="72"/>
      <c r="P257" s="72">
        <f>I257</f>
        <v>0</v>
      </c>
      <c r="Q257" s="72"/>
    </row>
    <row r="258" spans="2:17" s="1" customFormat="1" ht="14.25" customHeight="1" thickTop="1" x14ac:dyDescent="0.15">
      <c r="B258" s="1195"/>
      <c r="C258" s="1198"/>
      <c r="D258" s="1223"/>
      <c r="E258" s="760" t="s">
        <v>343</v>
      </c>
      <c r="F258" s="761" t="s">
        <v>347</v>
      </c>
      <c r="G258" s="768"/>
      <c r="H258" s="1201"/>
      <c r="I258" s="769"/>
      <c r="J258" s="1204"/>
      <c r="L258" s="72"/>
      <c r="M258" s="72"/>
      <c r="N258" s="72">
        <f>G258</f>
        <v>0</v>
      </c>
      <c r="O258" s="72"/>
      <c r="P258" s="72"/>
      <c r="Q258" s="72">
        <f>I258</f>
        <v>0</v>
      </c>
    </row>
    <row r="259" spans="2:17" s="1" customFormat="1" ht="14.25" customHeight="1" thickBot="1" x14ac:dyDescent="0.2">
      <c r="B259" s="1217">
        <v>84</v>
      </c>
      <c r="C259" s="1208" t="s">
        <v>188</v>
      </c>
      <c r="D259" s="1220" t="s">
        <v>603</v>
      </c>
      <c r="E259" s="774" t="s">
        <v>5</v>
      </c>
      <c r="F259" s="775" t="s">
        <v>27</v>
      </c>
      <c r="G259" s="776" t="s">
        <v>272</v>
      </c>
      <c r="H259" s="1211" t="s">
        <v>28</v>
      </c>
      <c r="I259" s="777" t="s">
        <v>272</v>
      </c>
      <c r="J259" s="1214" t="s">
        <v>272</v>
      </c>
      <c r="L259" s="72" t="str">
        <f>G259</f>
        <v>―</v>
      </c>
      <c r="M259" s="72"/>
      <c r="N259" s="72"/>
      <c r="O259" s="72" t="str">
        <f>I259</f>
        <v>―</v>
      </c>
      <c r="P259" s="72"/>
      <c r="Q259" s="72"/>
    </row>
    <row r="260" spans="2:17" s="1" customFormat="1" ht="14.25" customHeight="1" thickTop="1" thickBot="1" x14ac:dyDescent="0.2">
      <c r="B260" s="1218"/>
      <c r="C260" s="1209"/>
      <c r="D260" s="1221"/>
      <c r="E260" s="754" t="s">
        <v>330</v>
      </c>
      <c r="F260" s="745" t="s">
        <v>347</v>
      </c>
      <c r="G260" s="746" t="s">
        <v>271</v>
      </c>
      <c r="H260" s="1212"/>
      <c r="I260" s="596" t="s">
        <v>271</v>
      </c>
      <c r="J260" s="1215"/>
      <c r="L260" s="72"/>
      <c r="M260" s="72" t="str">
        <f>G260</f>
        <v>―</v>
      </c>
      <c r="N260" s="72"/>
      <c r="O260" s="72"/>
      <c r="P260" s="72" t="str">
        <f>I260</f>
        <v>―</v>
      </c>
      <c r="Q260" s="72"/>
    </row>
    <row r="261" spans="2:17" s="1" customFormat="1" ht="14.25" customHeight="1" thickTop="1" x14ac:dyDescent="0.15">
      <c r="B261" s="1219"/>
      <c r="C261" s="1210"/>
      <c r="D261" s="1222"/>
      <c r="E261" s="778" t="s">
        <v>255</v>
      </c>
      <c r="F261" s="779" t="s">
        <v>347</v>
      </c>
      <c r="G261" s="780" t="s">
        <v>272</v>
      </c>
      <c r="H261" s="1213"/>
      <c r="I261" s="781" t="s">
        <v>272</v>
      </c>
      <c r="J261" s="1216"/>
      <c r="L261" s="72"/>
      <c r="M261" s="72"/>
      <c r="N261" s="72" t="str">
        <f>G261</f>
        <v>―</v>
      </c>
      <c r="O261" s="72"/>
      <c r="P261" s="72"/>
      <c r="Q261" s="72" t="str">
        <f>I261</f>
        <v>―</v>
      </c>
    </row>
    <row r="262" spans="2:17" s="1" customFormat="1" ht="14.25" customHeight="1" thickBot="1" x14ac:dyDescent="0.2">
      <c r="B262" s="1193">
        <v>85</v>
      </c>
      <c r="C262" s="1196" t="s">
        <v>189</v>
      </c>
      <c r="D262" s="1170" t="s">
        <v>259</v>
      </c>
      <c r="E262" s="764" t="s">
        <v>5</v>
      </c>
      <c r="F262" s="765" t="s">
        <v>27</v>
      </c>
      <c r="G262" s="766"/>
      <c r="H262" s="1199" t="s">
        <v>28</v>
      </c>
      <c r="I262" s="767"/>
      <c r="J262" s="1202">
        <f>SUM(I262:I264)</f>
        <v>0</v>
      </c>
      <c r="L262" s="72">
        <f>G262</f>
        <v>0</v>
      </c>
      <c r="M262" s="72"/>
      <c r="N262" s="72"/>
      <c r="O262" s="72">
        <f>I262</f>
        <v>0</v>
      </c>
      <c r="P262" s="72"/>
      <c r="Q262" s="72"/>
    </row>
    <row r="263" spans="2:17" s="1" customFormat="1" ht="14.25" customHeight="1" thickTop="1" thickBot="1" x14ac:dyDescent="0.2">
      <c r="B263" s="1194"/>
      <c r="C263" s="1197"/>
      <c r="D263" s="1171"/>
      <c r="E263" s="755" t="s">
        <v>330</v>
      </c>
      <c r="F263" s="747" t="s">
        <v>347</v>
      </c>
      <c r="G263" s="749"/>
      <c r="H263" s="1200"/>
      <c r="I263" s="595"/>
      <c r="J263" s="1203"/>
      <c r="L263" s="72"/>
      <c r="M263" s="72">
        <f>G263</f>
        <v>0</v>
      </c>
      <c r="N263" s="72"/>
      <c r="O263" s="72"/>
      <c r="P263" s="72">
        <f>I263</f>
        <v>0</v>
      </c>
      <c r="Q263" s="72"/>
    </row>
    <row r="264" spans="2:17" s="1" customFormat="1" ht="14.25" customHeight="1" thickTop="1" x14ac:dyDescent="0.15">
      <c r="B264" s="1195"/>
      <c r="C264" s="1198"/>
      <c r="D264" s="1223"/>
      <c r="E264" s="760" t="s">
        <v>343</v>
      </c>
      <c r="F264" s="761" t="s">
        <v>347</v>
      </c>
      <c r="G264" s="768"/>
      <c r="H264" s="1201"/>
      <c r="I264" s="769"/>
      <c r="J264" s="1204"/>
      <c r="L264" s="72"/>
      <c r="M264" s="72"/>
      <c r="N264" s="72">
        <f>G264</f>
        <v>0</v>
      </c>
      <c r="O264" s="72"/>
      <c r="P264" s="72"/>
      <c r="Q264" s="72">
        <f>I264</f>
        <v>0</v>
      </c>
    </row>
    <row r="265" spans="2:17" s="1" customFormat="1" ht="14.25" customHeight="1" thickBot="1" x14ac:dyDescent="0.2">
      <c r="B265" s="1193">
        <v>86</v>
      </c>
      <c r="C265" s="1196" t="s">
        <v>190</v>
      </c>
      <c r="D265" s="1170" t="s">
        <v>259</v>
      </c>
      <c r="E265" s="764" t="s">
        <v>5</v>
      </c>
      <c r="F265" s="765" t="s">
        <v>27</v>
      </c>
      <c r="G265" s="766"/>
      <c r="H265" s="1199" t="s">
        <v>28</v>
      </c>
      <c r="I265" s="767"/>
      <c r="J265" s="1202">
        <f>SUM(I265:I267)</f>
        <v>0</v>
      </c>
      <c r="L265" s="72">
        <f>G265</f>
        <v>0</v>
      </c>
      <c r="M265" s="72"/>
      <c r="N265" s="72"/>
      <c r="O265" s="72">
        <f>I265</f>
        <v>0</v>
      </c>
      <c r="P265" s="72"/>
      <c r="Q265" s="72"/>
    </row>
    <row r="266" spans="2:17" s="1" customFormat="1" ht="14.25" customHeight="1" thickTop="1" thickBot="1" x14ac:dyDescent="0.2">
      <c r="B266" s="1194"/>
      <c r="C266" s="1197"/>
      <c r="D266" s="1171"/>
      <c r="E266" s="755" t="s">
        <v>330</v>
      </c>
      <c r="F266" s="747" t="s">
        <v>347</v>
      </c>
      <c r="G266" s="748"/>
      <c r="H266" s="1200"/>
      <c r="I266" s="82"/>
      <c r="J266" s="1203"/>
      <c r="L266" s="72"/>
      <c r="M266" s="72">
        <f>G266</f>
        <v>0</v>
      </c>
      <c r="N266" s="72"/>
      <c r="O266" s="72"/>
      <c r="P266" s="72">
        <f>I266</f>
        <v>0</v>
      </c>
      <c r="Q266" s="72"/>
    </row>
    <row r="267" spans="2:17" s="1" customFormat="1" ht="14.25" customHeight="1" thickTop="1" x14ac:dyDescent="0.15">
      <c r="B267" s="1195"/>
      <c r="C267" s="1198"/>
      <c r="D267" s="1223"/>
      <c r="E267" s="760" t="s">
        <v>343</v>
      </c>
      <c r="F267" s="761" t="s">
        <v>347</v>
      </c>
      <c r="G267" s="768"/>
      <c r="H267" s="1201"/>
      <c r="I267" s="769"/>
      <c r="J267" s="1204"/>
      <c r="L267" s="72"/>
      <c r="M267" s="72"/>
      <c r="N267" s="72">
        <f>G267</f>
        <v>0</v>
      </c>
      <c r="O267" s="72"/>
      <c r="P267" s="72"/>
      <c r="Q267" s="72">
        <f>I267</f>
        <v>0</v>
      </c>
    </row>
    <row r="268" spans="2:17" s="1" customFormat="1" ht="14.25" customHeight="1" thickBot="1" x14ac:dyDescent="0.2">
      <c r="B268" s="1193">
        <v>87</v>
      </c>
      <c r="C268" s="1196" t="s">
        <v>191</v>
      </c>
      <c r="D268" s="1170" t="s">
        <v>259</v>
      </c>
      <c r="E268" s="764" t="s">
        <v>5</v>
      </c>
      <c r="F268" s="765" t="s">
        <v>27</v>
      </c>
      <c r="G268" s="766"/>
      <c r="H268" s="1199" t="s">
        <v>28</v>
      </c>
      <c r="I268" s="767"/>
      <c r="J268" s="1202">
        <f>SUM(I268:I270)</f>
        <v>0</v>
      </c>
      <c r="L268" s="72">
        <f>G268</f>
        <v>0</v>
      </c>
      <c r="M268" s="72"/>
      <c r="N268" s="72"/>
      <c r="O268" s="72">
        <f>I268</f>
        <v>0</v>
      </c>
      <c r="P268" s="72"/>
      <c r="Q268" s="72"/>
    </row>
    <row r="269" spans="2:17" s="1" customFormat="1" ht="14.25" customHeight="1" thickTop="1" thickBot="1" x14ac:dyDescent="0.2">
      <c r="B269" s="1194"/>
      <c r="C269" s="1197"/>
      <c r="D269" s="1171"/>
      <c r="E269" s="755" t="s">
        <v>330</v>
      </c>
      <c r="F269" s="747" t="s">
        <v>347</v>
      </c>
      <c r="G269" s="748"/>
      <c r="H269" s="1200"/>
      <c r="I269" s="82"/>
      <c r="J269" s="1203"/>
      <c r="L269" s="72"/>
      <c r="M269" s="72">
        <f>G269</f>
        <v>0</v>
      </c>
      <c r="N269" s="72"/>
      <c r="O269" s="72"/>
      <c r="P269" s="72">
        <f>I269</f>
        <v>0</v>
      </c>
      <c r="Q269" s="72"/>
    </row>
    <row r="270" spans="2:17" s="1" customFormat="1" ht="14.25" customHeight="1" thickTop="1" x14ac:dyDescent="0.15">
      <c r="B270" s="1195"/>
      <c r="C270" s="1198"/>
      <c r="D270" s="1223"/>
      <c r="E270" s="760" t="s">
        <v>343</v>
      </c>
      <c r="F270" s="761" t="s">
        <v>347</v>
      </c>
      <c r="G270" s="768"/>
      <c r="H270" s="1201"/>
      <c r="I270" s="769"/>
      <c r="J270" s="1204"/>
      <c r="L270" s="72"/>
      <c r="M270" s="72"/>
      <c r="N270" s="72">
        <f>G270</f>
        <v>0</v>
      </c>
      <c r="O270" s="72"/>
      <c r="P270" s="72"/>
      <c r="Q270" s="72">
        <f>I270</f>
        <v>0</v>
      </c>
    </row>
    <row r="271" spans="2:17" s="1" customFormat="1" ht="14.25" customHeight="1" thickBot="1" x14ac:dyDescent="0.2">
      <c r="B271" s="1193">
        <v>88</v>
      </c>
      <c r="C271" s="1196" t="s">
        <v>192</v>
      </c>
      <c r="D271" s="1170" t="s">
        <v>259</v>
      </c>
      <c r="E271" s="764" t="s">
        <v>5</v>
      </c>
      <c r="F271" s="765" t="s">
        <v>27</v>
      </c>
      <c r="G271" s="766"/>
      <c r="H271" s="1199" t="s">
        <v>28</v>
      </c>
      <c r="I271" s="767"/>
      <c r="J271" s="1202">
        <f>SUM(I271:I273)</f>
        <v>0</v>
      </c>
      <c r="L271" s="72">
        <f>G271</f>
        <v>0</v>
      </c>
      <c r="M271" s="72"/>
      <c r="N271" s="72"/>
      <c r="O271" s="72">
        <f>I271</f>
        <v>0</v>
      </c>
      <c r="P271" s="72"/>
      <c r="Q271" s="72"/>
    </row>
    <row r="272" spans="2:17" s="1" customFormat="1" ht="14.25" customHeight="1" thickTop="1" thickBot="1" x14ac:dyDescent="0.2">
      <c r="B272" s="1194"/>
      <c r="C272" s="1197"/>
      <c r="D272" s="1171"/>
      <c r="E272" s="755" t="s">
        <v>330</v>
      </c>
      <c r="F272" s="747" t="s">
        <v>347</v>
      </c>
      <c r="G272" s="748"/>
      <c r="H272" s="1200"/>
      <c r="I272" s="82"/>
      <c r="J272" s="1203"/>
      <c r="L272" s="72"/>
      <c r="M272" s="72">
        <f>G272</f>
        <v>0</v>
      </c>
      <c r="N272" s="72"/>
      <c r="O272" s="72"/>
      <c r="P272" s="72">
        <f>I272</f>
        <v>0</v>
      </c>
      <c r="Q272" s="72"/>
    </row>
    <row r="273" spans="2:17" s="1" customFormat="1" ht="14.25" customHeight="1" thickTop="1" x14ac:dyDescent="0.15">
      <c r="B273" s="1195"/>
      <c r="C273" s="1198"/>
      <c r="D273" s="1223"/>
      <c r="E273" s="760" t="s">
        <v>343</v>
      </c>
      <c r="F273" s="761" t="s">
        <v>347</v>
      </c>
      <c r="G273" s="768"/>
      <c r="H273" s="1201"/>
      <c r="I273" s="769"/>
      <c r="J273" s="1204"/>
      <c r="L273" s="72"/>
      <c r="M273" s="72"/>
      <c r="N273" s="72">
        <f>G273</f>
        <v>0</v>
      </c>
      <c r="O273" s="72"/>
      <c r="P273" s="72"/>
      <c r="Q273" s="72">
        <f>I273</f>
        <v>0</v>
      </c>
    </row>
    <row r="274" spans="2:17" s="1" customFormat="1" ht="14.25" customHeight="1" thickBot="1" x14ac:dyDescent="0.2">
      <c r="B274" s="1193">
        <v>89</v>
      </c>
      <c r="C274" s="1196" t="s">
        <v>193</v>
      </c>
      <c r="D274" s="1170" t="s">
        <v>259</v>
      </c>
      <c r="E274" s="764" t="s">
        <v>5</v>
      </c>
      <c r="F274" s="765" t="s">
        <v>27</v>
      </c>
      <c r="G274" s="766"/>
      <c r="H274" s="1199" t="s">
        <v>28</v>
      </c>
      <c r="I274" s="767"/>
      <c r="J274" s="1202">
        <f>SUM(I274:I276)</f>
        <v>0</v>
      </c>
      <c r="L274" s="72">
        <f>G274</f>
        <v>0</v>
      </c>
      <c r="M274" s="72"/>
      <c r="N274" s="72"/>
      <c r="O274" s="72">
        <f>I274</f>
        <v>0</v>
      </c>
      <c r="P274" s="72"/>
      <c r="Q274" s="72"/>
    </row>
    <row r="275" spans="2:17" s="1" customFormat="1" ht="14.25" customHeight="1" thickTop="1" thickBot="1" x14ac:dyDescent="0.2">
      <c r="B275" s="1194"/>
      <c r="C275" s="1197"/>
      <c r="D275" s="1171"/>
      <c r="E275" s="755" t="s">
        <v>330</v>
      </c>
      <c r="F275" s="747" t="s">
        <v>347</v>
      </c>
      <c r="G275" s="748"/>
      <c r="H275" s="1200"/>
      <c r="I275" s="82"/>
      <c r="J275" s="1203"/>
      <c r="L275" s="72"/>
      <c r="M275" s="72">
        <f>G275</f>
        <v>0</v>
      </c>
      <c r="N275" s="72"/>
      <c r="O275" s="72"/>
      <c r="P275" s="72">
        <f>I275</f>
        <v>0</v>
      </c>
      <c r="Q275" s="72"/>
    </row>
    <row r="276" spans="2:17" s="1" customFormat="1" ht="14.25" customHeight="1" thickTop="1" x14ac:dyDescent="0.15">
      <c r="B276" s="1195"/>
      <c r="C276" s="1198"/>
      <c r="D276" s="1223"/>
      <c r="E276" s="760" t="s">
        <v>343</v>
      </c>
      <c r="F276" s="761" t="s">
        <v>347</v>
      </c>
      <c r="G276" s="768"/>
      <c r="H276" s="1201"/>
      <c r="I276" s="769"/>
      <c r="J276" s="1204"/>
      <c r="L276" s="72"/>
      <c r="M276" s="72"/>
      <c r="N276" s="72">
        <f>G276</f>
        <v>0</v>
      </c>
      <c r="O276" s="72"/>
      <c r="P276" s="72"/>
      <c r="Q276" s="72">
        <f>I276</f>
        <v>0</v>
      </c>
    </row>
    <row r="277" spans="2:17" s="1" customFormat="1" ht="14.25" customHeight="1" thickBot="1" x14ac:dyDescent="0.2">
      <c r="B277" s="1193">
        <v>90</v>
      </c>
      <c r="C277" s="1196" t="s">
        <v>194</v>
      </c>
      <c r="D277" s="1170" t="s">
        <v>259</v>
      </c>
      <c r="E277" s="764" t="s">
        <v>5</v>
      </c>
      <c r="F277" s="765" t="s">
        <v>27</v>
      </c>
      <c r="G277" s="766"/>
      <c r="H277" s="1199" t="s">
        <v>28</v>
      </c>
      <c r="I277" s="767"/>
      <c r="J277" s="1202">
        <f>SUM(I277:I279)</f>
        <v>0</v>
      </c>
      <c r="L277" s="72">
        <f>G277</f>
        <v>0</v>
      </c>
      <c r="M277" s="72"/>
      <c r="N277" s="72"/>
      <c r="O277" s="72">
        <f>I277</f>
        <v>0</v>
      </c>
      <c r="P277" s="72"/>
      <c r="Q277" s="72"/>
    </row>
    <row r="278" spans="2:17" s="1" customFormat="1" ht="14.25" customHeight="1" thickTop="1" thickBot="1" x14ac:dyDescent="0.2">
      <c r="B278" s="1194"/>
      <c r="C278" s="1197"/>
      <c r="D278" s="1171"/>
      <c r="E278" s="755" t="s">
        <v>330</v>
      </c>
      <c r="F278" s="747" t="s">
        <v>347</v>
      </c>
      <c r="G278" s="748"/>
      <c r="H278" s="1200"/>
      <c r="I278" s="82"/>
      <c r="J278" s="1203"/>
      <c r="L278" s="72"/>
      <c r="M278" s="72">
        <f>G278</f>
        <v>0</v>
      </c>
      <c r="N278" s="72"/>
      <c r="O278" s="72"/>
      <c r="P278" s="72">
        <f>I278</f>
        <v>0</v>
      </c>
      <c r="Q278" s="72"/>
    </row>
    <row r="279" spans="2:17" s="1" customFormat="1" ht="14.25" customHeight="1" thickTop="1" x14ac:dyDescent="0.15">
      <c r="B279" s="1195"/>
      <c r="C279" s="1198"/>
      <c r="D279" s="1223"/>
      <c r="E279" s="760" t="s">
        <v>343</v>
      </c>
      <c r="F279" s="761" t="s">
        <v>347</v>
      </c>
      <c r="G279" s="768"/>
      <c r="H279" s="1201"/>
      <c r="I279" s="769"/>
      <c r="J279" s="1204"/>
      <c r="L279" s="72"/>
      <c r="M279" s="72"/>
      <c r="N279" s="72">
        <f>G279</f>
        <v>0</v>
      </c>
      <c r="O279" s="72"/>
      <c r="P279" s="72"/>
      <c r="Q279" s="72">
        <f>I279</f>
        <v>0</v>
      </c>
    </row>
    <row r="280" spans="2:17" s="1" customFormat="1" ht="14.25" customHeight="1" thickBot="1" x14ac:dyDescent="0.2">
      <c r="B280" s="1217">
        <v>91</v>
      </c>
      <c r="C280" s="1208" t="s">
        <v>195</v>
      </c>
      <c r="D280" s="1220" t="s">
        <v>603</v>
      </c>
      <c r="E280" s="774" t="s">
        <v>5</v>
      </c>
      <c r="F280" s="775" t="s">
        <v>27</v>
      </c>
      <c r="G280" s="776" t="s">
        <v>272</v>
      </c>
      <c r="H280" s="1211" t="s">
        <v>28</v>
      </c>
      <c r="I280" s="777" t="s">
        <v>272</v>
      </c>
      <c r="J280" s="1214" t="s">
        <v>272</v>
      </c>
      <c r="L280" s="72" t="str">
        <f>G280</f>
        <v>―</v>
      </c>
      <c r="M280" s="72"/>
      <c r="N280" s="72"/>
      <c r="O280" s="72" t="str">
        <f>I280</f>
        <v>―</v>
      </c>
      <c r="P280" s="72"/>
      <c r="Q280" s="72"/>
    </row>
    <row r="281" spans="2:17" s="1" customFormat="1" ht="14.25" customHeight="1" thickTop="1" thickBot="1" x14ac:dyDescent="0.2">
      <c r="B281" s="1218"/>
      <c r="C281" s="1209"/>
      <c r="D281" s="1221"/>
      <c r="E281" s="754" t="s">
        <v>330</v>
      </c>
      <c r="F281" s="745" t="s">
        <v>347</v>
      </c>
      <c r="G281" s="746" t="s">
        <v>271</v>
      </c>
      <c r="H281" s="1212"/>
      <c r="I281" s="596" t="s">
        <v>271</v>
      </c>
      <c r="J281" s="1215"/>
      <c r="L281" s="72"/>
      <c r="M281" s="72" t="str">
        <f>G281</f>
        <v>―</v>
      </c>
      <c r="N281" s="72"/>
      <c r="O281" s="72"/>
      <c r="P281" s="72" t="str">
        <f>I281</f>
        <v>―</v>
      </c>
      <c r="Q281" s="72"/>
    </row>
    <row r="282" spans="2:17" s="1" customFormat="1" ht="14.25" customHeight="1" thickTop="1" x14ac:dyDescent="0.15">
      <c r="B282" s="1219"/>
      <c r="C282" s="1210"/>
      <c r="D282" s="1222"/>
      <c r="E282" s="778" t="s">
        <v>255</v>
      </c>
      <c r="F282" s="779" t="s">
        <v>347</v>
      </c>
      <c r="G282" s="780" t="s">
        <v>272</v>
      </c>
      <c r="H282" s="1213"/>
      <c r="I282" s="781" t="s">
        <v>272</v>
      </c>
      <c r="J282" s="1216"/>
      <c r="L282" s="72"/>
      <c r="M282" s="72"/>
      <c r="N282" s="72" t="str">
        <f>G282</f>
        <v>―</v>
      </c>
      <c r="O282" s="72"/>
      <c r="P282" s="72"/>
      <c r="Q282" s="72" t="str">
        <f>I282</f>
        <v>―</v>
      </c>
    </row>
    <row r="283" spans="2:17" s="1" customFormat="1" ht="14.25" customHeight="1" thickBot="1" x14ac:dyDescent="0.2">
      <c r="B283" s="1193">
        <v>92</v>
      </c>
      <c r="C283" s="1196" t="s">
        <v>196</v>
      </c>
      <c r="D283" s="1170" t="s">
        <v>259</v>
      </c>
      <c r="E283" s="764" t="s">
        <v>5</v>
      </c>
      <c r="F283" s="765" t="s">
        <v>27</v>
      </c>
      <c r="G283" s="766"/>
      <c r="H283" s="1199" t="s">
        <v>28</v>
      </c>
      <c r="I283" s="767"/>
      <c r="J283" s="1202">
        <f>SUM(I283:I285)</f>
        <v>0</v>
      </c>
      <c r="L283" s="72">
        <f>G283</f>
        <v>0</v>
      </c>
      <c r="M283" s="72"/>
      <c r="N283" s="72"/>
      <c r="O283" s="72">
        <f>I283</f>
        <v>0</v>
      </c>
      <c r="P283" s="72"/>
      <c r="Q283" s="72"/>
    </row>
    <row r="284" spans="2:17" s="1" customFormat="1" ht="14.25" customHeight="1" thickTop="1" thickBot="1" x14ac:dyDescent="0.2">
      <c r="B284" s="1194"/>
      <c r="C284" s="1197"/>
      <c r="D284" s="1171"/>
      <c r="E284" s="755" t="s">
        <v>330</v>
      </c>
      <c r="F284" s="747" t="s">
        <v>347</v>
      </c>
      <c r="G284" s="748"/>
      <c r="H284" s="1200"/>
      <c r="I284" s="82"/>
      <c r="J284" s="1203"/>
      <c r="L284" s="72"/>
      <c r="M284" s="72">
        <f>G284</f>
        <v>0</v>
      </c>
      <c r="N284" s="72"/>
      <c r="O284" s="72"/>
      <c r="P284" s="72">
        <f>I284</f>
        <v>0</v>
      </c>
      <c r="Q284" s="72"/>
    </row>
    <row r="285" spans="2:17" s="1" customFormat="1" ht="14.25" customHeight="1" thickTop="1" x14ac:dyDescent="0.15">
      <c r="B285" s="1195"/>
      <c r="C285" s="1198"/>
      <c r="D285" s="1223"/>
      <c r="E285" s="760" t="s">
        <v>343</v>
      </c>
      <c r="F285" s="761" t="s">
        <v>347</v>
      </c>
      <c r="G285" s="768"/>
      <c r="H285" s="1201"/>
      <c r="I285" s="769"/>
      <c r="J285" s="1204"/>
      <c r="L285" s="72"/>
      <c r="M285" s="72"/>
      <c r="N285" s="72">
        <f>G285</f>
        <v>0</v>
      </c>
      <c r="O285" s="72"/>
      <c r="P285" s="72"/>
      <c r="Q285" s="72">
        <f>I285</f>
        <v>0</v>
      </c>
    </row>
    <row r="286" spans="2:17" s="1" customFormat="1" ht="14.25" customHeight="1" thickBot="1" x14ac:dyDescent="0.2">
      <c r="B286" s="1193">
        <v>93</v>
      </c>
      <c r="C286" s="1196" t="s">
        <v>197</v>
      </c>
      <c r="D286" s="1170" t="s">
        <v>259</v>
      </c>
      <c r="E286" s="764" t="s">
        <v>5</v>
      </c>
      <c r="F286" s="765" t="s">
        <v>27</v>
      </c>
      <c r="G286" s="766"/>
      <c r="H286" s="1199" t="s">
        <v>28</v>
      </c>
      <c r="I286" s="767"/>
      <c r="J286" s="1202">
        <f>SUM(I286:I288)</f>
        <v>0</v>
      </c>
      <c r="L286" s="72">
        <f>G286</f>
        <v>0</v>
      </c>
      <c r="M286" s="72"/>
      <c r="N286" s="72"/>
      <c r="O286" s="72">
        <f>I286</f>
        <v>0</v>
      </c>
      <c r="P286" s="72"/>
      <c r="Q286" s="72"/>
    </row>
    <row r="287" spans="2:17" s="1" customFormat="1" ht="14.25" customHeight="1" thickTop="1" thickBot="1" x14ac:dyDescent="0.2">
      <c r="B287" s="1194"/>
      <c r="C287" s="1197"/>
      <c r="D287" s="1171"/>
      <c r="E287" s="755" t="s">
        <v>330</v>
      </c>
      <c r="F287" s="747" t="s">
        <v>347</v>
      </c>
      <c r="G287" s="748"/>
      <c r="H287" s="1200"/>
      <c r="I287" s="82"/>
      <c r="J287" s="1203"/>
      <c r="L287" s="72"/>
      <c r="M287" s="72">
        <f>G287</f>
        <v>0</v>
      </c>
      <c r="N287" s="72"/>
      <c r="O287" s="72"/>
      <c r="P287" s="72">
        <f>I287</f>
        <v>0</v>
      </c>
      <c r="Q287" s="72"/>
    </row>
    <row r="288" spans="2:17" s="1" customFormat="1" ht="14.25" customHeight="1" thickTop="1" x14ac:dyDescent="0.15">
      <c r="B288" s="1195"/>
      <c r="C288" s="1198"/>
      <c r="D288" s="1223"/>
      <c r="E288" s="760" t="s">
        <v>343</v>
      </c>
      <c r="F288" s="761" t="s">
        <v>347</v>
      </c>
      <c r="G288" s="768"/>
      <c r="H288" s="1201"/>
      <c r="I288" s="769"/>
      <c r="J288" s="1204"/>
      <c r="L288" s="72"/>
      <c r="M288" s="72"/>
      <c r="N288" s="72">
        <f>G288</f>
        <v>0</v>
      </c>
      <c r="O288" s="72"/>
      <c r="P288" s="72"/>
      <c r="Q288" s="72">
        <f>I288</f>
        <v>0</v>
      </c>
    </row>
    <row r="289" spans="2:17" s="1" customFormat="1" ht="14.25" customHeight="1" thickBot="1" x14ac:dyDescent="0.2">
      <c r="B289" s="1193">
        <v>94</v>
      </c>
      <c r="C289" s="1196" t="s">
        <v>198</v>
      </c>
      <c r="D289" s="1170" t="s">
        <v>259</v>
      </c>
      <c r="E289" s="764" t="s">
        <v>5</v>
      </c>
      <c r="F289" s="765" t="s">
        <v>27</v>
      </c>
      <c r="G289" s="766"/>
      <c r="H289" s="1199" t="s">
        <v>28</v>
      </c>
      <c r="I289" s="767"/>
      <c r="J289" s="1202">
        <f>SUM(I289:I291)</f>
        <v>0</v>
      </c>
      <c r="L289" s="72">
        <f>G289</f>
        <v>0</v>
      </c>
      <c r="M289" s="72"/>
      <c r="N289" s="72"/>
      <c r="O289" s="72">
        <f>I289</f>
        <v>0</v>
      </c>
      <c r="P289" s="72"/>
      <c r="Q289" s="72"/>
    </row>
    <row r="290" spans="2:17" s="1" customFormat="1" ht="14.25" customHeight="1" thickTop="1" thickBot="1" x14ac:dyDescent="0.2">
      <c r="B290" s="1194"/>
      <c r="C290" s="1197"/>
      <c r="D290" s="1171"/>
      <c r="E290" s="755" t="s">
        <v>330</v>
      </c>
      <c r="F290" s="747" t="s">
        <v>347</v>
      </c>
      <c r="G290" s="748"/>
      <c r="H290" s="1200"/>
      <c r="I290" s="82"/>
      <c r="J290" s="1203"/>
      <c r="L290" s="72"/>
      <c r="M290" s="72">
        <f>G290</f>
        <v>0</v>
      </c>
      <c r="N290" s="72"/>
      <c r="O290" s="72"/>
      <c r="P290" s="72">
        <f>I290</f>
        <v>0</v>
      </c>
      <c r="Q290" s="72"/>
    </row>
    <row r="291" spans="2:17" s="1" customFormat="1" ht="14.25" customHeight="1" thickTop="1" x14ac:dyDescent="0.15">
      <c r="B291" s="1195"/>
      <c r="C291" s="1198"/>
      <c r="D291" s="1223"/>
      <c r="E291" s="760" t="s">
        <v>343</v>
      </c>
      <c r="F291" s="761" t="s">
        <v>347</v>
      </c>
      <c r="G291" s="768"/>
      <c r="H291" s="1201"/>
      <c r="I291" s="769"/>
      <c r="J291" s="1204"/>
      <c r="L291" s="72"/>
      <c r="M291" s="72"/>
      <c r="N291" s="72">
        <f>G291</f>
        <v>0</v>
      </c>
      <c r="O291" s="72"/>
      <c r="P291" s="72"/>
      <c r="Q291" s="72">
        <f>I291</f>
        <v>0</v>
      </c>
    </row>
    <row r="292" spans="2:17" s="1" customFormat="1" ht="14.25" customHeight="1" thickBot="1" x14ac:dyDescent="0.2">
      <c r="B292" s="1193">
        <v>95</v>
      </c>
      <c r="C292" s="1196" t="s">
        <v>199</v>
      </c>
      <c r="D292" s="1170" t="s">
        <v>259</v>
      </c>
      <c r="E292" s="764" t="s">
        <v>5</v>
      </c>
      <c r="F292" s="765" t="s">
        <v>27</v>
      </c>
      <c r="G292" s="766"/>
      <c r="H292" s="1199" t="s">
        <v>28</v>
      </c>
      <c r="I292" s="767"/>
      <c r="J292" s="1202">
        <f>SUM(I292:I294)</f>
        <v>0</v>
      </c>
      <c r="L292" s="72">
        <f>G292</f>
        <v>0</v>
      </c>
      <c r="M292" s="72"/>
      <c r="N292" s="72"/>
      <c r="O292" s="72">
        <f>I292</f>
        <v>0</v>
      </c>
      <c r="P292" s="72"/>
      <c r="Q292" s="72"/>
    </row>
    <row r="293" spans="2:17" s="1" customFormat="1" ht="14.25" customHeight="1" thickTop="1" thickBot="1" x14ac:dyDescent="0.2">
      <c r="B293" s="1194"/>
      <c r="C293" s="1197"/>
      <c r="D293" s="1171"/>
      <c r="E293" s="755" t="s">
        <v>330</v>
      </c>
      <c r="F293" s="747" t="s">
        <v>347</v>
      </c>
      <c r="G293" s="748"/>
      <c r="H293" s="1200"/>
      <c r="I293" s="82"/>
      <c r="J293" s="1203"/>
      <c r="L293" s="72"/>
      <c r="M293" s="72">
        <f>G293</f>
        <v>0</v>
      </c>
      <c r="N293" s="72"/>
      <c r="O293" s="72"/>
      <c r="P293" s="72">
        <f>I293</f>
        <v>0</v>
      </c>
      <c r="Q293" s="72"/>
    </row>
    <row r="294" spans="2:17" s="1" customFormat="1" ht="14.25" customHeight="1" thickTop="1" x14ac:dyDescent="0.15">
      <c r="B294" s="1195"/>
      <c r="C294" s="1198"/>
      <c r="D294" s="1223"/>
      <c r="E294" s="760" t="s">
        <v>343</v>
      </c>
      <c r="F294" s="761" t="s">
        <v>347</v>
      </c>
      <c r="G294" s="768"/>
      <c r="H294" s="1201"/>
      <c r="I294" s="769"/>
      <c r="J294" s="1204"/>
      <c r="L294" s="72"/>
      <c r="M294" s="72"/>
      <c r="N294" s="72">
        <f>G294</f>
        <v>0</v>
      </c>
      <c r="O294" s="72"/>
      <c r="P294" s="72"/>
      <c r="Q294" s="72">
        <f>I294</f>
        <v>0</v>
      </c>
    </row>
    <row r="295" spans="2:17" s="1" customFormat="1" ht="14.25" customHeight="1" thickBot="1" x14ac:dyDescent="0.2">
      <c r="B295" s="1193">
        <v>96</v>
      </c>
      <c r="C295" s="1196" t="s">
        <v>200</v>
      </c>
      <c r="D295" s="1170" t="s">
        <v>259</v>
      </c>
      <c r="E295" s="764" t="s">
        <v>5</v>
      </c>
      <c r="F295" s="765" t="s">
        <v>27</v>
      </c>
      <c r="G295" s="766"/>
      <c r="H295" s="1199" t="s">
        <v>28</v>
      </c>
      <c r="I295" s="767"/>
      <c r="J295" s="1202">
        <f>SUM(I295:I297)</f>
        <v>0</v>
      </c>
      <c r="L295" s="72">
        <f>G295</f>
        <v>0</v>
      </c>
      <c r="M295" s="72"/>
      <c r="N295" s="72"/>
      <c r="O295" s="72">
        <f>I295</f>
        <v>0</v>
      </c>
      <c r="P295" s="72"/>
      <c r="Q295" s="72"/>
    </row>
    <row r="296" spans="2:17" s="1" customFormat="1" ht="14.25" customHeight="1" thickTop="1" thickBot="1" x14ac:dyDescent="0.2">
      <c r="B296" s="1194"/>
      <c r="C296" s="1197"/>
      <c r="D296" s="1171"/>
      <c r="E296" s="755" t="s">
        <v>330</v>
      </c>
      <c r="F296" s="747" t="s">
        <v>347</v>
      </c>
      <c r="G296" s="748"/>
      <c r="H296" s="1200"/>
      <c r="I296" s="82"/>
      <c r="J296" s="1203"/>
      <c r="L296" s="72"/>
      <c r="M296" s="72">
        <f>G296</f>
        <v>0</v>
      </c>
      <c r="N296" s="72"/>
      <c r="O296" s="72"/>
      <c r="P296" s="72">
        <f>I296</f>
        <v>0</v>
      </c>
      <c r="Q296" s="72"/>
    </row>
    <row r="297" spans="2:17" s="1" customFormat="1" ht="14.25" customHeight="1" thickTop="1" x14ac:dyDescent="0.15">
      <c r="B297" s="1195"/>
      <c r="C297" s="1198"/>
      <c r="D297" s="1223"/>
      <c r="E297" s="760" t="s">
        <v>343</v>
      </c>
      <c r="F297" s="761" t="s">
        <v>347</v>
      </c>
      <c r="G297" s="768"/>
      <c r="H297" s="1201"/>
      <c r="I297" s="769"/>
      <c r="J297" s="1204"/>
      <c r="L297" s="72"/>
      <c r="M297" s="72"/>
      <c r="N297" s="72">
        <f>G297</f>
        <v>0</v>
      </c>
      <c r="O297" s="72"/>
      <c r="P297" s="72"/>
      <c r="Q297" s="72">
        <f>I297</f>
        <v>0</v>
      </c>
    </row>
    <row r="298" spans="2:17" s="1" customFormat="1" ht="14.25" customHeight="1" thickBot="1" x14ac:dyDescent="0.2">
      <c r="B298" s="1193">
        <v>97</v>
      </c>
      <c r="C298" s="1196" t="s">
        <v>264</v>
      </c>
      <c r="D298" s="1170" t="s">
        <v>259</v>
      </c>
      <c r="E298" s="764" t="s">
        <v>5</v>
      </c>
      <c r="F298" s="765" t="s">
        <v>27</v>
      </c>
      <c r="G298" s="766"/>
      <c r="H298" s="1199" t="s">
        <v>28</v>
      </c>
      <c r="I298" s="767"/>
      <c r="J298" s="1202">
        <f>SUM(I298:I300)</f>
        <v>0</v>
      </c>
      <c r="L298" s="72">
        <f>G298</f>
        <v>0</v>
      </c>
      <c r="M298" s="72"/>
      <c r="N298" s="72"/>
      <c r="O298" s="72">
        <f>I298</f>
        <v>0</v>
      </c>
      <c r="P298" s="72"/>
      <c r="Q298" s="72"/>
    </row>
    <row r="299" spans="2:17" s="1" customFormat="1" ht="14.25" customHeight="1" thickTop="1" thickBot="1" x14ac:dyDescent="0.2">
      <c r="B299" s="1194"/>
      <c r="C299" s="1197"/>
      <c r="D299" s="1171"/>
      <c r="E299" s="755" t="s">
        <v>330</v>
      </c>
      <c r="F299" s="747" t="s">
        <v>347</v>
      </c>
      <c r="G299" s="748"/>
      <c r="H299" s="1200"/>
      <c r="I299" s="82"/>
      <c r="J299" s="1203"/>
      <c r="L299" s="72"/>
      <c r="M299" s="72">
        <f>G299</f>
        <v>0</v>
      </c>
      <c r="N299" s="72"/>
      <c r="O299" s="72"/>
      <c r="P299" s="72">
        <f>I299</f>
        <v>0</v>
      </c>
      <c r="Q299" s="72"/>
    </row>
    <row r="300" spans="2:17" s="1" customFormat="1" ht="14.25" customHeight="1" thickTop="1" x14ac:dyDescent="0.15">
      <c r="B300" s="1195"/>
      <c r="C300" s="1198"/>
      <c r="D300" s="1223"/>
      <c r="E300" s="760" t="s">
        <v>343</v>
      </c>
      <c r="F300" s="761" t="s">
        <v>347</v>
      </c>
      <c r="G300" s="768"/>
      <c r="H300" s="1201"/>
      <c r="I300" s="769"/>
      <c r="J300" s="1204"/>
      <c r="L300" s="72"/>
      <c r="M300" s="72"/>
      <c r="N300" s="72">
        <f>G300</f>
        <v>0</v>
      </c>
      <c r="O300" s="72"/>
      <c r="P300" s="72"/>
      <c r="Q300" s="72">
        <f>I300</f>
        <v>0</v>
      </c>
    </row>
    <row r="301" spans="2:17" s="1" customFormat="1" ht="14.25" customHeight="1" thickBot="1" x14ac:dyDescent="0.2">
      <c r="B301" s="1193">
        <v>98</v>
      </c>
      <c r="C301" s="1196" t="s">
        <v>201</v>
      </c>
      <c r="D301" s="1170" t="s">
        <v>259</v>
      </c>
      <c r="E301" s="764" t="s">
        <v>5</v>
      </c>
      <c r="F301" s="765" t="s">
        <v>27</v>
      </c>
      <c r="G301" s="766"/>
      <c r="H301" s="1199" t="s">
        <v>28</v>
      </c>
      <c r="I301" s="767"/>
      <c r="J301" s="1202">
        <f>SUM(I301:I303)</f>
        <v>0</v>
      </c>
      <c r="L301" s="72">
        <f>G301</f>
        <v>0</v>
      </c>
      <c r="M301" s="72"/>
      <c r="N301" s="72"/>
      <c r="O301" s="72">
        <f>I301</f>
        <v>0</v>
      </c>
      <c r="P301" s="72"/>
      <c r="Q301" s="72"/>
    </row>
    <row r="302" spans="2:17" s="1" customFormat="1" ht="14.25" customHeight="1" thickTop="1" thickBot="1" x14ac:dyDescent="0.2">
      <c r="B302" s="1194"/>
      <c r="C302" s="1197"/>
      <c r="D302" s="1171"/>
      <c r="E302" s="755" t="s">
        <v>330</v>
      </c>
      <c r="F302" s="747" t="s">
        <v>347</v>
      </c>
      <c r="G302" s="748"/>
      <c r="H302" s="1200"/>
      <c r="I302" s="82"/>
      <c r="J302" s="1203"/>
      <c r="L302" s="72"/>
      <c r="M302" s="72">
        <f>G302</f>
        <v>0</v>
      </c>
      <c r="N302" s="72"/>
      <c r="O302" s="72"/>
      <c r="P302" s="72">
        <f>I302</f>
        <v>0</v>
      </c>
      <c r="Q302" s="72"/>
    </row>
    <row r="303" spans="2:17" s="1" customFormat="1" ht="14.25" customHeight="1" thickTop="1" x14ac:dyDescent="0.15">
      <c r="B303" s="1195"/>
      <c r="C303" s="1198"/>
      <c r="D303" s="1223"/>
      <c r="E303" s="760" t="s">
        <v>343</v>
      </c>
      <c r="F303" s="761" t="s">
        <v>347</v>
      </c>
      <c r="G303" s="768"/>
      <c r="H303" s="1201"/>
      <c r="I303" s="769"/>
      <c r="J303" s="1204"/>
      <c r="L303" s="72"/>
      <c r="M303" s="72"/>
      <c r="N303" s="72">
        <f>G303</f>
        <v>0</v>
      </c>
      <c r="O303" s="72"/>
      <c r="P303" s="72"/>
      <c r="Q303" s="72">
        <f>I303</f>
        <v>0</v>
      </c>
    </row>
    <row r="304" spans="2:17" s="1" customFormat="1" ht="14.25" customHeight="1" thickBot="1" x14ac:dyDescent="0.2">
      <c r="B304" s="1193">
        <v>99</v>
      </c>
      <c r="C304" s="1196" t="s">
        <v>202</v>
      </c>
      <c r="D304" s="1170" t="s">
        <v>259</v>
      </c>
      <c r="E304" s="764" t="s">
        <v>5</v>
      </c>
      <c r="F304" s="765" t="s">
        <v>27</v>
      </c>
      <c r="G304" s="766"/>
      <c r="H304" s="1199" t="s">
        <v>28</v>
      </c>
      <c r="I304" s="767"/>
      <c r="J304" s="1202">
        <f>SUM(I304:I306)</f>
        <v>0</v>
      </c>
      <c r="L304" s="72">
        <f>G304</f>
        <v>0</v>
      </c>
      <c r="M304" s="72"/>
      <c r="N304" s="72"/>
      <c r="O304" s="72">
        <f>I304</f>
        <v>0</v>
      </c>
      <c r="P304" s="72"/>
      <c r="Q304" s="72"/>
    </row>
    <row r="305" spans="2:17" s="1" customFormat="1" ht="14.25" customHeight="1" thickTop="1" thickBot="1" x14ac:dyDescent="0.2">
      <c r="B305" s="1194"/>
      <c r="C305" s="1197"/>
      <c r="D305" s="1171"/>
      <c r="E305" s="755" t="s">
        <v>330</v>
      </c>
      <c r="F305" s="747" t="s">
        <v>347</v>
      </c>
      <c r="G305" s="748"/>
      <c r="H305" s="1200"/>
      <c r="I305" s="82"/>
      <c r="J305" s="1203"/>
      <c r="L305" s="72"/>
      <c r="M305" s="72">
        <f>G305</f>
        <v>0</v>
      </c>
      <c r="N305" s="72"/>
      <c r="O305" s="72"/>
      <c r="P305" s="72">
        <f>I305</f>
        <v>0</v>
      </c>
      <c r="Q305" s="72"/>
    </row>
    <row r="306" spans="2:17" s="1" customFormat="1" ht="14.25" customHeight="1" thickTop="1" x14ac:dyDescent="0.15">
      <c r="B306" s="1195"/>
      <c r="C306" s="1198"/>
      <c r="D306" s="1223"/>
      <c r="E306" s="760" t="s">
        <v>343</v>
      </c>
      <c r="F306" s="761" t="s">
        <v>347</v>
      </c>
      <c r="G306" s="768"/>
      <c r="H306" s="1201"/>
      <c r="I306" s="769"/>
      <c r="J306" s="1204"/>
      <c r="L306" s="72"/>
      <c r="M306" s="72"/>
      <c r="N306" s="72">
        <f>G306</f>
        <v>0</v>
      </c>
      <c r="O306" s="72"/>
      <c r="P306" s="72"/>
      <c r="Q306" s="72">
        <f>I306</f>
        <v>0</v>
      </c>
    </row>
    <row r="307" spans="2:17" s="1" customFormat="1" ht="14.25" customHeight="1" thickBot="1" x14ac:dyDescent="0.2">
      <c r="B307" s="1193">
        <v>100</v>
      </c>
      <c r="C307" s="1196" t="s">
        <v>203</v>
      </c>
      <c r="D307" s="1170" t="s">
        <v>259</v>
      </c>
      <c r="E307" s="764" t="s">
        <v>5</v>
      </c>
      <c r="F307" s="765" t="s">
        <v>27</v>
      </c>
      <c r="G307" s="766"/>
      <c r="H307" s="1199" t="s">
        <v>28</v>
      </c>
      <c r="I307" s="767"/>
      <c r="J307" s="1202">
        <f>SUM(I307:I309)</f>
        <v>0</v>
      </c>
      <c r="L307" s="72">
        <f>G307</f>
        <v>0</v>
      </c>
      <c r="M307" s="72"/>
      <c r="N307" s="72"/>
      <c r="O307" s="72">
        <f>I307</f>
        <v>0</v>
      </c>
      <c r="P307" s="72"/>
      <c r="Q307" s="72"/>
    </row>
    <row r="308" spans="2:17" s="1" customFormat="1" ht="14.25" customHeight="1" thickTop="1" thickBot="1" x14ac:dyDescent="0.2">
      <c r="B308" s="1194"/>
      <c r="C308" s="1197"/>
      <c r="D308" s="1171"/>
      <c r="E308" s="755" t="s">
        <v>330</v>
      </c>
      <c r="F308" s="747" t="s">
        <v>347</v>
      </c>
      <c r="G308" s="748"/>
      <c r="H308" s="1200"/>
      <c r="I308" s="82"/>
      <c r="J308" s="1203"/>
      <c r="L308" s="72"/>
      <c r="M308" s="72">
        <f>G308</f>
        <v>0</v>
      </c>
      <c r="N308" s="72"/>
      <c r="O308" s="72"/>
      <c r="P308" s="72">
        <f>I308</f>
        <v>0</v>
      </c>
      <c r="Q308" s="72"/>
    </row>
    <row r="309" spans="2:17" s="1" customFormat="1" ht="14.25" customHeight="1" thickTop="1" x14ac:dyDescent="0.15">
      <c r="B309" s="1195"/>
      <c r="C309" s="1198"/>
      <c r="D309" s="1223"/>
      <c r="E309" s="760" t="s">
        <v>343</v>
      </c>
      <c r="F309" s="761" t="s">
        <v>347</v>
      </c>
      <c r="G309" s="768"/>
      <c r="H309" s="1201"/>
      <c r="I309" s="769"/>
      <c r="J309" s="1204"/>
      <c r="L309" s="72"/>
      <c r="M309" s="72"/>
      <c r="N309" s="72">
        <f>G309</f>
        <v>0</v>
      </c>
      <c r="O309" s="72"/>
      <c r="P309" s="72"/>
      <c r="Q309" s="72">
        <f>I309</f>
        <v>0</v>
      </c>
    </row>
    <row r="310" spans="2:17" s="1" customFormat="1" ht="14.25" customHeight="1" thickBot="1" x14ac:dyDescent="0.2">
      <c r="B310" s="1193">
        <v>101</v>
      </c>
      <c r="C310" s="1196" t="s">
        <v>204</v>
      </c>
      <c r="D310" s="1170" t="s">
        <v>259</v>
      </c>
      <c r="E310" s="764" t="s">
        <v>5</v>
      </c>
      <c r="F310" s="765" t="s">
        <v>27</v>
      </c>
      <c r="G310" s="766"/>
      <c r="H310" s="1199" t="s">
        <v>28</v>
      </c>
      <c r="I310" s="767"/>
      <c r="J310" s="1202">
        <f>SUM(I310:I312)</f>
        <v>0</v>
      </c>
      <c r="L310" s="72">
        <f>G310</f>
        <v>0</v>
      </c>
      <c r="M310" s="72"/>
      <c r="N310" s="72"/>
      <c r="O310" s="72">
        <f>I310</f>
        <v>0</v>
      </c>
      <c r="P310" s="72"/>
      <c r="Q310" s="72"/>
    </row>
    <row r="311" spans="2:17" s="1" customFormat="1" ht="14.25" customHeight="1" thickTop="1" thickBot="1" x14ac:dyDescent="0.2">
      <c r="B311" s="1194"/>
      <c r="C311" s="1197"/>
      <c r="D311" s="1171"/>
      <c r="E311" s="755" t="s">
        <v>330</v>
      </c>
      <c r="F311" s="747" t="s">
        <v>347</v>
      </c>
      <c r="G311" s="748"/>
      <c r="H311" s="1200"/>
      <c r="I311" s="82"/>
      <c r="J311" s="1203"/>
      <c r="L311" s="72"/>
      <c r="M311" s="72">
        <f>G311</f>
        <v>0</v>
      </c>
      <c r="N311" s="72"/>
      <c r="O311" s="72"/>
      <c r="P311" s="72">
        <f>I311</f>
        <v>0</v>
      </c>
      <c r="Q311" s="72"/>
    </row>
    <row r="312" spans="2:17" s="1" customFormat="1" ht="14.25" customHeight="1" thickTop="1" x14ac:dyDescent="0.15">
      <c r="B312" s="1195"/>
      <c r="C312" s="1198"/>
      <c r="D312" s="1223"/>
      <c r="E312" s="760" t="s">
        <v>343</v>
      </c>
      <c r="F312" s="761" t="s">
        <v>347</v>
      </c>
      <c r="G312" s="768"/>
      <c r="H312" s="1201"/>
      <c r="I312" s="769"/>
      <c r="J312" s="1204"/>
      <c r="L312" s="72"/>
      <c r="M312" s="72"/>
      <c r="N312" s="72">
        <f>G312</f>
        <v>0</v>
      </c>
      <c r="O312" s="72"/>
      <c r="P312" s="72"/>
      <c r="Q312" s="72">
        <f>I312</f>
        <v>0</v>
      </c>
    </row>
    <row r="313" spans="2:17" s="1" customFormat="1" ht="14.25" customHeight="1" thickBot="1" x14ac:dyDescent="0.2">
      <c r="B313" s="1193">
        <v>102</v>
      </c>
      <c r="C313" s="1196" t="s">
        <v>205</v>
      </c>
      <c r="D313" s="1170" t="s">
        <v>259</v>
      </c>
      <c r="E313" s="764" t="s">
        <v>5</v>
      </c>
      <c r="F313" s="765" t="s">
        <v>27</v>
      </c>
      <c r="G313" s="766"/>
      <c r="H313" s="1199" t="s">
        <v>28</v>
      </c>
      <c r="I313" s="767"/>
      <c r="J313" s="1202">
        <f>SUM(I313:I315)</f>
        <v>0</v>
      </c>
      <c r="L313" s="72">
        <f>G313</f>
        <v>0</v>
      </c>
      <c r="M313" s="72"/>
      <c r="N313" s="72"/>
      <c r="O313" s="72">
        <f>I313</f>
        <v>0</v>
      </c>
      <c r="P313" s="72"/>
      <c r="Q313" s="72"/>
    </row>
    <row r="314" spans="2:17" s="1" customFormat="1" ht="14.25" customHeight="1" thickTop="1" thickBot="1" x14ac:dyDescent="0.2">
      <c r="B314" s="1194"/>
      <c r="C314" s="1197"/>
      <c r="D314" s="1171"/>
      <c r="E314" s="755" t="s">
        <v>330</v>
      </c>
      <c r="F314" s="747" t="s">
        <v>347</v>
      </c>
      <c r="G314" s="748"/>
      <c r="H314" s="1200"/>
      <c r="I314" s="82"/>
      <c r="J314" s="1203"/>
      <c r="L314" s="72"/>
      <c r="M314" s="72">
        <f>G314</f>
        <v>0</v>
      </c>
      <c r="N314" s="72"/>
      <c r="O314" s="72"/>
      <c r="P314" s="72">
        <f>I314</f>
        <v>0</v>
      </c>
      <c r="Q314" s="72"/>
    </row>
    <row r="315" spans="2:17" s="1" customFormat="1" ht="14.25" customHeight="1" thickTop="1" x14ac:dyDescent="0.15">
      <c r="B315" s="1195"/>
      <c r="C315" s="1198"/>
      <c r="D315" s="1223"/>
      <c r="E315" s="760" t="s">
        <v>343</v>
      </c>
      <c r="F315" s="761" t="s">
        <v>347</v>
      </c>
      <c r="G315" s="768"/>
      <c r="H315" s="1201"/>
      <c r="I315" s="769"/>
      <c r="J315" s="1204"/>
      <c r="L315" s="72"/>
      <c r="M315" s="72"/>
      <c r="N315" s="72">
        <f>G315</f>
        <v>0</v>
      </c>
      <c r="O315" s="72"/>
      <c r="P315" s="72"/>
      <c r="Q315" s="72">
        <f>I315</f>
        <v>0</v>
      </c>
    </row>
    <row r="316" spans="2:17" s="1" customFormat="1" ht="14.25" customHeight="1" thickBot="1" x14ac:dyDescent="0.2">
      <c r="B316" s="1193">
        <v>103</v>
      </c>
      <c r="C316" s="1196" t="s">
        <v>265</v>
      </c>
      <c r="D316" s="1170" t="s">
        <v>259</v>
      </c>
      <c r="E316" s="764" t="s">
        <v>5</v>
      </c>
      <c r="F316" s="765" t="s">
        <v>27</v>
      </c>
      <c r="G316" s="766"/>
      <c r="H316" s="1199" t="s">
        <v>28</v>
      </c>
      <c r="I316" s="767"/>
      <c r="J316" s="1202">
        <f>SUM(I316:I318)</f>
        <v>0</v>
      </c>
      <c r="L316" s="72">
        <f>G316</f>
        <v>0</v>
      </c>
      <c r="M316" s="72"/>
      <c r="N316" s="72"/>
      <c r="O316" s="72">
        <f>I316</f>
        <v>0</v>
      </c>
      <c r="P316" s="72"/>
      <c r="Q316" s="72"/>
    </row>
    <row r="317" spans="2:17" s="1" customFormat="1" ht="14.25" customHeight="1" thickTop="1" thickBot="1" x14ac:dyDescent="0.2">
      <c r="B317" s="1194"/>
      <c r="C317" s="1197"/>
      <c r="D317" s="1171"/>
      <c r="E317" s="755" t="s">
        <v>330</v>
      </c>
      <c r="F317" s="747" t="s">
        <v>347</v>
      </c>
      <c r="G317" s="748"/>
      <c r="H317" s="1200"/>
      <c r="I317" s="82"/>
      <c r="J317" s="1203"/>
      <c r="L317" s="72"/>
      <c r="M317" s="72">
        <f>G317</f>
        <v>0</v>
      </c>
      <c r="N317" s="72"/>
      <c r="O317" s="72"/>
      <c r="P317" s="72">
        <f>I317</f>
        <v>0</v>
      </c>
      <c r="Q317" s="72"/>
    </row>
    <row r="318" spans="2:17" s="1" customFormat="1" ht="14.25" customHeight="1" thickTop="1" x14ac:dyDescent="0.15">
      <c r="B318" s="1195"/>
      <c r="C318" s="1198"/>
      <c r="D318" s="1223"/>
      <c r="E318" s="760" t="s">
        <v>343</v>
      </c>
      <c r="F318" s="761" t="s">
        <v>347</v>
      </c>
      <c r="G318" s="768"/>
      <c r="H318" s="1201"/>
      <c r="I318" s="769"/>
      <c r="J318" s="1204"/>
      <c r="L318" s="72"/>
      <c r="M318" s="72"/>
      <c r="N318" s="72">
        <f>G318</f>
        <v>0</v>
      </c>
      <c r="O318" s="72"/>
      <c r="P318" s="72"/>
      <c r="Q318" s="72">
        <f>I318</f>
        <v>0</v>
      </c>
    </row>
    <row r="319" spans="2:17" s="1" customFormat="1" ht="14.25" customHeight="1" thickBot="1" x14ac:dyDescent="0.2">
      <c r="B319" s="1193">
        <v>104</v>
      </c>
      <c r="C319" s="1196" t="s">
        <v>206</v>
      </c>
      <c r="D319" s="1170" t="s">
        <v>259</v>
      </c>
      <c r="E319" s="764" t="s">
        <v>5</v>
      </c>
      <c r="F319" s="765" t="s">
        <v>27</v>
      </c>
      <c r="G319" s="766"/>
      <c r="H319" s="1199" t="s">
        <v>28</v>
      </c>
      <c r="I319" s="767"/>
      <c r="J319" s="1202">
        <f>SUM(I319:I321)</f>
        <v>0</v>
      </c>
      <c r="L319" s="72">
        <f>G319</f>
        <v>0</v>
      </c>
      <c r="M319" s="72"/>
      <c r="N319" s="72"/>
      <c r="O319" s="72">
        <f>I319</f>
        <v>0</v>
      </c>
      <c r="P319" s="72"/>
      <c r="Q319" s="72"/>
    </row>
    <row r="320" spans="2:17" s="1" customFormat="1" ht="14.25" customHeight="1" thickTop="1" thickBot="1" x14ac:dyDescent="0.2">
      <c r="B320" s="1194"/>
      <c r="C320" s="1197"/>
      <c r="D320" s="1171"/>
      <c r="E320" s="755" t="s">
        <v>330</v>
      </c>
      <c r="F320" s="747" t="s">
        <v>347</v>
      </c>
      <c r="G320" s="748"/>
      <c r="H320" s="1200"/>
      <c r="I320" s="82"/>
      <c r="J320" s="1203"/>
      <c r="L320" s="72"/>
      <c r="M320" s="72">
        <f>G320</f>
        <v>0</v>
      </c>
      <c r="N320" s="72"/>
      <c r="O320" s="72"/>
      <c r="P320" s="72">
        <f>I320</f>
        <v>0</v>
      </c>
      <c r="Q320" s="72"/>
    </row>
    <row r="321" spans="2:17" s="1" customFormat="1" ht="14.25" customHeight="1" thickTop="1" x14ac:dyDescent="0.15">
      <c r="B321" s="1195"/>
      <c r="C321" s="1198"/>
      <c r="D321" s="1223"/>
      <c r="E321" s="760" t="s">
        <v>343</v>
      </c>
      <c r="F321" s="761" t="s">
        <v>347</v>
      </c>
      <c r="G321" s="768"/>
      <c r="H321" s="1201"/>
      <c r="I321" s="769"/>
      <c r="J321" s="1204"/>
      <c r="L321" s="72"/>
      <c r="M321" s="72"/>
      <c r="N321" s="72">
        <f>G321</f>
        <v>0</v>
      </c>
      <c r="O321" s="72"/>
      <c r="P321" s="72"/>
      <c r="Q321" s="72">
        <f>I321</f>
        <v>0</v>
      </c>
    </row>
    <row r="322" spans="2:17" s="1" customFormat="1" ht="14.25" customHeight="1" thickBot="1" x14ac:dyDescent="0.2">
      <c r="B322" s="1217">
        <v>105</v>
      </c>
      <c r="C322" s="1208" t="s">
        <v>207</v>
      </c>
      <c r="D322" s="1220" t="s">
        <v>603</v>
      </c>
      <c r="E322" s="774" t="s">
        <v>5</v>
      </c>
      <c r="F322" s="775" t="s">
        <v>27</v>
      </c>
      <c r="G322" s="776" t="s">
        <v>272</v>
      </c>
      <c r="H322" s="1211" t="s">
        <v>28</v>
      </c>
      <c r="I322" s="777" t="s">
        <v>272</v>
      </c>
      <c r="J322" s="1214" t="s">
        <v>272</v>
      </c>
      <c r="L322" s="72" t="str">
        <f>G322</f>
        <v>―</v>
      </c>
      <c r="M322" s="72"/>
      <c r="N322" s="72"/>
      <c r="O322" s="72" t="str">
        <f>I322</f>
        <v>―</v>
      </c>
      <c r="P322" s="72"/>
      <c r="Q322" s="72"/>
    </row>
    <row r="323" spans="2:17" s="1" customFormat="1" ht="14.25" customHeight="1" thickTop="1" thickBot="1" x14ac:dyDescent="0.2">
      <c r="B323" s="1218"/>
      <c r="C323" s="1209"/>
      <c r="D323" s="1221"/>
      <c r="E323" s="754" t="s">
        <v>330</v>
      </c>
      <c r="F323" s="745" t="s">
        <v>347</v>
      </c>
      <c r="G323" s="746" t="s">
        <v>271</v>
      </c>
      <c r="H323" s="1212"/>
      <c r="I323" s="596" t="s">
        <v>271</v>
      </c>
      <c r="J323" s="1215"/>
      <c r="L323" s="72"/>
      <c r="M323" s="72" t="str">
        <f>G323</f>
        <v>―</v>
      </c>
      <c r="N323" s="72"/>
      <c r="O323" s="72"/>
      <c r="P323" s="72" t="str">
        <f>I323</f>
        <v>―</v>
      </c>
      <c r="Q323" s="72"/>
    </row>
    <row r="324" spans="2:17" s="1" customFormat="1" ht="14.25" customHeight="1" thickTop="1" x14ac:dyDescent="0.15">
      <c r="B324" s="1219"/>
      <c r="C324" s="1210"/>
      <c r="D324" s="1222"/>
      <c r="E324" s="778" t="s">
        <v>255</v>
      </c>
      <c r="F324" s="779" t="s">
        <v>347</v>
      </c>
      <c r="G324" s="780" t="s">
        <v>272</v>
      </c>
      <c r="H324" s="1213"/>
      <c r="I324" s="781" t="s">
        <v>272</v>
      </c>
      <c r="J324" s="1216"/>
      <c r="L324" s="72"/>
      <c r="M324" s="72"/>
      <c r="N324" s="72" t="str">
        <f>G324</f>
        <v>―</v>
      </c>
      <c r="O324" s="72"/>
      <c r="P324" s="72"/>
      <c r="Q324" s="72" t="str">
        <f>I324</f>
        <v>―</v>
      </c>
    </row>
    <row r="325" spans="2:17" s="1" customFormat="1" ht="14.25" customHeight="1" thickBot="1" x14ac:dyDescent="0.2">
      <c r="B325" s="1193">
        <v>106</v>
      </c>
      <c r="C325" s="1196" t="s">
        <v>208</v>
      </c>
      <c r="D325" s="1170" t="s">
        <v>259</v>
      </c>
      <c r="E325" s="764" t="s">
        <v>5</v>
      </c>
      <c r="F325" s="765" t="s">
        <v>27</v>
      </c>
      <c r="G325" s="766"/>
      <c r="H325" s="1199" t="s">
        <v>28</v>
      </c>
      <c r="I325" s="767"/>
      <c r="J325" s="1202">
        <f>SUM(I325:I327)</f>
        <v>0</v>
      </c>
      <c r="L325" s="72">
        <f>G325</f>
        <v>0</v>
      </c>
      <c r="M325" s="72"/>
      <c r="N325" s="72"/>
      <c r="O325" s="72">
        <f>I325</f>
        <v>0</v>
      </c>
      <c r="P325" s="72"/>
      <c r="Q325" s="72"/>
    </row>
    <row r="326" spans="2:17" s="1" customFormat="1" ht="14.25" customHeight="1" thickTop="1" thickBot="1" x14ac:dyDescent="0.2">
      <c r="B326" s="1194"/>
      <c r="C326" s="1197"/>
      <c r="D326" s="1171"/>
      <c r="E326" s="755" t="s">
        <v>330</v>
      </c>
      <c r="F326" s="747" t="s">
        <v>347</v>
      </c>
      <c r="G326" s="749"/>
      <c r="H326" s="1200"/>
      <c r="I326" s="595"/>
      <c r="J326" s="1203"/>
      <c r="L326" s="72"/>
      <c r="M326" s="72">
        <f>G326</f>
        <v>0</v>
      </c>
      <c r="N326" s="72"/>
      <c r="O326" s="72"/>
      <c r="P326" s="72">
        <f>I326</f>
        <v>0</v>
      </c>
      <c r="Q326" s="72"/>
    </row>
    <row r="327" spans="2:17" s="1" customFormat="1" ht="14.25" customHeight="1" thickTop="1" x14ac:dyDescent="0.15">
      <c r="B327" s="1195"/>
      <c r="C327" s="1198"/>
      <c r="D327" s="1223"/>
      <c r="E327" s="760" t="s">
        <v>343</v>
      </c>
      <c r="F327" s="761" t="s">
        <v>347</v>
      </c>
      <c r="G327" s="768"/>
      <c r="H327" s="1201"/>
      <c r="I327" s="769"/>
      <c r="J327" s="1204"/>
      <c r="L327" s="72"/>
      <c r="M327" s="72"/>
      <c r="N327" s="72">
        <f>G327</f>
        <v>0</v>
      </c>
      <c r="O327" s="72"/>
      <c r="P327" s="72"/>
      <c r="Q327" s="72">
        <f>I327</f>
        <v>0</v>
      </c>
    </row>
    <row r="328" spans="2:17" s="1" customFormat="1" ht="14.25" customHeight="1" thickBot="1" x14ac:dyDescent="0.2">
      <c r="B328" s="1193">
        <v>107</v>
      </c>
      <c r="C328" s="1196" t="s">
        <v>209</v>
      </c>
      <c r="D328" s="1170" t="s">
        <v>259</v>
      </c>
      <c r="E328" s="764" t="s">
        <v>5</v>
      </c>
      <c r="F328" s="765" t="s">
        <v>27</v>
      </c>
      <c r="G328" s="766"/>
      <c r="H328" s="1199" t="s">
        <v>28</v>
      </c>
      <c r="I328" s="767"/>
      <c r="J328" s="1202">
        <f>SUM(I328:I330)</f>
        <v>0</v>
      </c>
      <c r="L328" s="72">
        <f>G328</f>
        <v>0</v>
      </c>
      <c r="M328" s="72"/>
      <c r="N328" s="72"/>
      <c r="O328" s="72">
        <f>I328</f>
        <v>0</v>
      </c>
      <c r="P328" s="72"/>
      <c r="Q328" s="72"/>
    </row>
    <row r="329" spans="2:17" s="1" customFormat="1" ht="14.25" customHeight="1" thickTop="1" thickBot="1" x14ac:dyDescent="0.2">
      <c r="B329" s="1194"/>
      <c r="C329" s="1197"/>
      <c r="D329" s="1171"/>
      <c r="E329" s="755" t="s">
        <v>330</v>
      </c>
      <c r="F329" s="747" t="s">
        <v>347</v>
      </c>
      <c r="G329" s="748"/>
      <c r="H329" s="1200"/>
      <c r="I329" s="82"/>
      <c r="J329" s="1203"/>
      <c r="L329" s="72"/>
      <c r="M329" s="72">
        <f>G329</f>
        <v>0</v>
      </c>
      <c r="N329" s="72"/>
      <c r="O329" s="72"/>
      <c r="P329" s="72">
        <f>I329</f>
        <v>0</v>
      </c>
      <c r="Q329" s="72"/>
    </row>
    <row r="330" spans="2:17" s="1" customFormat="1" ht="14.25" customHeight="1" thickTop="1" x14ac:dyDescent="0.15">
      <c r="B330" s="1195"/>
      <c r="C330" s="1198"/>
      <c r="D330" s="1223"/>
      <c r="E330" s="760" t="s">
        <v>343</v>
      </c>
      <c r="F330" s="761" t="s">
        <v>347</v>
      </c>
      <c r="G330" s="768"/>
      <c r="H330" s="1201"/>
      <c r="I330" s="769"/>
      <c r="J330" s="1204"/>
      <c r="L330" s="72"/>
      <c r="M330" s="72"/>
      <c r="N330" s="72">
        <f>G330</f>
        <v>0</v>
      </c>
      <c r="O330" s="72"/>
      <c r="P330" s="72"/>
      <c r="Q330" s="72">
        <f>I330</f>
        <v>0</v>
      </c>
    </row>
    <row r="331" spans="2:17" s="1" customFormat="1" ht="14.25" customHeight="1" thickBot="1" x14ac:dyDescent="0.2">
      <c r="B331" s="1217">
        <v>108</v>
      </c>
      <c r="C331" s="1208" t="s">
        <v>210</v>
      </c>
      <c r="D331" s="1220" t="s">
        <v>603</v>
      </c>
      <c r="E331" s="774" t="s">
        <v>5</v>
      </c>
      <c r="F331" s="775" t="s">
        <v>27</v>
      </c>
      <c r="G331" s="776" t="s">
        <v>272</v>
      </c>
      <c r="H331" s="1211" t="s">
        <v>28</v>
      </c>
      <c r="I331" s="777" t="s">
        <v>272</v>
      </c>
      <c r="J331" s="1214" t="s">
        <v>272</v>
      </c>
      <c r="L331" s="72" t="str">
        <f>G331</f>
        <v>―</v>
      </c>
      <c r="M331" s="72"/>
      <c r="N331" s="72"/>
      <c r="O331" s="72" t="str">
        <f>I331</f>
        <v>―</v>
      </c>
      <c r="P331" s="72"/>
      <c r="Q331" s="72"/>
    </row>
    <row r="332" spans="2:17" s="1" customFormat="1" ht="14.25" customHeight="1" thickTop="1" thickBot="1" x14ac:dyDescent="0.2">
      <c r="B332" s="1218"/>
      <c r="C332" s="1209"/>
      <c r="D332" s="1221"/>
      <c r="E332" s="754" t="s">
        <v>330</v>
      </c>
      <c r="F332" s="745" t="s">
        <v>347</v>
      </c>
      <c r="G332" s="746" t="s">
        <v>271</v>
      </c>
      <c r="H332" s="1212"/>
      <c r="I332" s="596" t="s">
        <v>271</v>
      </c>
      <c r="J332" s="1215"/>
      <c r="L332" s="72"/>
      <c r="M332" s="72" t="str">
        <f>G332</f>
        <v>―</v>
      </c>
      <c r="N332" s="72"/>
      <c r="O332" s="72"/>
      <c r="P332" s="72" t="str">
        <f>I332</f>
        <v>―</v>
      </c>
      <c r="Q332" s="72"/>
    </row>
    <row r="333" spans="2:17" s="1" customFormat="1" ht="14.25" customHeight="1" thickTop="1" x14ac:dyDescent="0.15">
      <c r="B333" s="1219"/>
      <c r="C333" s="1210"/>
      <c r="D333" s="1222"/>
      <c r="E333" s="778" t="s">
        <v>255</v>
      </c>
      <c r="F333" s="779" t="s">
        <v>347</v>
      </c>
      <c r="G333" s="780" t="s">
        <v>272</v>
      </c>
      <c r="H333" s="1213"/>
      <c r="I333" s="781" t="s">
        <v>272</v>
      </c>
      <c r="J333" s="1216"/>
      <c r="L333" s="72"/>
      <c r="M333" s="72"/>
      <c r="N333" s="72" t="str">
        <f>G333</f>
        <v>―</v>
      </c>
      <c r="O333" s="72"/>
      <c r="P333" s="72"/>
      <c r="Q333" s="72" t="str">
        <f>I333</f>
        <v>―</v>
      </c>
    </row>
    <row r="334" spans="2:17" s="1" customFormat="1" ht="14.25" customHeight="1" thickBot="1" x14ac:dyDescent="0.2">
      <c r="B334" s="1193">
        <v>109</v>
      </c>
      <c r="C334" s="1196" t="s">
        <v>211</v>
      </c>
      <c r="D334" s="1170" t="s">
        <v>259</v>
      </c>
      <c r="E334" s="764" t="s">
        <v>5</v>
      </c>
      <c r="F334" s="765" t="s">
        <v>27</v>
      </c>
      <c r="G334" s="766"/>
      <c r="H334" s="1199" t="s">
        <v>28</v>
      </c>
      <c r="I334" s="767"/>
      <c r="J334" s="1202">
        <f>SUM(I334:I336)</f>
        <v>0</v>
      </c>
      <c r="L334" s="72">
        <f>G334</f>
        <v>0</v>
      </c>
      <c r="M334" s="72"/>
      <c r="N334" s="72"/>
      <c r="O334" s="72">
        <f>I334</f>
        <v>0</v>
      </c>
      <c r="P334" s="72"/>
      <c r="Q334" s="72"/>
    </row>
    <row r="335" spans="2:17" s="1" customFormat="1" ht="14.25" customHeight="1" thickTop="1" thickBot="1" x14ac:dyDescent="0.2">
      <c r="B335" s="1194"/>
      <c r="C335" s="1197"/>
      <c r="D335" s="1171"/>
      <c r="E335" s="755" t="s">
        <v>330</v>
      </c>
      <c r="F335" s="747" t="s">
        <v>347</v>
      </c>
      <c r="G335" s="748"/>
      <c r="H335" s="1200"/>
      <c r="I335" s="82"/>
      <c r="J335" s="1203"/>
      <c r="L335" s="72"/>
      <c r="M335" s="72">
        <f>G335</f>
        <v>0</v>
      </c>
      <c r="N335" s="72"/>
      <c r="O335" s="72"/>
      <c r="P335" s="72">
        <f>I335</f>
        <v>0</v>
      </c>
      <c r="Q335" s="72"/>
    </row>
    <row r="336" spans="2:17" s="1" customFormat="1" ht="14.25" customHeight="1" thickTop="1" x14ac:dyDescent="0.15">
      <c r="B336" s="1195"/>
      <c r="C336" s="1198"/>
      <c r="D336" s="1223"/>
      <c r="E336" s="760" t="s">
        <v>343</v>
      </c>
      <c r="F336" s="761" t="s">
        <v>347</v>
      </c>
      <c r="G336" s="768"/>
      <c r="H336" s="1201"/>
      <c r="I336" s="769"/>
      <c r="J336" s="1204"/>
      <c r="L336" s="72"/>
      <c r="M336" s="72"/>
      <c r="N336" s="72">
        <f>G336</f>
        <v>0</v>
      </c>
      <c r="O336" s="72"/>
      <c r="P336" s="72"/>
      <c r="Q336" s="72">
        <f>I336</f>
        <v>0</v>
      </c>
    </row>
    <row r="337" spans="2:17" s="1" customFormat="1" ht="14.25" customHeight="1" thickBot="1" x14ac:dyDescent="0.2">
      <c r="B337" s="1193">
        <v>110</v>
      </c>
      <c r="C337" s="1196" t="s">
        <v>212</v>
      </c>
      <c r="D337" s="1170" t="s">
        <v>259</v>
      </c>
      <c r="E337" s="764" t="s">
        <v>5</v>
      </c>
      <c r="F337" s="765" t="s">
        <v>27</v>
      </c>
      <c r="G337" s="766"/>
      <c r="H337" s="1199" t="s">
        <v>28</v>
      </c>
      <c r="I337" s="767"/>
      <c r="J337" s="1202">
        <f>SUM(I337:I339)</f>
        <v>0</v>
      </c>
      <c r="L337" s="72">
        <f>G337</f>
        <v>0</v>
      </c>
      <c r="M337" s="72"/>
      <c r="N337" s="72"/>
      <c r="O337" s="72">
        <f>I337</f>
        <v>0</v>
      </c>
      <c r="P337" s="72"/>
      <c r="Q337" s="72"/>
    </row>
    <row r="338" spans="2:17" s="1" customFormat="1" ht="14.25" customHeight="1" thickTop="1" thickBot="1" x14ac:dyDescent="0.2">
      <c r="B338" s="1194"/>
      <c r="C338" s="1197"/>
      <c r="D338" s="1171"/>
      <c r="E338" s="755" t="s">
        <v>330</v>
      </c>
      <c r="F338" s="747" t="s">
        <v>347</v>
      </c>
      <c r="G338" s="748"/>
      <c r="H338" s="1200"/>
      <c r="I338" s="82"/>
      <c r="J338" s="1203"/>
      <c r="L338" s="72"/>
      <c r="M338" s="72">
        <f>G338</f>
        <v>0</v>
      </c>
      <c r="N338" s="72"/>
      <c r="O338" s="72"/>
      <c r="P338" s="72">
        <f>I338</f>
        <v>0</v>
      </c>
      <c r="Q338" s="72"/>
    </row>
    <row r="339" spans="2:17" s="1" customFormat="1" ht="14.25" customHeight="1" thickTop="1" x14ac:dyDescent="0.15">
      <c r="B339" s="1195"/>
      <c r="C339" s="1198"/>
      <c r="D339" s="1223"/>
      <c r="E339" s="760" t="s">
        <v>343</v>
      </c>
      <c r="F339" s="761" t="s">
        <v>347</v>
      </c>
      <c r="G339" s="768"/>
      <c r="H339" s="1201"/>
      <c r="I339" s="769"/>
      <c r="J339" s="1204"/>
      <c r="L339" s="72"/>
      <c r="M339" s="72"/>
      <c r="N339" s="72">
        <f>G339</f>
        <v>0</v>
      </c>
      <c r="O339" s="72"/>
      <c r="P339" s="72"/>
      <c r="Q339" s="72">
        <f>I339</f>
        <v>0</v>
      </c>
    </row>
    <row r="340" spans="2:17" s="1" customFormat="1" ht="14.25" customHeight="1" thickBot="1" x14ac:dyDescent="0.2">
      <c r="B340" s="1193">
        <v>111</v>
      </c>
      <c r="C340" s="1196" t="s">
        <v>213</v>
      </c>
      <c r="D340" s="1170" t="s">
        <v>259</v>
      </c>
      <c r="E340" s="764" t="s">
        <v>5</v>
      </c>
      <c r="F340" s="765" t="s">
        <v>27</v>
      </c>
      <c r="G340" s="766"/>
      <c r="H340" s="1199" t="s">
        <v>28</v>
      </c>
      <c r="I340" s="767"/>
      <c r="J340" s="1202">
        <f>SUM(I340:I342)</f>
        <v>0</v>
      </c>
      <c r="L340" s="72">
        <f>G340</f>
        <v>0</v>
      </c>
      <c r="M340" s="72"/>
      <c r="N340" s="72"/>
      <c r="O340" s="72">
        <f>I340</f>
        <v>0</v>
      </c>
      <c r="P340" s="72"/>
      <c r="Q340" s="72"/>
    </row>
    <row r="341" spans="2:17" s="1" customFormat="1" ht="14.25" customHeight="1" thickTop="1" thickBot="1" x14ac:dyDescent="0.2">
      <c r="B341" s="1194"/>
      <c r="C341" s="1197"/>
      <c r="D341" s="1171"/>
      <c r="E341" s="755" t="s">
        <v>330</v>
      </c>
      <c r="F341" s="747" t="s">
        <v>347</v>
      </c>
      <c r="G341" s="748"/>
      <c r="H341" s="1200"/>
      <c r="I341" s="82"/>
      <c r="J341" s="1203"/>
      <c r="L341" s="72"/>
      <c r="M341" s="72">
        <f>G341</f>
        <v>0</v>
      </c>
      <c r="N341" s="72"/>
      <c r="O341" s="72"/>
      <c r="P341" s="72">
        <f>I341</f>
        <v>0</v>
      </c>
      <c r="Q341" s="72"/>
    </row>
    <row r="342" spans="2:17" s="1" customFormat="1" ht="14.25" customHeight="1" thickTop="1" x14ac:dyDescent="0.15">
      <c r="B342" s="1195"/>
      <c r="C342" s="1198"/>
      <c r="D342" s="1223"/>
      <c r="E342" s="760" t="s">
        <v>343</v>
      </c>
      <c r="F342" s="761" t="s">
        <v>347</v>
      </c>
      <c r="G342" s="768"/>
      <c r="H342" s="1201"/>
      <c r="I342" s="769"/>
      <c r="J342" s="1204"/>
      <c r="L342" s="72"/>
      <c r="M342" s="72"/>
      <c r="N342" s="72">
        <f>G342</f>
        <v>0</v>
      </c>
      <c r="O342" s="72"/>
      <c r="P342" s="72"/>
      <c r="Q342" s="72">
        <f>I342</f>
        <v>0</v>
      </c>
    </row>
    <row r="343" spans="2:17" s="1" customFormat="1" ht="14.25" customHeight="1" thickBot="1" x14ac:dyDescent="0.2">
      <c r="B343" s="1193">
        <v>112</v>
      </c>
      <c r="C343" s="1196" t="s">
        <v>214</v>
      </c>
      <c r="D343" s="1170" t="s">
        <v>259</v>
      </c>
      <c r="E343" s="764" t="s">
        <v>5</v>
      </c>
      <c r="F343" s="765" t="s">
        <v>27</v>
      </c>
      <c r="G343" s="766"/>
      <c r="H343" s="1199" t="s">
        <v>28</v>
      </c>
      <c r="I343" s="767"/>
      <c r="J343" s="1202">
        <f>SUM(I343:I345)</f>
        <v>0</v>
      </c>
      <c r="L343" s="72">
        <f>G343</f>
        <v>0</v>
      </c>
      <c r="M343" s="72"/>
      <c r="N343" s="72"/>
      <c r="O343" s="72">
        <f>I343</f>
        <v>0</v>
      </c>
      <c r="P343" s="72"/>
      <c r="Q343" s="72"/>
    </row>
    <row r="344" spans="2:17" s="1" customFormat="1" ht="14.25" customHeight="1" thickTop="1" thickBot="1" x14ac:dyDescent="0.2">
      <c r="B344" s="1194"/>
      <c r="C344" s="1197"/>
      <c r="D344" s="1171"/>
      <c r="E344" s="755" t="s">
        <v>330</v>
      </c>
      <c r="F344" s="747" t="s">
        <v>347</v>
      </c>
      <c r="G344" s="748"/>
      <c r="H344" s="1200"/>
      <c r="I344" s="82"/>
      <c r="J344" s="1203"/>
      <c r="L344" s="72"/>
      <c r="M344" s="72">
        <f>G344</f>
        <v>0</v>
      </c>
      <c r="N344" s="72"/>
      <c r="O344" s="72"/>
      <c r="P344" s="72">
        <f>I344</f>
        <v>0</v>
      </c>
      <c r="Q344" s="72"/>
    </row>
    <row r="345" spans="2:17" s="1" customFormat="1" ht="14.25" customHeight="1" thickTop="1" x14ac:dyDescent="0.15">
      <c r="B345" s="1195"/>
      <c r="C345" s="1198"/>
      <c r="D345" s="1223"/>
      <c r="E345" s="760" t="s">
        <v>343</v>
      </c>
      <c r="F345" s="761" t="s">
        <v>347</v>
      </c>
      <c r="G345" s="768"/>
      <c r="H345" s="1201"/>
      <c r="I345" s="769"/>
      <c r="J345" s="1204"/>
      <c r="L345" s="72"/>
      <c r="M345" s="72"/>
      <c r="N345" s="72">
        <f>G345</f>
        <v>0</v>
      </c>
      <c r="O345" s="72"/>
      <c r="P345" s="72"/>
      <c r="Q345" s="72">
        <f>I345</f>
        <v>0</v>
      </c>
    </row>
    <row r="346" spans="2:17" s="1" customFormat="1" ht="14.25" customHeight="1" thickBot="1" x14ac:dyDescent="0.2">
      <c r="B346" s="1193">
        <v>113</v>
      </c>
      <c r="C346" s="1196" t="s">
        <v>215</v>
      </c>
      <c r="D346" s="1170" t="s">
        <v>259</v>
      </c>
      <c r="E346" s="764" t="s">
        <v>5</v>
      </c>
      <c r="F346" s="765" t="s">
        <v>27</v>
      </c>
      <c r="G346" s="766"/>
      <c r="H346" s="1199" t="s">
        <v>28</v>
      </c>
      <c r="I346" s="767"/>
      <c r="J346" s="1202">
        <f>SUM(I346:I348)</f>
        <v>0</v>
      </c>
      <c r="L346" s="72">
        <f>G346</f>
        <v>0</v>
      </c>
      <c r="M346" s="72"/>
      <c r="N346" s="72"/>
      <c r="O346" s="72">
        <f>I346</f>
        <v>0</v>
      </c>
      <c r="P346" s="72"/>
      <c r="Q346" s="72"/>
    </row>
    <row r="347" spans="2:17" s="1" customFormat="1" ht="14.25" customHeight="1" thickTop="1" thickBot="1" x14ac:dyDescent="0.2">
      <c r="B347" s="1194"/>
      <c r="C347" s="1197"/>
      <c r="D347" s="1171"/>
      <c r="E347" s="755" t="s">
        <v>330</v>
      </c>
      <c r="F347" s="747" t="s">
        <v>347</v>
      </c>
      <c r="G347" s="748"/>
      <c r="H347" s="1200"/>
      <c r="I347" s="82"/>
      <c r="J347" s="1203"/>
      <c r="L347" s="72"/>
      <c r="M347" s="72">
        <f>G347</f>
        <v>0</v>
      </c>
      <c r="N347" s="72"/>
      <c r="O347" s="72"/>
      <c r="P347" s="72">
        <f>I347</f>
        <v>0</v>
      </c>
      <c r="Q347" s="72"/>
    </row>
    <row r="348" spans="2:17" s="1" customFormat="1" ht="14.25" customHeight="1" thickTop="1" x14ac:dyDescent="0.15">
      <c r="B348" s="1195"/>
      <c r="C348" s="1198"/>
      <c r="D348" s="1223"/>
      <c r="E348" s="760" t="s">
        <v>343</v>
      </c>
      <c r="F348" s="761" t="s">
        <v>347</v>
      </c>
      <c r="G348" s="768"/>
      <c r="H348" s="1201"/>
      <c r="I348" s="769"/>
      <c r="J348" s="1204"/>
      <c r="L348" s="72"/>
      <c r="M348" s="72"/>
      <c r="N348" s="72">
        <f>G348</f>
        <v>0</v>
      </c>
      <c r="O348" s="72"/>
      <c r="P348" s="72"/>
      <c r="Q348" s="72">
        <f>I348</f>
        <v>0</v>
      </c>
    </row>
    <row r="349" spans="2:17" s="1" customFormat="1" ht="14.25" customHeight="1" thickBot="1" x14ac:dyDescent="0.2">
      <c r="B349" s="1193">
        <v>114</v>
      </c>
      <c r="C349" s="1196" t="s">
        <v>216</v>
      </c>
      <c r="D349" s="1170" t="s">
        <v>259</v>
      </c>
      <c r="E349" s="764" t="s">
        <v>5</v>
      </c>
      <c r="F349" s="765" t="s">
        <v>27</v>
      </c>
      <c r="G349" s="766"/>
      <c r="H349" s="1199" t="s">
        <v>28</v>
      </c>
      <c r="I349" s="767"/>
      <c r="J349" s="1202">
        <f>SUM(I349:I351)</f>
        <v>0</v>
      </c>
      <c r="L349" s="72">
        <f>G349</f>
        <v>0</v>
      </c>
      <c r="M349" s="72"/>
      <c r="N349" s="72"/>
      <c r="O349" s="72">
        <f>I349</f>
        <v>0</v>
      </c>
      <c r="P349" s="72"/>
      <c r="Q349" s="72"/>
    </row>
    <row r="350" spans="2:17" s="1" customFormat="1" ht="14.25" customHeight="1" thickTop="1" thickBot="1" x14ac:dyDescent="0.2">
      <c r="B350" s="1194"/>
      <c r="C350" s="1197"/>
      <c r="D350" s="1171"/>
      <c r="E350" s="755" t="s">
        <v>330</v>
      </c>
      <c r="F350" s="747" t="s">
        <v>347</v>
      </c>
      <c r="G350" s="748"/>
      <c r="H350" s="1200"/>
      <c r="I350" s="82"/>
      <c r="J350" s="1203"/>
      <c r="L350" s="72"/>
      <c r="M350" s="72">
        <f>G350</f>
        <v>0</v>
      </c>
      <c r="N350" s="72"/>
      <c r="O350" s="72"/>
      <c r="P350" s="72">
        <f>I350</f>
        <v>0</v>
      </c>
      <c r="Q350" s="72"/>
    </row>
    <row r="351" spans="2:17" s="1" customFormat="1" ht="14.25" customHeight="1" thickTop="1" x14ac:dyDescent="0.15">
      <c r="B351" s="1195"/>
      <c r="C351" s="1198"/>
      <c r="D351" s="1223"/>
      <c r="E351" s="760" t="s">
        <v>343</v>
      </c>
      <c r="F351" s="761" t="s">
        <v>347</v>
      </c>
      <c r="G351" s="768"/>
      <c r="H351" s="1201"/>
      <c r="I351" s="769"/>
      <c r="J351" s="1204"/>
      <c r="L351" s="72"/>
      <c r="M351" s="72"/>
      <c r="N351" s="72">
        <f>G351</f>
        <v>0</v>
      </c>
      <c r="O351" s="72"/>
      <c r="P351" s="72"/>
      <c r="Q351" s="72">
        <f>I351</f>
        <v>0</v>
      </c>
    </row>
    <row r="352" spans="2:17" s="1" customFormat="1" ht="14.25" customHeight="1" thickBot="1" x14ac:dyDescent="0.2">
      <c r="B352" s="1193">
        <v>115</v>
      </c>
      <c r="C352" s="1196" t="s">
        <v>217</v>
      </c>
      <c r="D352" s="1170" t="s">
        <v>259</v>
      </c>
      <c r="E352" s="764" t="s">
        <v>5</v>
      </c>
      <c r="F352" s="765" t="s">
        <v>27</v>
      </c>
      <c r="G352" s="766"/>
      <c r="H352" s="1199" t="s">
        <v>28</v>
      </c>
      <c r="I352" s="767"/>
      <c r="J352" s="1202">
        <f>SUM(I352:I354)</f>
        <v>0</v>
      </c>
      <c r="L352" s="72">
        <f>G352</f>
        <v>0</v>
      </c>
      <c r="M352" s="72"/>
      <c r="N352" s="72"/>
      <c r="O352" s="72">
        <f>I352</f>
        <v>0</v>
      </c>
      <c r="P352" s="72"/>
      <c r="Q352" s="72"/>
    </row>
    <row r="353" spans="2:17" s="1" customFormat="1" ht="14.25" customHeight="1" thickTop="1" thickBot="1" x14ac:dyDescent="0.2">
      <c r="B353" s="1194"/>
      <c r="C353" s="1197"/>
      <c r="D353" s="1171"/>
      <c r="E353" s="755" t="s">
        <v>330</v>
      </c>
      <c r="F353" s="747" t="s">
        <v>347</v>
      </c>
      <c r="G353" s="748"/>
      <c r="H353" s="1200"/>
      <c r="I353" s="82"/>
      <c r="J353" s="1203"/>
      <c r="L353" s="72"/>
      <c r="M353" s="72">
        <f>G353</f>
        <v>0</v>
      </c>
      <c r="N353" s="72"/>
      <c r="O353" s="72"/>
      <c r="P353" s="72">
        <f>I353</f>
        <v>0</v>
      </c>
      <c r="Q353" s="72"/>
    </row>
    <row r="354" spans="2:17" s="1" customFormat="1" ht="14.25" customHeight="1" thickTop="1" x14ac:dyDescent="0.15">
      <c r="B354" s="1195"/>
      <c r="C354" s="1198"/>
      <c r="D354" s="1223"/>
      <c r="E354" s="760" t="s">
        <v>343</v>
      </c>
      <c r="F354" s="761" t="s">
        <v>347</v>
      </c>
      <c r="G354" s="768"/>
      <c r="H354" s="1201"/>
      <c r="I354" s="769"/>
      <c r="J354" s="1204"/>
      <c r="L354" s="72"/>
      <c r="M354" s="72"/>
      <c r="N354" s="72">
        <f>G354</f>
        <v>0</v>
      </c>
      <c r="O354" s="72"/>
      <c r="P354" s="72"/>
      <c r="Q354" s="72">
        <f>I354</f>
        <v>0</v>
      </c>
    </row>
    <row r="355" spans="2:17" s="1" customFormat="1" ht="14.25" customHeight="1" thickBot="1" x14ac:dyDescent="0.2">
      <c r="B355" s="1193">
        <v>116</v>
      </c>
      <c r="C355" s="1196" t="s">
        <v>218</v>
      </c>
      <c r="D355" s="1170" t="s">
        <v>259</v>
      </c>
      <c r="E355" s="764" t="s">
        <v>5</v>
      </c>
      <c r="F355" s="765" t="s">
        <v>27</v>
      </c>
      <c r="G355" s="766"/>
      <c r="H355" s="1199" t="s">
        <v>28</v>
      </c>
      <c r="I355" s="767"/>
      <c r="J355" s="1202">
        <f>SUM(I355:I357)</f>
        <v>0</v>
      </c>
      <c r="L355" s="72">
        <f>G355</f>
        <v>0</v>
      </c>
      <c r="M355" s="72"/>
      <c r="N355" s="72"/>
      <c r="O355" s="72">
        <f>I355</f>
        <v>0</v>
      </c>
      <c r="P355" s="72"/>
      <c r="Q355" s="72"/>
    </row>
    <row r="356" spans="2:17" s="1" customFormat="1" ht="14.25" customHeight="1" thickTop="1" thickBot="1" x14ac:dyDescent="0.2">
      <c r="B356" s="1194"/>
      <c r="C356" s="1197"/>
      <c r="D356" s="1171"/>
      <c r="E356" s="755" t="s">
        <v>330</v>
      </c>
      <c r="F356" s="747" t="s">
        <v>347</v>
      </c>
      <c r="G356" s="748"/>
      <c r="H356" s="1200"/>
      <c r="I356" s="82"/>
      <c r="J356" s="1203"/>
      <c r="L356" s="72"/>
      <c r="M356" s="72">
        <f>G356</f>
        <v>0</v>
      </c>
      <c r="N356" s="72"/>
      <c r="O356" s="72"/>
      <c r="P356" s="72">
        <f>I356</f>
        <v>0</v>
      </c>
      <c r="Q356" s="72"/>
    </row>
    <row r="357" spans="2:17" s="1" customFormat="1" ht="14.25" customHeight="1" thickTop="1" x14ac:dyDescent="0.15">
      <c r="B357" s="1195"/>
      <c r="C357" s="1198"/>
      <c r="D357" s="1223"/>
      <c r="E357" s="760" t="s">
        <v>343</v>
      </c>
      <c r="F357" s="761" t="s">
        <v>347</v>
      </c>
      <c r="G357" s="768"/>
      <c r="H357" s="1201"/>
      <c r="I357" s="769"/>
      <c r="J357" s="1204"/>
      <c r="L357" s="72"/>
      <c r="M357" s="72"/>
      <c r="N357" s="72">
        <f>G357</f>
        <v>0</v>
      </c>
      <c r="O357" s="72"/>
      <c r="P357" s="72"/>
      <c r="Q357" s="72">
        <f>I357</f>
        <v>0</v>
      </c>
    </row>
    <row r="358" spans="2:17" s="1" customFormat="1" ht="14.25" customHeight="1" thickBot="1" x14ac:dyDescent="0.2">
      <c r="B358" s="1193">
        <v>117</v>
      </c>
      <c r="C358" s="1196" t="s">
        <v>219</v>
      </c>
      <c r="D358" s="1170" t="s">
        <v>259</v>
      </c>
      <c r="E358" s="764" t="s">
        <v>5</v>
      </c>
      <c r="F358" s="765" t="s">
        <v>27</v>
      </c>
      <c r="G358" s="766"/>
      <c r="H358" s="1199" t="s">
        <v>28</v>
      </c>
      <c r="I358" s="767"/>
      <c r="J358" s="1202">
        <f>SUM(I358:I360)</f>
        <v>0</v>
      </c>
      <c r="L358" s="72">
        <f>G358</f>
        <v>0</v>
      </c>
      <c r="M358" s="72"/>
      <c r="N358" s="72"/>
      <c r="O358" s="72">
        <f>I358</f>
        <v>0</v>
      </c>
      <c r="P358" s="72"/>
      <c r="Q358" s="72"/>
    </row>
    <row r="359" spans="2:17" s="1" customFormat="1" ht="14.25" customHeight="1" thickTop="1" thickBot="1" x14ac:dyDescent="0.2">
      <c r="B359" s="1194"/>
      <c r="C359" s="1197"/>
      <c r="D359" s="1171"/>
      <c r="E359" s="755" t="s">
        <v>330</v>
      </c>
      <c r="F359" s="747" t="s">
        <v>347</v>
      </c>
      <c r="G359" s="748"/>
      <c r="H359" s="1200"/>
      <c r="I359" s="82"/>
      <c r="J359" s="1203"/>
      <c r="L359" s="72"/>
      <c r="M359" s="72">
        <f>G359</f>
        <v>0</v>
      </c>
      <c r="N359" s="72"/>
      <c r="O359" s="72"/>
      <c r="P359" s="72">
        <f>I359</f>
        <v>0</v>
      </c>
      <c r="Q359" s="72"/>
    </row>
    <row r="360" spans="2:17" s="1" customFormat="1" ht="14.25" customHeight="1" thickTop="1" x14ac:dyDescent="0.15">
      <c r="B360" s="1195"/>
      <c r="C360" s="1198"/>
      <c r="D360" s="1223"/>
      <c r="E360" s="760" t="s">
        <v>343</v>
      </c>
      <c r="F360" s="761" t="s">
        <v>347</v>
      </c>
      <c r="G360" s="768"/>
      <c r="H360" s="1201"/>
      <c r="I360" s="769"/>
      <c r="J360" s="1204"/>
      <c r="L360" s="72"/>
      <c r="M360" s="72"/>
      <c r="N360" s="72">
        <f>G360</f>
        <v>0</v>
      </c>
      <c r="O360" s="72"/>
      <c r="P360" s="72"/>
      <c r="Q360" s="72">
        <f>I360</f>
        <v>0</v>
      </c>
    </row>
    <row r="361" spans="2:17" s="1" customFormat="1" ht="14.25" customHeight="1" thickBot="1" x14ac:dyDescent="0.2">
      <c r="B361" s="1193">
        <v>118</v>
      </c>
      <c r="C361" s="1196" t="s">
        <v>220</v>
      </c>
      <c r="D361" s="1170" t="s">
        <v>259</v>
      </c>
      <c r="E361" s="764" t="s">
        <v>5</v>
      </c>
      <c r="F361" s="765" t="s">
        <v>27</v>
      </c>
      <c r="G361" s="766"/>
      <c r="H361" s="1199" t="s">
        <v>28</v>
      </c>
      <c r="I361" s="767"/>
      <c r="J361" s="1202">
        <f>SUM(I361:I363)</f>
        <v>0</v>
      </c>
      <c r="L361" s="72">
        <f>G361</f>
        <v>0</v>
      </c>
      <c r="M361" s="72"/>
      <c r="N361" s="72"/>
      <c r="O361" s="72">
        <f>I361</f>
        <v>0</v>
      </c>
      <c r="P361" s="72"/>
      <c r="Q361" s="72"/>
    </row>
    <row r="362" spans="2:17" s="1" customFormat="1" ht="14.25" customHeight="1" thickTop="1" thickBot="1" x14ac:dyDescent="0.2">
      <c r="B362" s="1194"/>
      <c r="C362" s="1197"/>
      <c r="D362" s="1171"/>
      <c r="E362" s="755" t="s">
        <v>330</v>
      </c>
      <c r="F362" s="747" t="s">
        <v>347</v>
      </c>
      <c r="G362" s="748"/>
      <c r="H362" s="1200"/>
      <c r="I362" s="82"/>
      <c r="J362" s="1203"/>
      <c r="L362" s="72"/>
      <c r="M362" s="72">
        <f>G362</f>
        <v>0</v>
      </c>
      <c r="N362" s="72"/>
      <c r="O362" s="72"/>
      <c r="P362" s="72">
        <f>I362</f>
        <v>0</v>
      </c>
      <c r="Q362" s="72"/>
    </row>
    <row r="363" spans="2:17" s="1" customFormat="1" ht="14.25" customHeight="1" thickTop="1" x14ac:dyDescent="0.15">
      <c r="B363" s="1195"/>
      <c r="C363" s="1198"/>
      <c r="D363" s="1223"/>
      <c r="E363" s="760" t="s">
        <v>343</v>
      </c>
      <c r="F363" s="761" t="s">
        <v>347</v>
      </c>
      <c r="G363" s="768"/>
      <c r="H363" s="1201"/>
      <c r="I363" s="769"/>
      <c r="J363" s="1204"/>
      <c r="L363" s="72"/>
      <c r="M363" s="72"/>
      <c r="N363" s="72">
        <f>G363</f>
        <v>0</v>
      </c>
      <c r="O363" s="72"/>
      <c r="P363" s="72"/>
      <c r="Q363" s="72">
        <f>I363</f>
        <v>0</v>
      </c>
    </row>
    <row r="364" spans="2:17" s="1" customFormat="1" ht="14.25" customHeight="1" thickBot="1" x14ac:dyDescent="0.2">
      <c r="B364" s="1217">
        <v>119</v>
      </c>
      <c r="C364" s="1208" t="s">
        <v>221</v>
      </c>
      <c r="D364" s="1220" t="s">
        <v>603</v>
      </c>
      <c r="E364" s="774" t="s">
        <v>5</v>
      </c>
      <c r="F364" s="775" t="s">
        <v>27</v>
      </c>
      <c r="G364" s="776" t="s">
        <v>272</v>
      </c>
      <c r="H364" s="1211" t="s">
        <v>28</v>
      </c>
      <c r="I364" s="777" t="s">
        <v>272</v>
      </c>
      <c r="J364" s="1214" t="s">
        <v>272</v>
      </c>
      <c r="L364" s="72" t="str">
        <f>G364</f>
        <v>―</v>
      </c>
      <c r="M364" s="72"/>
      <c r="N364" s="72"/>
      <c r="O364" s="72" t="str">
        <f>I364</f>
        <v>―</v>
      </c>
      <c r="P364" s="72"/>
      <c r="Q364" s="72"/>
    </row>
    <row r="365" spans="2:17" s="1" customFormat="1" ht="14.25" customHeight="1" thickTop="1" thickBot="1" x14ac:dyDescent="0.2">
      <c r="B365" s="1218"/>
      <c r="C365" s="1209"/>
      <c r="D365" s="1221"/>
      <c r="E365" s="754" t="s">
        <v>330</v>
      </c>
      <c r="F365" s="745" t="s">
        <v>347</v>
      </c>
      <c r="G365" s="746" t="s">
        <v>271</v>
      </c>
      <c r="H365" s="1212"/>
      <c r="I365" s="596" t="s">
        <v>271</v>
      </c>
      <c r="J365" s="1215"/>
      <c r="L365" s="72"/>
      <c r="M365" s="72" t="str">
        <f>G365</f>
        <v>―</v>
      </c>
      <c r="N365" s="72"/>
      <c r="O365" s="72"/>
      <c r="P365" s="72" t="str">
        <f>I365</f>
        <v>―</v>
      </c>
      <c r="Q365" s="72"/>
    </row>
    <row r="366" spans="2:17" s="1" customFormat="1" ht="14.25" customHeight="1" thickTop="1" x14ac:dyDescent="0.15">
      <c r="B366" s="1219"/>
      <c r="C366" s="1210"/>
      <c r="D366" s="1222"/>
      <c r="E366" s="778" t="s">
        <v>255</v>
      </c>
      <c r="F366" s="779" t="s">
        <v>347</v>
      </c>
      <c r="G366" s="780" t="s">
        <v>272</v>
      </c>
      <c r="H366" s="1213"/>
      <c r="I366" s="781" t="s">
        <v>272</v>
      </c>
      <c r="J366" s="1216"/>
      <c r="L366" s="72"/>
      <c r="M366" s="72"/>
      <c r="N366" s="72" t="str">
        <f>G366</f>
        <v>―</v>
      </c>
      <c r="O366" s="72"/>
      <c r="P366" s="72"/>
      <c r="Q366" s="72" t="str">
        <f>I366</f>
        <v>―</v>
      </c>
    </row>
    <row r="367" spans="2:17" s="1" customFormat="1" ht="14.25" customHeight="1" thickBot="1" x14ac:dyDescent="0.2">
      <c r="B367" s="1194">
        <v>120</v>
      </c>
      <c r="C367" s="1234" t="s">
        <v>222</v>
      </c>
      <c r="D367" s="1171" t="s">
        <v>259</v>
      </c>
      <c r="E367" s="755" t="s">
        <v>5</v>
      </c>
      <c r="F367" s="747" t="s">
        <v>27</v>
      </c>
      <c r="G367" s="748"/>
      <c r="H367" s="1200" t="s">
        <v>28</v>
      </c>
      <c r="I367" s="82"/>
      <c r="J367" s="1203">
        <f>SUM(I367:I369)</f>
        <v>0</v>
      </c>
      <c r="L367" s="72">
        <f>G367</f>
        <v>0</v>
      </c>
      <c r="M367" s="72"/>
      <c r="N367" s="72"/>
      <c r="O367" s="72">
        <f>I367</f>
        <v>0</v>
      </c>
      <c r="P367" s="72"/>
      <c r="Q367" s="72"/>
    </row>
    <row r="368" spans="2:17" s="1" customFormat="1" ht="14.25" customHeight="1" thickTop="1" thickBot="1" x14ac:dyDescent="0.2">
      <c r="B368" s="1194"/>
      <c r="C368" s="1197"/>
      <c r="D368" s="1171"/>
      <c r="E368" s="755" t="s">
        <v>330</v>
      </c>
      <c r="F368" s="747" t="s">
        <v>347</v>
      </c>
      <c r="G368" s="748"/>
      <c r="H368" s="1200"/>
      <c r="I368" s="82"/>
      <c r="J368" s="1203"/>
      <c r="L368" s="72"/>
      <c r="M368" s="72">
        <f>G368</f>
        <v>0</v>
      </c>
      <c r="N368" s="72"/>
      <c r="O368" s="72"/>
      <c r="P368" s="72">
        <f>I368</f>
        <v>0</v>
      </c>
      <c r="Q368" s="72"/>
    </row>
    <row r="369" spans="2:17" s="1" customFormat="1" ht="14.25" customHeight="1" thickTop="1" x14ac:dyDescent="0.15">
      <c r="B369" s="1194"/>
      <c r="C369" s="1235"/>
      <c r="D369" s="1171"/>
      <c r="E369" s="756" t="s">
        <v>343</v>
      </c>
      <c r="F369" s="757" t="s">
        <v>347</v>
      </c>
      <c r="G369" s="758"/>
      <c r="H369" s="1200"/>
      <c r="I369" s="759"/>
      <c r="J369" s="1203"/>
      <c r="L369" s="72"/>
      <c r="M369" s="72"/>
      <c r="N369" s="72">
        <f>G369</f>
        <v>0</v>
      </c>
      <c r="O369" s="72"/>
      <c r="P369" s="72"/>
      <c r="Q369" s="72">
        <f>I369</f>
        <v>0</v>
      </c>
    </row>
    <row r="370" spans="2:17" s="1" customFormat="1" ht="14.25" customHeight="1" thickBot="1" x14ac:dyDescent="0.2">
      <c r="B370" s="1217">
        <v>121</v>
      </c>
      <c r="C370" s="1208" t="s">
        <v>223</v>
      </c>
      <c r="D370" s="1220" t="s">
        <v>603</v>
      </c>
      <c r="E370" s="774" t="s">
        <v>5</v>
      </c>
      <c r="F370" s="775" t="s">
        <v>27</v>
      </c>
      <c r="G370" s="776" t="s">
        <v>272</v>
      </c>
      <c r="H370" s="1211" t="s">
        <v>28</v>
      </c>
      <c r="I370" s="777" t="s">
        <v>272</v>
      </c>
      <c r="J370" s="1214" t="s">
        <v>272</v>
      </c>
      <c r="L370" s="72" t="str">
        <f>G370</f>
        <v>―</v>
      </c>
      <c r="M370" s="72"/>
      <c r="N370" s="72"/>
      <c r="O370" s="72" t="str">
        <f>I370</f>
        <v>―</v>
      </c>
      <c r="P370" s="72"/>
      <c r="Q370" s="72"/>
    </row>
    <row r="371" spans="2:17" s="1" customFormat="1" ht="14.25" customHeight="1" thickTop="1" thickBot="1" x14ac:dyDescent="0.2">
      <c r="B371" s="1218"/>
      <c r="C371" s="1209"/>
      <c r="D371" s="1221"/>
      <c r="E371" s="754" t="s">
        <v>330</v>
      </c>
      <c r="F371" s="745" t="s">
        <v>347</v>
      </c>
      <c r="G371" s="746" t="s">
        <v>271</v>
      </c>
      <c r="H371" s="1212"/>
      <c r="I371" s="596" t="s">
        <v>271</v>
      </c>
      <c r="J371" s="1215"/>
      <c r="L371" s="72"/>
      <c r="M371" s="72" t="str">
        <f>G371</f>
        <v>―</v>
      </c>
      <c r="N371" s="72"/>
      <c r="O371" s="72"/>
      <c r="P371" s="72" t="str">
        <f>I371</f>
        <v>―</v>
      </c>
      <c r="Q371" s="72"/>
    </row>
    <row r="372" spans="2:17" s="1" customFormat="1" ht="14.25" customHeight="1" thickTop="1" x14ac:dyDescent="0.15">
      <c r="B372" s="1219"/>
      <c r="C372" s="1210"/>
      <c r="D372" s="1222"/>
      <c r="E372" s="778" t="s">
        <v>255</v>
      </c>
      <c r="F372" s="779" t="s">
        <v>347</v>
      </c>
      <c r="G372" s="780" t="s">
        <v>272</v>
      </c>
      <c r="H372" s="1213"/>
      <c r="I372" s="781" t="s">
        <v>272</v>
      </c>
      <c r="J372" s="1216"/>
      <c r="L372" s="72"/>
      <c r="M372" s="72"/>
      <c r="N372" s="72" t="str">
        <f>G372</f>
        <v>―</v>
      </c>
      <c r="O372" s="72"/>
      <c r="P372" s="72"/>
      <c r="Q372" s="72" t="str">
        <f>I372</f>
        <v>―</v>
      </c>
    </row>
    <row r="373" spans="2:17" s="1" customFormat="1" ht="14.25" customHeight="1" thickBot="1" x14ac:dyDescent="0.2">
      <c r="B373" s="1194">
        <v>122</v>
      </c>
      <c r="C373" s="1234" t="s">
        <v>224</v>
      </c>
      <c r="D373" s="1171" t="s">
        <v>259</v>
      </c>
      <c r="E373" s="755" t="s">
        <v>5</v>
      </c>
      <c r="F373" s="747" t="s">
        <v>27</v>
      </c>
      <c r="G373" s="748"/>
      <c r="H373" s="1200" t="s">
        <v>28</v>
      </c>
      <c r="I373" s="82"/>
      <c r="J373" s="1203">
        <f>SUM(I373:I375)</f>
        <v>0</v>
      </c>
      <c r="L373" s="72">
        <f>G373</f>
        <v>0</v>
      </c>
      <c r="M373" s="72"/>
      <c r="N373" s="72"/>
      <c r="O373" s="72">
        <f>I373</f>
        <v>0</v>
      </c>
      <c r="P373" s="72"/>
      <c r="Q373" s="72"/>
    </row>
    <row r="374" spans="2:17" s="1" customFormat="1" ht="14.25" customHeight="1" thickTop="1" thickBot="1" x14ac:dyDescent="0.2">
      <c r="B374" s="1194"/>
      <c r="C374" s="1197"/>
      <c r="D374" s="1171"/>
      <c r="E374" s="755" t="s">
        <v>330</v>
      </c>
      <c r="F374" s="747" t="s">
        <v>347</v>
      </c>
      <c r="G374" s="748"/>
      <c r="H374" s="1200"/>
      <c r="I374" s="82"/>
      <c r="J374" s="1203"/>
      <c r="L374" s="72"/>
      <c r="M374" s="72">
        <f>G374</f>
        <v>0</v>
      </c>
      <c r="N374" s="72"/>
      <c r="O374" s="72"/>
      <c r="P374" s="72">
        <f>I374</f>
        <v>0</v>
      </c>
      <c r="Q374" s="72"/>
    </row>
    <row r="375" spans="2:17" s="1" customFormat="1" ht="14.25" customHeight="1" thickTop="1" x14ac:dyDescent="0.15">
      <c r="B375" s="1194"/>
      <c r="C375" s="1235"/>
      <c r="D375" s="1171"/>
      <c r="E375" s="756" t="s">
        <v>343</v>
      </c>
      <c r="F375" s="757" t="s">
        <v>347</v>
      </c>
      <c r="G375" s="758"/>
      <c r="H375" s="1200"/>
      <c r="I375" s="759"/>
      <c r="J375" s="1203"/>
      <c r="L375" s="72"/>
      <c r="M375" s="72"/>
      <c r="N375" s="72">
        <f>G375</f>
        <v>0</v>
      </c>
      <c r="O375" s="72"/>
      <c r="P375" s="72"/>
      <c r="Q375" s="72">
        <f>I375</f>
        <v>0</v>
      </c>
    </row>
    <row r="376" spans="2:17" s="1" customFormat="1" ht="14.25" customHeight="1" thickBot="1" x14ac:dyDescent="0.2">
      <c r="B376" s="1217">
        <v>123</v>
      </c>
      <c r="C376" s="1208" t="s">
        <v>225</v>
      </c>
      <c r="D376" s="1220" t="s">
        <v>603</v>
      </c>
      <c r="E376" s="774" t="s">
        <v>5</v>
      </c>
      <c r="F376" s="775" t="s">
        <v>27</v>
      </c>
      <c r="G376" s="776" t="s">
        <v>272</v>
      </c>
      <c r="H376" s="1211" t="s">
        <v>28</v>
      </c>
      <c r="I376" s="777" t="s">
        <v>272</v>
      </c>
      <c r="J376" s="1214" t="s">
        <v>272</v>
      </c>
      <c r="L376" s="72" t="str">
        <f>G376</f>
        <v>―</v>
      </c>
      <c r="M376" s="72"/>
      <c r="N376" s="72"/>
      <c r="O376" s="72" t="str">
        <f>I376</f>
        <v>―</v>
      </c>
      <c r="P376" s="72"/>
      <c r="Q376" s="72"/>
    </row>
    <row r="377" spans="2:17" s="1" customFormat="1" ht="14.25" customHeight="1" thickTop="1" thickBot="1" x14ac:dyDescent="0.2">
      <c r="B377" s="1218"/>
      <c r="C377" s="1209"/>
      <c r="D377" s="1221"/>
      <c r="E377" s="754" t="s">
        <v>330</v>
      </c>
      <c r="F377" s="745" t="s">
        <v>347</v>
      </c>
      <c r="G377" s="746" t="s">
        <v>271</v>
      </c>
      <c r="H377" s="1212"/>
      <c r="I377" s="596" t="s">
        <v>271</v>
      </c>
      <c r="J377" s="1215"/>
      <c r="L377" s="72"/>
      <c r="M377" s="72" t="str">
        <f>G377</f>
        <v>―</v>
      </c>
      <c r="N377" s="72"/>
      <c r="O377" s="72"/>
      <c r="P377" s="72" t="str">
        <f>I377</f>
        <v>―</v>
      </c>
      <c r="Q377" s="72"/>
    </row>
    <row r="378" spans="2:17" s="1" customFormat="1" ht="14.25" customHeight="1" thickTop="1" x14ac:dyDescent="0.15">
      <c r="B378" s="1219"/>
      <c r="C378" s="1210"/>
      <c r="D378" s="1222"/>
      <c r="E378" s="778" t="s">
        <v>255</v>
      </c>
      <c r="F378" s="779" t="s">
        <v>347</v>
      </c>
      <c r="G378" s="780" t="s">
        <v>272</v>
      </c>
      <c r="H378" s="1213"/>
      <c r="I378" s="781" t="s">
        <v>272</v>
      </c>
      <c r="J378" s="1216"/>
      <c r="L378" s="72"/>
      <c r="M378" s="72"/>
      <c r="N378" s="72" t="str">
        <f>G378</f>
        <v>―</v>
      </c>
      <c r="O378" s="72"/>
      <c r="P378" s="72"/>
      <c r="Q378" s="72" t="str">
        <f>I378</f>
        <v>―</v>
      </c>
    </row>
    <row r="379" spans="2:17" s="1" customFormat="1" ht="14.25" customHeight="1" thickBot="1" x14ac:dyDescent="0.2">
      <c r="B379" s="1193">
        <v>124</v>
      </c>
      <c r="C379" s="1196" t="s">
        <v>226</v>
      </c>
      <c r="D379" s="1170" t="s">
        <v>259</v>
      </c>
      <c r="E379" s="764" t="s">
        <v>5</v>
      </c>
      <c r="F379" s="765" t="s">
        <v>27</v>
      </c>
      <c r="G379" s="766"/>
      <c r="H379" s="1199" t="s">
        <v>28</v>
      </c>
      <c r="I379" s="767"/>
      <c r="J379" s="1202">
        <f>SUM(I379:I381)</f>
        <v>0</v>
      </c>
      <c r="L379" s="72">
        <f>G379</f>
        <v>0</v>
      </c>
      <c r="M379" s="72"/>
      <c r="N379" s="72"/>
      <c r="O379" s="72">
        <f>I379</f>
        <v>0</v>
      </c>
      <c r="P379" s="72"/>
      <c r="Q379" s="72"/>
    </row>
    <row r="380" spans="2:17" s="1" customFormat="1" ht="14.25" customHeight="1" thickTop="1" thickBot="1" x14ac:dyDescent="0.2">
      <c r="B380" s="1194"/>
      <c r="C380" s="1197"/>
      <c r="D380" s="1171"/>
      <c r="E380" s="755" t="s">
        <v>330</v>
      </c>
      <c r="F380" s="747" t="s">
        <v>347</v>
      </c>
      <c r="G380" s="748"/>
      <c r="H380" s="1200"/>
      <c r="I380" s="82"/>
      <c r="J380" s="1203"/>
      <c r="L380" s="72"/>
      <c r="M380" s="72">
        <f>G380</f>
        <v>0</v>
      </c>
      <c r="N380" s="72"/>
      <c r="O380" s="72"/>
      <c r="P380" s="72">
        <f>I380</f>
        <v>0</v>
      </c>
      <c r="Q380" s="72"/>
    </row>
    <row r="381" spans="2:17" s="1" customFormat="1" ht="14.25" customHeight="1" thickTop="1" x14ac:dyDescent="0.15">
      <c r="B381" s="1195"/>
      <c r="C381" s="1198"/>
      <c r="D381" s="1223"/>
      <c r="E381" s="760" t="s">
        <v>343</v>
      </c>
      <c r="F381" s="761" t="s">
        <v>347</v>
      </c>
      <c r="G381" s="768"/>
      <c r="H381" s="1201"/>
      <c r="I381" s="769"/>
      <c r="J381" s="1204"/>
      <c r="L381" s="72"/>
      <c r="M381" s="72"/>
      <c r="N381" s="72">
        <f>G381</f>
        <v>0</v>
      </c>
      <c r="O381" s="72"/>
      <c r="P381" s="72"/>
      <c r="Q381" s="72">
        <f>I381</f>
        <v>0</v>
      </c>
    </row>
    <row r="382" spans="2:17" s="1" customFormat="1" ht="14.25" customHeight="1" thickBot="1" x14ac:dyDescent="0.2">
      <c r="B382" s="1194">
        <v>125</v>
      </c>
      <c r="C382" s="1234" t="s">
        <v>227</v>
      </c>
      <c r="D382" s="1171" t="s">
        <v>259</v>
      </c>
      <c r="E382" s="755" t="s">
        <v>5</v>
      </c>
      <c r="F382" s="747" t="s">
        <v>27</v>
      </c>
      <c r="G382" s="748"/>
      <c r="H382" s="1200" t="s">
        <v>28</v>
      </c>
      <c r="I382" s="82"/>
      <c r="J382" s="1203">
        <f>SUM(I382:I384)</f>
        <v>0</v>
      </c>
      <c r="L382" s="72">
        <f>G382</f>
        <v>0</v>
      </c>
      <c r="M382" s="72"/>
      <c r="N382" s="72"/>
      <c r="O382" s="72">
        <f>I382</f>
        <v>0</v>
      </c>
      <c r="P382" s="72"/>
      <c r="Q382" s="72"/>
    </row>
    <row r="383" spans="2:17" s="1" customFormat="1" ht="14.25" customHeight="1" thickTop="1" thickBot="1" x14ac:dyDescent="0.2">
      <c r="B383" s="1194"/>
      <c r="C383" s="1197"/>
      <c r="D383" s="1171"/>
      <c r="E383" s="755" t="s">
        <v>330</v>
      </c>
      <c r="F383" s="747" t="s">
        <v>347</v>
      </c>
      <c r="G383" s="748"/>
      <c r="H383" s="1200"/>
      <c r="I383" s="82"/>
      <c r="J383" s="1203"/>
      <c r="L383" s="72"/>
      <c r="M383" s="72">
        <f>G383</f>
        <v>0</v>
      </c>
      <c r="N383" s="72"/>
      <c r="O383" s="72"/>
      <c r="P383" s="72">
        <f>I383</f>
        <v>0</v>
      </c>
      <c r="Q383" s="72"/>
    </row>
    <row r="384" spans="2:17" s="1" customFormat="1" ht="14.25" customHeight="1" thickTop="1" x14ac:dyDescent="0.15">
      <c r="B384" s="1194"/>
      <c r="C384" s="1235"/>
      <c r="D384" s="1171"/>
      <c r="E384" s="756" t="s">
        <v>343</v>
      </c>
      <c r="F384" s="757" t="s">
        <v>347</v>
      </c>
      <c r="G384" s="758"/>
      <c r="H384" s="1200"/>
      <c r="I384" s="759"/>
      <c r="J384" s="1203"/>
      <c r="L384" s="72"/>
      <c r="M384" s="72"/>
      <c r="N384" s="72">
        <f>G384</f>
        <v>0</v>
      </c>
      <c r="O384" s="72"/>
      <c r="P384" s="72"/>
      <c r="Q384" s="72">
        <f>I384</f>
        <v>0</v>
      </c>
    </row>
    <row r="385" spans="2:17" s="1" customFormat="1" ht="14.25" customHeight="1" thickBot="1" x14ac:dyDescent="0.2">
      <c r="B385" s="1217">
        <v>126</v>
      </c>
      <c r="C385" s="1208" t="s">
        <v>228</v>
      </c>
      <c r="D385" s="1220" t="s">
        <v>603</v>
      </c>
      <c r="E385" s="774" t="s">
        <v>5</v>
      </c>
      <c r="F385" s="775" t="s">
        <v>27</v>
      </c>
      <c r="G385" s="776" t="s">
        <v>272</v>
      </c>
      <c r="H385" s="1211" t="s">
        <v>28</v>
      </c>
      <c r="I385" s="777" t="s">
        <v>272</v>
      </c>
      <c r="J385" s="1214" t="s">
        <v>272</v>
      </c>
      <c r="L385" s="72" t="str">
        <f>G385</f>
        <v>―</v>
      </c>
      <c r="M385" s="72"/>
      <c r="N385" s="72"/>
      <c r="O385" s="72" t="str">
        <f>I385</f>
        <v>―</v>
      </c>
      <c r="P385" s="72"/>
      <c r="Q385" s="72"/>
    </row>
    <row r="386" spans="2:17" s="1" customFormat="1" ht="14.25" customHeight="1" thickTop="1" thickBot="1" x14ac:dyDescent="0.2">
      <c r="B386" s="1218"/>
      <c r="C386" s="1209"/>
      <c r="D386" s="1221"/>
      <c r="E386" s="754" t="s">
        <v>330</v>
      </c>
      <c r="F386" s="745" t="s">
        <v>347</v>
      </c>
      <c r="G386" s="746" t="s">
        <v>271</v>
      </c>
      <c r="H386" s="1212"/>
      <c r="I386" s="596" t="s">
        <v>271</v>
      </c>
      <c r="J386" s="1215"/>
      <c r="L386" s="72"/>
      <c r="M386" s="72" t="str">
        <f>G386</f>
        <v>―</v>
      </c>
      <c r="N386" s="72"/>
      <c r="O386" s="72"/>
      <c r="P386" s="72" t="str">
        <f>I386</f>
        <v>―</v>
      </c>
      <c r="Q386" s="72"/>
    </row>
    <row r="387" spans="2:17" s="1" customFormat="1" ht="14.25" customHeight="1" thickTop="1" x14ac:dyDescent="0.15">
      <c r="B387" s="1219"/>
      <c r="C387" s="1210"/>
      <c r="D387" s="1222"/>
      <c r="E387" s="778" t="s">
        <v>255</v>
      </c>
      <c r="F387" s="779" t="s">
        <v>347</v>
      </c>
      <c r="G387" s="780" t="s">
        <v>272</v>
      </c>
      <c r="H387" s="1213"/>
      <c r="I387" s="781" t="s">
        <v>272</v>
      </c>
      <c r="J387" s="1216"/>
      <c r="L387" s="72"/>
      <c r="M387" s="72"/>
      <c r="N387" s="72" t="str">
        <f>G387</f>
        <v>―</v>
      </c>
      <c r="O387" s="72"/>
      <c r="P387" s="72"/>
      <c r="Q387" s="72" t="str">
        <f>I387</f>
        <v>―</v>
      </c>
    </row>
    <row r="388" spans="2:17" s="1" customFormat="1" ht="14.25" customHeight="1" x14ac:dyDescent="0.15">
      <c r="B388" s="1193">
        <v>127</v>
      </c>
      <c r="C388" s="1236" t="s">
        <v>266</v>
      </c>
      <c r="D388" s="1239" t="s">
        <v>259</v>
      </c>
      <c r="E388" s="764" t="s">
        <v>5</v>
      </c>
      <c r="F388" s="765" t="s">
        <v>27</v>
      </c>
      <c r="G388" s="766"/>
      <c r="H388" s="1199" t="s">
        <v>28</v>
      </c>
      <c r="I388" s="767"/>
      <c r="J388" s="1202">
        <f>SUM(I388:I390)</f>
        <v>0</v>
      </c>
      <c r="L388" s="72">
        <f>G388</f>
        <v>0</v>
      </c>
      <c r="M388" s="72"/>
      <c r="N388" s="72"/>
      <c r="O388" s="72">
        <f>I388</f>
        <v>0</v>
      </c>
      <c r="P388" s="72"/>
      <c r="Q388" s="72"/>
    </row>
    <row r="389" spans="2:17" s="1" customFormat="1" ht="14.25" customHeight="1" x14ac:dyDescent="0.15">
      <c r="B389" s="1194"/>
      <c r="C389" s="1237"/>
      <c r="D389" s="1240"/>
      <c r="E389" s="755" t="s">
        <v>330</v>
      </c>
      <c r="F389" s="747" t="s">
        <v>347</v>
      </c>
      <c r="G389" s="749"/>
      <c r="H389" s="1200"/>
      <c r="I389" s="595"/>
      <c r="J389" s="1203"/>
      <c r="L389" s="72"/>
      <c r="M389" s="72">
        <f>G389</f>
        <v>0</v>
      </c>
      <c r="N389" s="72"/>
      <c r="O389" s="72"/>
      <c r="P389" s="72">
        <f>I389</f>
        <v>0</v>
      </c>
      <c r="Q389" s="72"/>
    </row>
    <row r="390" spans="2:17" s="1" customFormat="1" ht="14.25" customHeight="1" x14ac:dyDescent="0.15">
      <c r="B390" s="1195"/>
      <c r="C390" s="1238"/>
      <c r="D390" s="1241"/>
      <c r="E390" s="760" t="s">
        <v>343</v>
      </c>
      <c r="F390" s="761" t="s">
        <v>347</v>
      </c>
      <c r="G390" s="768"/>
      <c r="H390" s="1201"/>
      <c r="I390" s="769"/>
      <c r="J390" s="1204"/>
      <c r="L390" s="72"/>
      <c r="M390" s="72"/>
      <c r="N390" s="72">
        <f>G390</f>
        <v>0</v>
      </c>
      <c r="O390" s="72"/>
      <c r="P390" s="72"/>
      <c r="Q390" s="72">
        <f>I390</f>
        <v>0</v>
      </c>
    </row>
    <row r="391" spans="2:17" s="1" customFormat="1" ht="14.25" customHeight="1" x14ac:dyDescent="0.15">
      <c r="B391" s="1193">
        <v>128</v>
      </c>
      <c r="C391" s="1236" t="s">
        <v>229</v>
      </c>
      <c r="D391" s="1239" t="s">
        <v>259</v>
      </c>
      <c r="E391" s="764" t="s">
        <v>5</v>
      </c>
      <c r="F391" s="765" t="s">
        <v>27</v>
      </c>
      <c r="G391" s="766"/>
      <c r="H391" s="1199" t="s">
        <v>28</v>
      </c>
      <c r="I391" s="767"/>
      <c r="J391" s="1202">
        <f>SUM(I391:I393)</f>
        <v>0</v>
      </c>
      <c r="L391" s="72">
        <f>G391</f>
        <v>0</v>
      </c>
      <c r="M391" s="72"/>
      <c r="N391" s="72"/>
      <c r="O391" s="72">
        <f>I391</f>
        <v>0</v>
      </c>
      <c r="P391" s="72"/>
      <c r="Q391" s="72"/>
    </row>
    <row r="392" spans="2:17" s="1" customFormat="1" ht="14.25" customHeight="1" x14ac:dyDescent="0.15">
      <c r="B392" s="1194"/>
      <c r="C392" s="1237"/>
      <c r="D392" s="1240"/>
      <c r="E392" s="755" t="s">
        <v>330</v>
      </c>
      <c r="F392" s="747" t="s">
        <v>347</v>
      </c>
      <c r="G392" s="748"/>
      <c r="H392" s="1200"/>
      <c r="I392" s="82"/>
      <c r="J392" s="1203"/>
      <c r="L392" s="72"/>
      <c r="M392" s="72">
        <f>G392</f>
        <v>0</v>
      </c>
      <c r="N392" s="72"/>
      <c r="O392" s="72"/>
      <c r="P392" s="72">
        <f>I392</f>
        <v>0</v>
      </c>
      <c r="Q392" s="72"/>
    </row>
    <row r="393" spans="2:17" s="1" customFormat="1" ht="14.25" customHeight="1" x14ac:dyDescent="0.15">
      <c r="B393" s="1195"/>
      <c r="C393" s="1238"/>
      <c r="D393" s="1241"/>
      <c r="E393" s="760" t="s">
        <v>343</v>
      </c>
      <c r="F393" s="761" t="s">
        <v>347</v>
      </c>
      <c r="G393" s="768"/>
      <c r="H393" s="1201"/>
      <c r="I393" s="769"/>
      <c r="J393" s="1204"/>
      <c r="L393" s="72"/>
      <c r="M393" s="72"/>
      <c r="N393" s="72">
        <f>G393</f>
        <v>0</v>
      </c>
      <c r="O393" s="72"/>
      <c r="P393" s="72"/>
      <c r="Q393" s="72">
        <f>I393</f>
        <v>0</v>
      </c>
    </row>
    <row r="394" spans="2:17" s="1" customFormat="1" ht="14.25" customHeight="1" thickBot="1" x14ac:dyDescent="0.2">
      <c r="B394" s="1193">
        <v>129</v>
      </c>
      <c r="C394" s="1196" t="s">
        <v>230</v>
      </c>
      <c r="D394" s="1170" t="s">
        <v>259</v>
      </c>
      <c r="E394" s="764" t="s">
        <v>5</v>
      </c>
      <c r="F394" s="765" t="s">
        <v>27</v>
      </c>
      <c r="G394" s="766"/>
      <c r="H394" s="1199" t="s">
        <v>28</v>
      </c>
      <c r="I394" s="767"/>
      <c r="J394" s="1202">
        <f>SUM(I394:I396)</f>
        <v>0</v>
      </c>
      <c r="L394" s="72">
        <f>G394</f>
        <v>0</v>
      </c>
      <c r="M394" s="72"/>
      <c r="N394" s="72"/>
      <c r="O394" s="72">
        <f>I394</f>
        <v>0</v>
      </c>
      <c r="P394" s="72"/>
      <c r="Q394" s="72"/>
    </row>
    <row r="395" spans="2:17" s="1" customFormat="1" ht="14.25" customHeight="1" thickTop="1" thickBot="1" x14ac:dyDescent="0.2">
      <c r="B395" s="1194"/>
      <c r="C395" s="1197"/>
      <c r="D395" s="1171"/>
      <c r="E395" s="755" t="s">
        <v>330</v>
      </c>
      <c r="F395" s="747" t="s">
        <v>347</v>
      </c>
      <c r="G395" s="748"/>
      <c r="H395" s="1200"/>
      <c r="I395" s="82"/>
      <c r="J395" s="1203"/>
      <c r="L395" s="72"/>
      <c r="M395" s="72">
        <f>G395</f>
        <v>0</v>
      </c>
      <c r="N395" s="72"/>
      <c r="O395" s="72"/>
      <c r="P395" s="72">
        <f>I395</f>
        <v>0</v>
      </c>
      <c r="Q395" s="72"/>
    </row>
    <row r="396" spans="2:17" s="1" customFormat="1" ht="14.25" customHeight="1" thickTop="1" x14ac:dyDescent="0.15">
      <c r="B396" s="1195"/>
      <c r="C396" s="1198"/>
      <c r="D396" s="1223"/>
      <c r="E396" s="760" t="s">
        <v>343</v>
      </c>
      <c r="F396" s="761" t="s">
        <v>347</v>
      </c>
      <c r="G396" s="768"/>
      <c r="H396" s="1201"/>
      <c r="I396" s="769"/>
      <c r="J396" s="1204"/>
      <c r="L396" s="72"/>
      <c r="M396" s="72"/>
      <c r="N396" s="72">
        <f>G396</f>
        <v>0</v>
      </c>
      <c r="O396" s="72"/>
      <c r="P396" s="72"/>
      <c r="Q396" s="72">
        <f>I396</f>
        <v>0</v>
      </c>
    </row>
    <row r="397" spans="2:17" s="1" customFormat="1" ht="14.25" customHeight="1" thickBot="1" x14ac:dyDescent="0.2">
      <c r="B397" s="1193">
        <v>130</v>
      </c>
      <c r="C397" s="1196" t="s">
        <v>231</v>
      </c>
      <c r="D397" s="1170" t="s">
        <v>259</v>
      </c>
      <c r="E397" s="764" t="s">
        <v>5</v>
      </c>
      <c r="F397" s="765" t="s">
        <v>27</v>
      </c>
      <c r="G397" s="766"/>
      <c r="H397" s="1199" t="s">
        <v>28</v>
      </c>
      <c r="I397" s="767"/>
      <c r="J397" s="1202">
        <f>SUM(I397:I399)</f>
        <v>0</v>
      </c>
      <c r="L397" s="72">
        <f>G397</f>
        <v>0</v>
      </c>
      <c r="M397" s="72"/>
      <c r="N397" s="72"/>
      <c r="O397" s="72">
        <f>I397</f>
        <v>0</v>
      </c>
      <c r="P397" s="72"/>
      <c r="Q397" s="72"/>
    </row>
    <row r="398" spans="2:17" s="1" customFormat="1" ht="14.25" customHeight="1" thickTop="1" thickBot="1" x14ac:dyDescent="0.2">
      <c r="B398" s="1194"/>
      <c r="C398" s="1197"/>
      <c r="D398" s="1171"/>
      <c r="E398" s="755" t="s">
        <v>330</v>
      </c>
      <c r="F398" s="747" t="s">
        <v>347</v>
      </c>
      <c r="G398" s="748"/>
      <c r="H398" s="1200"/>
      <c r="I398" s="82"/>
      <c r="J398" s="1203"/>
      <c r="L398" s="72"/>
      <c r="M398" s="72">
        <f>G398</f>
        <v>0</v>
      </c>
      <c r="N398" s="72"/>
      <c r="O398" s="72"/>
      <c r="P398" s="72">
        <f>I398</f>
        <v>0</v>
      </c>
      <c r="Q398" s="72"/>
    </row>
    <row r="399" spans="2:17" s="1" customFormat="1" ht="14.25" customHeight="1" thickTop="1" x14ac:dyDescent="0.15">
      <c r="B399" s="1195"/>
      <c r="C399" s="1198"/>
      <c r="D399" s="1223"/>
      <c r="E399" s="760" t="s">
        <v>343</v>
      </c>
      <c r="F399" s="761" t="s">
        <v>347</v>
      </c>
      <c r="G399" s="768"/>
      <c r="H399" s="1201"/>
      <c r="I399" s="769"/>
      <c r="J399" s="1204"/>
      <c r="L399" s="72"/>
      <c r="M399" s="72"/>
      <c r="N399" s="72">
        <f>G399</f>
        <v>0</v>
      </c>
      <c r="O399" s="72"/>
      <c r="P399" s="72"/>
      <c r="Q399" s="72">
        <f>I399</f>
        <v>0</v>
      </c>
    </row>
    <row r="400" spans="2:17" s="1" customFormat="1" ht="14.25" customHeight="1" thickBot="1" x14ac:dyDescent="0.2">
      <c r="B400" s="1193">
        <v>131</v>
      </c>
      <c r="C400" s="1196" t="s">
        <v>232</v>
      </c>
      <c r="D400" s="1170" t="s">
        <v>259</v>
      </c>
      <c r="E400" s="764" t="s">
        <v>5</v>
      </c>
      <c r="F400" s="765" t="s">
        <v>27</v>
      </c>
      <c r="G400" s="766"/>
      <c r="H400" s="1199" t="s">
        <v>28</v>
      </c>
      <c r="I400" s="767"/>
      <c r="J400" s="1202">
        <f>SUM(I400:I402)</f>
        <v>0</v>
      </c>
      <c r="L400" s="72">
        <f>G400</f>
        <v>0</v>
      </c>
      <c r="M400" s="72"/>
      <c r="N400" s="72"/>
      <c r="O400" s="72">
        <f>I400</f>
        <v>0</v>
      </c>
      <c r="P400" s="72"/>
      <c r="Q400" s="72"/>
    </row>
    <row r="401" spans="2:17" s="1" customFormat="1" ht="14.25" customHeight="1" thickTop="1" thickBot="1" x14ac:dyDescent="0.2">
      <c r="B401" s="1194"/>
      <c r="C401" s="1197"/>
      <c r="D401" s="1171"/>
      <c r="E401" s="755" t="s">
        <v>330</v>
      </c>
      <c r="F401" s="747" t="s">
        <v>347</v>
      </c>
      <c r="G401" s="748"/>
      <c r="H401" s="1200"/>
      <c r="I401" s="82"/>
      <c r="J401" s="1203"/>
      <c r="L401" s="72"/>
      <c r="M401" s="72">
        <f>G401</f>
        <v>0</v>
      </c>
      <c r="N401" s="72"/>
      <c r="O401" s="72"/>
      <c r="P401" s="72">
        <f>I401</f>
        <v>0</v>
      </c>
      <c r="Q401" s="72"/>
    </row>
    <row r="402" spans="2:17" s="1" customFormat="1" ht="14.25" customHeight="1" thickTop="1" x14ac:dyDescent="0.15">
      <c r="B402" s="1195"/>
      <c r="C402" s="1198"/>
      <c r="D402" s="1223"/>
      <c r="E402" s="760" t="s">
        <v>343</v>
      </c>
      <c r="F402" s="761" t="s">
        <v>347</v>
      </c>
      <c r="G402" s="768"/>
      <c r="H402" s="1201"/>
      <c r="I402" s="769"/>
      <c r="J402" s="1204"/>
      <c r="L402" s="72"/>
      <c r="M402" s="72"/>
      <c r="N402" s="72">
        <f>G402</f>
        <v>0</v>
      </c>
      <c r="O402" s="72"/>
      <c r="P402" s="72"/>
      <c r="Q402" s="72">
        <f>I402</f>
        <v>0</v>
      </c>
    </row>
    <row r="403" spans="2:17" s="1" customFormat="1" ht="14.25" customHeight="1" thickBot="1" x14ac:dyDescent="0.2">
      <c r="B403" s="1193">
        <v>132</v>
      </c>
      <c r="C403" s="1196" t="s">
        <v>233</v>
      </c>
      <c r="D403" s="1170" t="s">
        <v>259</v>
      </c>
      <c r="E403" s="764" t="s">
        <v>5</v>
      </c>
      <c r="F403" s="765" t="s">
        <v>27</v>
      </c>
      <c r="G403" s="766"/>
      <c r="H403" s="1199" t="s">
        <v>28</v>
      </c>
      <c r="I403" s="767"/>
      <c r="J403" s="1202">
        <f>SUM(I403:I405)</f>
        <v>0</v>
      </c>
      <c r="L403" s="72">
        <f>G403</f>
        <v>0</v>
      </c>
      <c r="M403" s="72"/>
      <c r="N403" s="72"/>
      <c r="O403" s="72">
        <f>I403</f>
        <v>0</v>
      </c>
      <c r="P403" s="72"/>
      <c r="Q403" s="72"/>
    </row>
    <row r="404" spans="2:17" s="1" customFormat="1" ht="14.25" customHeight="1" thickTop="1" thickBot="1" x14ac:dyDescent="0.2">
      <c r="B404" s="1194"/>
      <c r="C404" s="1197"/>
      <c r="D404" s="1171"/>
      <c r="E404" s="755" t="s">
        <v>330</v>
      </c>
      <c r="F404" s="747" t="s">
        <v>347</v>
      </c>
      <c r="G404" s="748"/>
      <c r="H404" s="1200"/>
      <c r="I404" s="82"/>
      <c r="J404" s="1203"/>
      <c r="L404" s="72"/>
      <c r="M404" s="72">
        <f>G404</f>
        <v>0</v>
      </c>
      <c r="N404" s="72"/>
      <c r="O404" s="72"/>
      <c r="P404" s="72">
        <f>I404</f>
        <v>0</v>
      </c>
      <c r="Q404" s="72"/>
    </row>
    <row r="405" spans="2:17" s="1" customFormat="1" ht="14.25" customHeight="1" thickTop="1" x14ac:dyDescent="0.15">
      <c r="B405" s="1195"/>
      <c r="C405" s="1198"/>
      <c r="D405" s="1223"/>
      <c r="E405" s="760" t="s">
        <v>343</v>
      </c>
      <c r="F405" s="761" t="s">
        <v>347</v>
      </c>
      <c r="G405" s="768"/>
      <c r="H405" s="1201"/>
      <c r="I405" s="769"/>
      <c r="J405" s="1204"/>
      <c r="L405" s="72"/>
      <c r="M405" s="72"/>
      <c r="N405" s="72">
        <f>G405</f>
        <v>0</v>
      </c>
      <c r="O405" s="72"/>
      <c r="P405" s="72"/>
      <c r="Q405" s="72">
        <f>I405</f>
        <v>0</v>
      </c>
    </row>
    <row r="406" spans="2:17" s="1" customFormat="1" ht="14.25" customHeight="1" thickBot="1" x14ac:dyDescent="0.2">
      <c r="B406" s="1193">
        <v>133</v>
      </c>
      <c r="C406" s="1196" t="s">
        <v>234</v>
      </c>
      <c r="D406" s="1170" t="s">
        <v>259</v>
      </c>
      <c r="E406" s="764" t="s">
        <v>5</v>
      </c>
      <c r="F406" s="765" t="s">
        <v>27</v>
      </c>
      <c r="G406" s="766"/>
      <c r="H406" s="1199" t="s">
        <v>28</v>
      </c>
      <c r="I406" s="767"/>
      <c r="J406" s="1202">
        <f>SUM(I406:I408)</f>
        <v>0</v>
      </c>
      <c r="L406" s="72">
        <f>G406</f>
        <v>0</v>
      </c>
      <c r="M406" s="72"/>
      <c r="N406" s="72"/>
      <c r="O406" s="72">
        <f>I406</f>
        <v>0</v>
      </c>
      <c r="P406" s="72"/>
      <c r="Q406" s="72"/>
    </row>
    <row r="407" spans="2:17" s="1" customFormat="1" ht="14.25" customHeight="1" thickTop="1" thickBot="1" x14ac:dyDescent="0.2">
      <c r="B407" s="1194"/>
      <c r="C407" s="1197"/>
      <c r="D407" s="1171"/>
      <c r="E407" s="755" t="s">
        <v>330</v>
      </c>
      <c r="F407" s="747" t="s">
        <v>347</v>
      </c>
      <c r="G407" s="748"/>
      <c r="H407" s="1200"/>
      <c r="I407" s="82"/>
      <c r="J407" s="1203"/>
      <c r="L407" s="72"/>
      <c r="M407" s="72">
        <f>G407</f>
        <v>0</v>
      </c>
      <c r="N407" s="72"/>
      <c r="O407" s="72"/>
      <c r="P407" s="72">
        <f>I407</f>
        <v>0</v>
      </c>
      <c r="Q407" s="72"/>
    </row>
    <row r="408" spans="2:17" s="1" customFormat="1" ht="14.25" customHeight="1" thickTop="1" x14ac:dyDescent="0.15">
      <c r="B408" s="1195"/>
      <c r="C408" s="1198"/>
      <c r="D408" s="1223"/>
      <c r="E408" s="760" t="s">
        <v>343</v>
      </c>
      <c r="F408" s="761" t="s">
        <v>347</v>
      </c>
      <c r="G408" s="768"/>
      <c r="H408" s="1201"/>
      <c r="I408" s="769"/>
      <c r="J408" s="1204"/>
      <c r="L408" s="72"/>
      <c r="M408" s="72"/>
      <c r="N408" s="72">
        <f>G408</f>
        <v>0</v>
      </c>
      <c r="O408" s="72"/>
      <c r="P408" s="72"/>
      <c r="Q408" s="72">
        <f>I408</f>
        <v>0</v>
      </c>
    </row>
    <row r="409" spans="2:17" s="1" customFormat="1" ht="14.25" customHeight="1" thickBot="1" x14ac:dyDescent="0.2">
      <c r="B409" s="1217">
        <v>134</v>
      </c>
      <c r="C409" s="1208" t="s">
        <v>235</v>
      </c>
      <c r="D409" s="1220" t="s">
        <v>603</v>
      </c>
      <c r="E409" s="774" t="s">
        <v>5</v>
      </c>
      <c r="F409" s="775" t="s">
        <v>27</v>
      </c>
      <c r="G409" s="776" t="s">
        <v>272</v>
      </c>
      <c r="H409" s="1211" t="s">
        <v>28</v>
      </c>
      <c r="I409" s="777" t="s">
        <v>272</v>
      </c>
      <c r="J409" s="1214" t="s">
        <v>272</v>
      </c>
      <c r="L409" s="72" t="str">
        <f>G409</f>
        <v>―</v>
      </c>
      <c r="M409" s="72"/>
      <c r="N409" s="72"/>
      <c r="O409" s="72" t="str">
        <f>I409</f>
        <v>―</v>
      </c>
      <c r="P409" s="72"/>
      <c r="Q409" s="72"/>
    </row>
    <row r="410" spans="2:17" s="1" customFormat="1" ht="14.25" customHeight="1" thickTop="1" thickBot="1" x14ac:dyDescent="0.2">
      <c r="B410" s="1218"/>
      <c r="C410" s="1209"/>
      <c r="D410" s="1221"/>
      <c r="E410" s="754" t="s">
        <v>330</v>
      </c>
      <c r="F410" s="745" t="s">
        <v>347</v>
      </c>
      <c r="G410" s="746" t="s">
        <v>271</v>
      </c>
      <c r="H410" s="1212"/>
      <c r="I410" s="596" t="s">
        <v>271</v>
      </c>
      <c r="J410" s="1215"/>
      <c r="L410" s="72"/>
      <c r="M410" s="72" t="str">
        <f>G410</f>
        <v>―</v>
      </c>
      <c r="N410" s="72"/>
      <c r="O410" s="72"/>
      <c r="P410" s="72" t="str">
        <f>I410</f>
        <v>―</v>
      </c>
      <c r="Q410" s="72"/>
    </row>
    <row r="411" spans="2:17" s="1" customFormat="1" ht="14.25" customHeight="1" thickTop="1" x14ac:dyDescent="0.15">
      <c r="B411" s="1219"/>
      <c r="C411" s="1210"/>
      <c r="D411" s="1222"/>
      <c r="E411" s="778" t="s">
        <v>255</v>
      </c>
      <c r="F411" s="779" t="s">
        <v>347</v>
      </c>
      <c r="G411" s="780" t="s">
        <v>272</v>
      </c>
      <c r="H411" s="1213"/>
      <c r="I411" s="781" t="s">
        <v>272</v>
      </c>
      <c r="J411" s="1216"/>
      <c r="L411" s="72"/>
      <c r="M411" s="72"/>
      <c r="N411" s="72" t="str">
        <f>G411</f>
        <v>―</v>
      </c>
      <c r="O411" s="72"/>
      <c r="P411" s="72"/>
      <c r="Q411" s="72" t="str">
        <f>I411</f>
        <v>―</v>
      </c>
    </row>
    <row r="412" spans="2:17" s="1" customFormat="1" ht="14.25" customHeight="1" thickBot="1" x14ac:dyDescent="0.2">
      <c r="B412" s="1193">
        <v>135</v>
      </c>
      <c r="C412" s="1196" t="s">
        <v>236</v>
      </c>
      <c r="D412" s="1170" t="s">
        <v>259</v>
      </c>
      <c r="E412" s="764" t="s">
        <v>5</v>
      </c>
      <c r="F412" s="765" t="s">
        <v>27</v>
      </c>
      <c r="G412" s="766"/>
      <c r="H412" s="1199" t="s">
        <v>28</v>
      </c>
      <c r="I412" s="767"/>
      <c r="J412" s="1202">
        <f>SUM(I412:I414)</f>
        <v>0</v>
      </c>
      <c r="L412" s="72">
        <f>G412</f>
        <v>0</v>
      </c>
      <c r="M412" s="72"/>
      <c r="N412" s="72"/>
      <c r="O412" s="72">
        <f>I412</f>
        <v>0</v>
      </c>
      <c r="P412" s="72"/>
      <c r="Q412" s="72"/>
    </row>
    <row r="413" spans="2:17" s="1" customFormat="1" ht="14.25" customHeight="1" thickTop="1" thickBot="1" x14ac:dyDescent="0.2">
      <c r="B413" s="1194"/>
      <c r="C413" s="1197"/>
      <c r="D413" s="1171"/>
      <c r="E413" s="755" t="s">
        <v>330</v>
      </c>
      <c r="F413" s="747" t="s">
        <v>347</v>
      </c>
      <c r="G413" s="748"/>
      <c r="H413" s="1200"/>
      <c r="I413" s="82"/>
      <c r="J413" s="1203"/>
      <c r="L413" s="72"/>
      <c r="M413" s="72">
        <f>G413</f>
        <v>0</v>
      </c>
      <c r="N413" s="72"/>
      <c r="O413" s="72"/>
      <c r="P413" s="72">
        <f>I413</f>
        <v>0</v>
      </c>
      <c r="Q413" s="72"/>
    </row>
    <row r="414" spans="2:17" s="1" customFormat="1" ht="14.25" customHeight="1" thickTop="1" x14ac:dyDescent="0.15">
      <c r="B414" s="1195"/>
      <c r="C414" s="1198"/>
      <c r="D414" s="1223"/>
      <c r="E414" s="760" t="s">
        <v>343</v>
      </c>
      <c r="F414" s="761" t="s">
        <v>347</v>
      </c>
      <c r="G414" s="768"/>
      <c r="H414" s="1201"/>
      <c r="I414" s="769"/>
      <c r="J414" s="1204"/>
      <c r="L414" s="72"/>
      <c r="M414" s="72"/>
      <c r="N414" s="72">
        <f>G414</f>
        <v>0</v>
      </c>
      <c r="O414" s="72"/>
      <c r="P414" s="72"/>
      <c r="Q414" s="72">
        <f>I414</f>
        <v>0</v>
      </c>
    </row>
    <row r="415" spans="2:17" s="1" customFormat="1" ht="14.25" customHeight="1" thickBot="1" x14ac:dyDescent="0.2">
      <c r="B415" s="1193">
        <v>136</v>
      </c>
      <c r="C415" s="1196" t="s">
        <v>237</v>
      </c>
      <c r="D415" s="1170" t="s">
        <v>259</v>
      </c>
      <c r="E415" s="764" t="s">
        <v>5</v>
      </c>
      <c r="F415" s="765" t="s">
        <v>27</v>
      </c>
      <c r="G415" s="766"/>
      <c r="H415" s="1199" t="s">
        <v>28</v>
      </c>
      <c r="I415" s="767"/>
      <c r="J415" s="1202">
        <f>SUM(I415:I417)</f>
        <v>0</v>
      </c>
      <c r="L415" s="72">
        <f>G415</f>
        <v>0</v>
      </c>
      <c r="M415" s="72"/>
      <c r="N415" s="72"/>
      <c r="O415" s="72">
        <f>I415</f>
        <v>0</v>
      </c>
      <c r="P415" s="72"/>
      <c r="Q415" s="72"/>
    </row>
    <row r="416" spans="2:17" s="1" customFormat="1" ht="14.25" customHeight="1" thickTop="1" thickBot="1" x14ac:dyDescent="0.2">
      <c r="B416" s="1194"/>
      <c r="C416" s="1197"/>
      <c r="D416" s="1171"/>
      <c r="E416" s="755" t="s">
        <v>330</v>
      </c>
      <c r="F416" s="747" t="s">
        <v>347</v>
      </c>
      <c r="G416" s="748"/>
      <c r="H416" s="1200"/>
      <c r="I416" s="82"/>
      <c r="J416" s="1203"/>
      <c r="L416" s="72"/>
      <c r="M416" s="72">
        <f>G416</f>
        <v>0</v>
      </c>
      <c r="N416" s="72"/>
      <c r="O416" s="72"/>
      <c r="P416" s="72">
        <f>I416</f>
        <v>0</v>
      </c>
      <c r="Q416" s="72"/>
    </row>
    <row r="417" spans="2:17" s="1" customFormat="1" ht="14.25" customHeight="1" thickTop="1" x14ac:dyDescent="0.15">
      <c r="B417" s="1195"/>
      <c r="C417" s="1198"/>
      <c r="D417" s="1223"/>
      <c r="E417" s="760" t="s">
        <v>343</v>
      </c>
      <c r="F417" s="761" t="s">
        <v>347</v>
      </c>
      <c r="G417" s="768"/>
      <c r="H417" s="1201"/>
      <c r="I417" s="769"/>
      <c r="J417" s="1204"/>
      <c r="L417" s="72"/>
      <c r="M417" s="72"/>
      <c r="N417" s="72">
        <f>G417</f>
        <v>0</v>
      </c>
      <c r="O417" s="72"/>
      <c r="P417" s="72"/>
      <c r="Q417" s="72">
        <f>I417</f>
        <v>0</v>
      </c>
    </row>
    <row r="418" spans="2:17" s="1" customFormat="1" ht="14.25" customHeight="1" thickBot="1" x14ac:dyDescent="0.2">
      <c r="B418" s="1193">
        <v>137</v>
      </c>
      <c r="C418" s="1196" t="s">
        <v>238</v>
      </c>
      <c r="D418" s="1170" t="s">
        <v>259</v>
      </c>
      <c r="E418" s="764" t="s">
        <v>5</v>
      </c>
      <c r="F418" s="765" t="s">
        <v>27</v>
      </c>
      <c r="G418" s="766"/>
      <c r="H418" s="1199" t="s">
        <v>28</v>
      </c>
      <c r="I418" s="767"/>
      <c r="J418" s="1202">
        <f>SUM(I418:I420)</f>
        <v>0</v>
      </c>
      <c r="L418" s="72">
        <f>G418</f>
        <v>0</v>
      </c>
      <c r="M418" s="72"/>
      <c r="N418" s="72"/>
      <c r="O418" s="72">
        <f>I418</f>
        <v>0</v>
      </c>
      <c r="P418" s="72"/>
      <c r="Q418" s="72"/>
    </row>
    <row r="419" spans="2:17" s="1" customFormat="1" ht="14.25" customHeight="1" thickTop="1" thickBot="1" x14ac:dyDescent="0.2">
      <c r="B419" s="1194"/>
      <c r="C419" s="1197"/>
      <c r="D419" s="1171"/>
      <c r="E419" s="755" t="s">
        <v>330</v>
      </c>
      <c r="F419" s="747" t="s">
        <v>347</v>
      </c>
      <c r="G419" s="748"/>
      <c r="H419" s="1200"/>
      <c r="I419" s="82"/>
      <c r="J419" s="1203"/>
      <c r="L419" s="72"/>
      <c r="M419" s="72">
        <f>G419</f>
        <v>0</v>
      </c>
      <c r="N419" s="72"/>
      <c r="O419" s="72"/>
      <c r="P419" s="72">
        <f>I419</f>
        <v>0</v>
      </c>
      <c r="Q419" s="72"/>
    </row>
    <row r="420" spans="2:17" s="1" customFormat="1" ht="14.25" customHeight="1" thickTop="1" x14ac:dyDescent="0.15">
      <c r="B420" s="1195"/>
      <c r="C420" s="1198"/>
      <c r="D420" s="1223"/>
      <c r="E420" s="760" t="s">
        <v>343</v>
      </c>
      <c r="F420" s="761" t="s">
        <v>347</v>
      </c>
      <c r="G420" s="768"/>
      <c r="H420" s="1201"/>
      <c r="I420" s="769"/>
      <c r="J420" s="1204"/>
      <c r="L420" s="72"/>
      <c r="M420" s="72"/>
      <c r="N420" s="72">
        <f>G420</f>
        <v>0</v>
      </c>
      <c r="O420" s="72"/>
      <c r="P420" s="72"/>
      <c r="Q420" s="72">
        <f>I420</f>
        <v>0</v>
      </c>
    </row>
    <row r="421" spans="2:17" s="1" customFormat="1" ht="14.25" customHeight="1" thickBot="1" x14ac:dyDescent="0.2">
      <c r="B421" s="1217">
        <v>138</v>
      </c>
      <c r="C421" s="1208" t="s">
        <v>239</v>
      </c>
      <c r="D421" s="1220" t="s">
        <v>603</v>
      </c>
      <c r="E421" s="774" t="s">
        <v>5</v>
      </c>
      <c r="F421" s="775" t="s">
        <v>27</v>
      </c>
      <c r="G421" s="776" t="s">
        <v>272</v>
      </c>
      <c r="H421" s="1211" t="s">
        <v>28</v>
      </c>
      <c r="I421" s="777" t="s">
        <v>272</v>
      </c>
      <c r="J421" s="1214" t="s">
        <v>272</v>
      </c>
      <c r="L421" s="72" t="str">
        <f>G421</f>
        <v>―</v>
      </c>
      <c r="M421" s="72"/>
      <c r="N421" s="72"/>
      <c r="O421" s="72" t="str">
        <f>I421</f>
        <v>―</v>
      </c>
      <c r="P421" s="72"/>
      <c r="Q421" s="72"/>
    </row>
    <row r="422" spans="2:17" s="1" customFormat="1" ht="14.25" customHeight="1" thickTop="1" thickBot="1" x14ac:dyDescent="0.2">
      <c r="B422" s="1218"/>
      <c r="C422" s="1209"/>
      <c r="D422" s="1221"/>
      <c r="E422" s="754" t="s">
        <v>330</v>
      </c>
      <c r="F422" s="745" t="s">
        <v>347</v>
      </c>
      <c r="G422" s="746" t="s">
        <v>271</v>
      </c>
      <c r="H422" s="1212"/>
      <c r="I422" s="596" t="s">
        <v>271</v>
      </c>
      <c r="J422" s="1215"/>
      <c r="L422" s="72"/>
      <c r="M422" s="72" t="str">
        <f>G422</f>
        <v>―</v>
      </c>
      <c r="N422" s="72"/>
      <c r="O422" s="72"/>
      <c r="P422" s="72" t="str">
        <f>I422</f>
        <v>―</v>
      </c>
      <c r="Q422" s="72"/>
    </row>
    <row r="423" spans="2:17" s="1" customFormat="1" ht="14.25" customHeight="1" thickTop="1" x14ac:dyDescent="0.15">
      <c r="B423" s="1219"/>
      <c r="C423" s="1210"/>
      <c r="D423" s="1222"/>
      <c r="E423" s="778" t="s">
        <v>255</v>
      </c>
      <c r="F423" s="779" t="s">
        <v>347</v>
      </c>
      <c r="G423" s="780" t="s">
        <v>272</v>
      </c>
      <c r="H423" s="1213"/>
      <c r="I423" s="781" t="s">
        <v>272</v>
      </c>
      <c r="J423" s="1216"/>
      <c r="L423" s="72"/>
      <c r="M423" s="72"/>
      <c r="N423" s="72" t="str">
        <f>G423</f>
        <v>―</v>
      </c>
      <c r="O423" s="72"/>
      <c r="P423" s="72"/>
      <c r="Q423" s="72" t="str">
        <f>I423</f>
        <v>―</v>
      </c>
    </row>
    <row r="424" spans="2:17" s="1" customFormat="1" ht="14.25" customHeight="1" thickBot="1" x14ac:dyDescent="0.2">
      <c r="B424" s="1193">
        <v>139</v>
      </c>
      <c r="C424" s="1196" t="s">
        <v>240</v>
      </c>
      <c r="D424" s="1170" t="s">
        <v>259</v>
      </c>
      <c r="E424" s="764" t="s">
        <v>5</v>
      </c>
      <c r="F424" s="765" t="s">
        <v>27</v>
      </c>
      <c r="G424" s="766"/>
      <c r="H424" s="1199" t="s">
        <v>28</v>
      </c>
      <c r="I424" s="767"/>
      <c r="J424" s="1202">
        <f>SUM(I424:I426)</f>
        <v>0</v>
      </c>
      <c r="L424" s="72">
        <f>G424</f>
        <v>0</v>
      </c>
      <c r="M424" s="72"/>
      <c r="N424" s="72"/>
      <c r="O424" s="72">
        <f>I424</f>
        <v>0</v>
      </c>
      <c r="P424" s="72"/>
      <c r="Q424" s="72"/>
    </row>
    <row r="425" spans="2:17" s="1" customFormat="1" ht="14.25" customHeight="1" thickTop="1" thickBot="1" x14ac:dyDescent="0.2">
      <c r="B425" s="1194"/>
      <c r="C425" s="1197"/>
      <c r="D425" s="1171"/>
      <c r="E425" s="755" t="s">
        <v>330</v>
      </c>
      <c r="F425" s="747" t="s">
        <v>347</v>
      </c>
      <c r="G425" s="748"/>
      <c r="H425" s="1200"/>
      <c r="I425" s="82"/>
      <c r="J425" s="1203"/>
      <c r="L425" s="72"/>
      <c r="M425" s="72">
        <f>G425</f>
        <v>0</v>
      </c>
      <c r="N425" s="72"/>
      <c r="O425" s="72"/>
      <c r="P425" s="72">
        <f>I425</f>
        <v>0</v>
      </c>
      <c r="Q425" s="72"/>
    </row>
    <row r="426" spans="2:17" s="1" customFormat="1" ht="14.25" customHeight="1" thickTop="1" x14ac:dyDescent="0.15">
      <c r="B426" s="1195"/>
      <c r="C426" s="1198"/>
      <c r="D426" s="1223"/>
      <c r="E426" s="760" t="s">
        <v>343</v>
      </c>
      <c r="F426" s="761" t="s">
        <v>347</v>
      </c>
      <c r="G426" s="768"/>
      <c r="H426" s="1201"/>
      <c r="I426" s="769"/>
      <c r="J426" s="1204"/>
      <c r="L426" s="72"/>
      <c r="M426" s="72"/>
      <c r="N426" s="72">
        <f>G426</f>
        <v>0</v>
      </c>
      <c r="O426" s="72"/>
      <c r="P426" s="72"/>
      <c r="Q426" s="72">
        <f>I426</f>
        <v>0</v>
      </c>
    </row>
    <row r="427" spans="2:17" s="1" customFormat="1" ht="14.25" customHeight="1" thickBot="1" x14ac:dyDescent="0.2">
      <c r="B427" s="1193">
        <v>140</v>
      </c>
      <c r="C427" s="1196" t="s">
        <v>241</v>
      </c>
      <c r="D427" s="1170" t="s">
        <v>259</v>
      </c>
      <c r="E427" s="764" t="s">
        <v>5</v>
      </c>
      <c r="F427" s="765" t="s">
        <v>27</v>
      </c>
      <c r="G427" s="766"/>
      <c r="H427" s="1199" t="s">
        <v>28</v>
      </c>
      <c r="I427" s="767"/>
      <c r="J427" s="1202">
        <f>SUM(I427:I429)</f>
        <v>0</v>
      </c>
      <c r="L427" s="72">
        <f>G427</f>
        <v>0</v>
      </c>
      <c r="M427" s="72"/>
      <c r="N427" s="72"/>
      <c r="O427" s="72">
        <f>I427</f>
        <v>0</v>
      </c>
      <c r="P427" s="72"/>
      <c r="Q427" s="72"/>
    </row>
    <row r="428" spans="2:17" s="1" customFormat="1" ht="14.25" customHeight="1" thickTop="1" thickBot="1" x14ac:dyDescent="0.2">
      <c r="B428" s="1194"/>
      <c r="C428" s="1197"/>
      <c r="D428" s="1171"/>
      <c r="E428" s="755" t="s">
        <v>330</v>
      </c>
      <c r="F428" s="747" t="s">
        <v>347</v>
      </c>
      <c r="G428" s="748"/>
      <c r="H428" s="1200"/>
      <c r="I428" s="82"/>
      <c r="J428" s="1203"/>
      <c r="L428" s="72"/>
      <c r="M428" s="72">
        <f>G428</f>
        <v>0</v>
      </c>
      <c r="N428" s="72"/>
      <c r="O428" s="72"/>
      <c r="P428" s="72">
        <f>I428</f>
        <v>0</v>
      </c>
      <c r="Q428" s="72"/>
    </row>
    <row r="429" spans="2:17" s="1" customFormat="1" ht="14.25" customHeight="1" thickTop="1" x14ac:dyDescent="0.15">
      <c r="B429" s="1195"/>
      <c r="C429" s="1198"/>
      <c r="D429" s="1223"/>
      <c r="E429" s="760" t="s">
        <v>343</v>
      </c>
      <c r="F429" s="761" t="s">
        <v>347</v>
      </c>
      <c r="G429" s="768"/>
      <c r="H429" s="1201"/>
      <c r="I429" s="769"/>
      <c r="J429" s="1204"/>
      <c r="L429" s="72"/>
      <c r="M429" s="72"/>
      <c r="N429" s="72">
        <f>G429</f>
        <v>0</v>
      </c>
      <c r="O429" s="72"/>
      <c r="P429" s="72"/>
      <c r="Q429" s="72">
        <f>I429</f>
        <v>0</v>
      </c>
    </row>
    <row r="430" spans="2:17" s="1" customFormat="1" ht="14.25" customHeight="1" thickBot="1" x14ac:dyDescent="0.2">
      <c r="B430" s="1193">
        <v>141</v>
      </c>
      <c r="C430" s="1196" t="s">
        <v>242</v>
      </c>
      <c r="D430" s="1170" t="s">
        <v>259</v>
      </c>
      <c r="E430" s="764" t="s">
        <v>5</v>
      </c>
      <c r="F430" s="765" t="s">
        <v>27</v>
      </c>
      <c r="G430" s="766"/>
      <c r="H430" s="1199" t="s">
        <v>28</v>
      </c>
      <c r="I430" s="767"/>
      <c r="J430" s="1202">
        <f>SUM(I430:I432)</f>
        <v>0</v>
      </c>
      <c r="L430" s="72">
        <f>G430</f>
        <v>0</v>
      </c>
      <c r="M430" s="72"/>
      <c r="N430" s="72"/>
      <c r="O430" s="72">
        <f>I430</f>
        <v>0</v>
      </c>
      <c r="P430" s="72"/>
      <c r="Q430" s="72"/>
    </row>
    <row r="431" spans="2:17" s="1" customFormat="1" ht="14.25" customHeight="1" thickTop="1" thickBot="1" x14ac:dyDescent="0.2">
      <c r="B431" s="1194"/>
      <c r="C431" s="1197"/>
      <c r="D431" s="1171"/>
      <c r="E431" s="755" t="s">
        <v>330</v>
      </c>
      <c r="F431" s="747" t="s">
        <v>347</v>
      </c>
      <c r="G431" s="748"/>
      <c r="H431" s="1200"/>
      <c r="I431" s="82"/>
      <c r="J431" s="1203"/>
      <c r="L431" s="72"/>
      <c r="M431" s="72">
        <f>G431</f>
        <v>0</v>
      </c>
      <c r="N431" s="72"/>
      <c r="O431" s="72"/>
      <c r="P431" s="72">
        <f>I431</f>
        <v>0</v>
      </c>
      <c r="Q431" s="72"/>
    </row>
    <row r="432" spans="2:17" s="1" customFormat="1" ht="14.25" customHeight="1" thickTop="1" x14ac:dyDescent="0.15">
      <c r="B432" s="1195"/>
      <c r="C432" s="1198"/>
      <c r="D432" s="1223"/>
      <c r="E432" s="760" t="s">
        <v>343</v>
      </c>
      <c r="F432" s="761" t="s">
        <v>347</v>
      </c>
      <c r="G432" s="768"/>
      <c r="H432" s="1201"/>
      <c r="I432" s="769"/>
      <c r="J432" s="1204"/>
      <c r="L432" s="72"/>
      <c r="M432" s="72"/>
      <c r="N432" s="72">
        <f>G432</f>
        <v>0</v>
      </c>
      <c r="O432" s="72"/>
      <c r="P432" s="72"/>
      <c r="Q432" s="72">
        <f>I432</f>
        <v>0</v>
      </c>
    </row>
    <row r="433" spans="2:17" s="1" customFormat="1" ht="14.25" customHeight="1" thickBot="1" x14ac:dyDescent="0.2">
      <c r="B433" s="1193">
        <v>142</v>
      </c>
      <c r="C433" s="1196" t="s">
        <v>243</v>
      </c>
      <c r="D433" s="1170" t="s">
        <v>259</v>
      </c>
      <c r="E433" s="764" t="s">
        <v>5</v>
      </c>
      <c r="F433" s="765" t="s">
        <v>27</v>
      </c>
      <c r="G433" s="766"/>
      <c r="H433" s="1199" t="s">
        <v>28</v>
      </c>
      <c r="I433" s="767"/>
      <c r="J433" s="1202">
        <f>SUM(I433:I435)</f>
        <v>0</v>
      </c>
      <c r="L433" s="72">
        <f>G433</f>
        <v>0</v>
      </c>
      <c r="M433" s="72"/>
      <c r="N433" s="72"/>
      <c r="O433" s="72">
        <f>I433</f>
        <v>0</v>
      </c>
      <c r="P433" s="72"/>
      <c r="Q433" s="72"/>
    </row>
    <row r="434" spans="2:17" s="1" customFormat="1" ht="14.25" customHeight="1" thickTop="1" thickBot="1" x14ac:dyDescent="0.2">
      <c r="B434" s="1194"/>
      <c r="C434" s="1197"/>
      <c r="D434" s="1171"/>
      <c r="E434" s="755" t="s">
        <v>330</v>
      </c>
      <c r="F434" s="747" t="s">
        <v>347</v>
      </c>
      <c r="G434" s="748"/>
      <c r="H434" s="1200"/>
      <c r="I434" s="82"/>
      <c r="J434" s="1203"/>
      <c r="L434" s="72"/>
      <c r="M434" s="72">
        <f>G434</f>
        <v>0</v>
      </c>
      <c r="N434" s="72"/>
      <c r="O434" s="72"/>
      <c r="P434" s="72">
        <f>I434</f>
        <v>0</v>
      </c>
      <c r="Q434" s="72"/>
    </row>
    <row r="435" spans="2:17" s="1" customFormat="1" ht="14.25" customHeight="1" thickTop="1" x14ac:dyDescent="0.15">
      <c r="B435" s="1195"/>
      <c r="C435" s="1198"/>
      <c r="D435" s="1223"/>
      <c r="E435" s="760" t="s">
        <v>343</v>
      </c>
      <c r="F435" s="761" t="s">
        <v>347</v>
      </c>
      <c r="G435" s="768"/>
      <c r="H435" s="1201"/>
      <c r="I435" s="769"/>
      <c r="J435" s="1204"/>
      <c r="L435" s="72"/>
      <c r="M435" s="72"/>
      <c r="N435" s="72">
        <f>G435</f>
        <v>0</v>
      </c>
      <c r="O435" s="72"/>
      <c r="P435" s="72"/>
      <c r="Q435" s="72">
        <f>I435</f>
        <v>0</v>
      </c>
    </row>
    <row r="436" spans="2:17" s="1" customFormat="1" ht="14.25" customHeight="1" thickBot="1" x14ac:dyDescent="0.2">
      <c r="B436" s="1193">
        <v>143</v>
      </c>
      <c r="C436" s="1196" t="s">
        <v>244</v>
      </c>
      <c r="D436" s="1170" t="s">
        <v>259</v>
      </c>
      <c r="E436" s="764" t="s">
        <v>5</v>
      </c>
      <c r="F436" s="765" t="s">
        <v>27</v>
      </c>
      <c r="G436" s="766"/>
      <c r="H436" s="1199" t="s">
        <v>28</v>
      </c>
      <c r="I436" s="767"/>
      <c r="J436" s="1202">
        <f>SUM(I436:I438)</f>
        <v>0</v>
      </c>
      <c r="L436" s="72">
        <f>G436</f>
        <v>0</v>
      </c>
      <c r="M436" s="72"/>
      <c r="N436" s="72"/>
      <c r="O436" s="72">
        <f>I436</f>
        <v>0</v>
      </c>
      <c r="P436" s="72"/>
      <c r="Q436" s="72"/>
    </row>
    <row r="437" spans="2:17" s="1" customFormat="1" ht="14.25" customHeight="1" thickTop="1" thickBot="1" x14ac:dyDescent="0.2">
      <c r="B437" s="1194"/>
      <c r="C437" s="1197"/>
      <c r="D437" s="1171"/>
      <c r="E437" s="755" t="s">
        <v>330</v>
      </c>
      <c r="F437" s="747" t="s">
        <v>347</v>
      </c>
      <c r="G437" s="748"/>
      <c r="H437" s="1200"/>
      <c r="I437" s="82"/>
      <c r="J437" s="1203"/>
      <c r="L437" s="72"/>
      <c r="M437" s="72">
        <f>G437</f>
        <v>0</v>
      </c>
      <c r="N437" s="72"/>
      <c r="O437" s="72"/>
      <c r="P437" s="72">
        <f>I437</f>
        <v>0</v>
      </c>
      <c r="Q437" s="72"/>
    </row>
    <row r="438" spans="2:17" s="1" customFormat="1" ht="14.25" customHeight="1" thickTop="1" x14ac:dyDescent="0.15">
      <c r="B438" s="1195"/>
      <c r="C438" s="1198"/>
      <c r="D438" s="1223"/>
      <c r="E438" s="760" t="s">
        <v>343</v>
      </c>
      <c r="F438" s="761" t="s">
        <v>347</v>
      </c>
      <c r="G438" s="768"/>
      <c r="H438" s="1201"/>
      <c r="I438" s="769"/>
      <c r="J438" s="1204"/>
      <c r="L438" s="72"/>
      <c r="M438" s="72"/>
      <c r="N438" s="72">
        <f>G438</f>
        <v>0</v>
      </c>
      <c r="O438" s="72"/>
      <c r="P438" s="72"/>
      <c r="Q438" s="72">
        <f>I438</f>
        <v>0</v>
      </c>
    </row>
    <row r="439" spans="2:17" s="1" customFormat="1" ht="14.25" customHeight="1" thickBot="1" x14ac:dyDescent="0.2">
      <c r="B439" s="1193">
        <v>144</v>
      </c>
      <c r="C439" s="1196" t="s">
        <v>245</v>
      </c>
      <c r="D439" s="1170" t="s">
        <v>259</v>
      </c>
      <c r="E439" s="764" t="s">
        <v>5</v>
      </c>
      <c r="F439" s="765" t="s">
        <v>27</v>
      </c>
      <c r="G439" s="766"/>
      <c r="H439" s="1199" t="s">
        <v>28</v>
      </c>
      <c r="I439" s="767"/>
      <c r="J439" s="1202">
        <f>SUM(I439:I441)</f>
        <v>0</v>
      </c>
      <c r="L439" s="72">
        <f>G439</f>
        <v>0</v>
      </c>
      <c r="M439" s="72"/>
      <c r="N439" s="72"/>
      <c r="O439" s="72">
        <f>I439</f>
        <v>0</v>
      </c>
      <c r="P439" s="72"/>
      <c r="Q439" s="72"/>
    </row>
    <row r="440" spans="2:17" s="1" customFormat="1" ht="14.25" customHeight="1" thickTop="1" thickBot="1" x14ac:dyDescent="0.2">
      <c r="B440" s="1194"/>
      <c r="C440" s="1197"/>
      <c r="D440" s="1171"/>
      <c r="E440" s="755" t="s">
        <v>330</v>
      </c>
      <c r="F440" s="747" t="s">
        <v>347</v>
      </c>
      <c r="G440" s="748"/>
      <c r="H440" s="1200"/>
      <c r="I440" s="82"/>
      <c r="J440" s="1203"/>
      <c r="L440" s="72"/>
      <c r="M440" s="72">
        <f>G440</f>
        <v>0</v>
      </c>
      <c r="N440" s="72"/>
      <c r="O440" s="72"/>
      <c r="P440" s="72">
        <f>I440</f>
        <v>0</v>
      </c>
      <c r="Q440" s="72"/>
    </row>
    <row r="441" spans="2:17" s="1" customFormat="1" ht="14.25" customHeight="1" thickTop="1" x14ac:dyDescent="0.15">
      <c r="B441" s="1195"/>
      <c r="C441" s="1198"/>
      <c r="D441" s="1223"/>
      <c r="E441" s="760" t="s">
        <v>343</v>
      </c>
      <c r="F441" s="761" t="s">
        <v>347</v>
      </c>
      <c r="G441" s="768"/>
      <c r="H441" s="1201"/>
      <c r="I441" s="769"/>
      <c r="J441" s="1204"/>
      <c r="L441" s="72"/>
      <c r="M441" s="72"/>
      <c r="N441" s="72">
        <f>G441</f>
        <v>0</v>
      </c>
      <c r="O441" s="72"/>
      <c r="P441" s="72"/>
      <c r="Q441" s="72">
        <f>I441</f>
        <v>0</v>
      </c>
    </row>
    <row r="442" spans="2:17" s="1" customFormat="1" ht="14.25" customHeight="1" thickBot="1" x14ac:dyDescent="0.2">
      <c r="B442" s="1193">
        <v>145</v>
      </c>
      <c r="C442" s="1196" t="s">
        <v>267</v>
      </c>
      <c r="D442" s="1170" t="s">
        <v>259</v>
      </c>
      <c r="E442" s="764" t="s">
        <v>5</v>
      </c>
      <c r="F442" s="765" t="s">
        <v>27</v>
      </c>
      <c r="G442" s="766"/>
      <c r="H442" s="1199" t="s">
        <v>28</v>
      </c>
      <c r="I442" s="767"/>
      <c r="J442" s="1202">
        <f>SUM(I442:I444)</f>
        <v>0</v>
      </c>
      <c r="L442" s="72">
        <f>G442</f>
        <v>0</v>
      </c>
      <c r="M442" s="72"/>
      <c r="N442" s="72"/>
      <c r="O442" s="72">
        <f>I442</f>
        <v>0</v>
      </c>
      <c r="P442" s="72"/>
      <c r="Q442" s="72"/>
    </row>
    <row r="443" spans="2:17" s="1" customFormat="1" ht="14.25" customHeight="1" thickTop="1" thickBot="1" x14ac:dyDescent="0.2">
      <c r="B443" s="1194"/>
      <c r="C443" s="1197"/>
      <c r="D443" s="1171"/>
      <c r="E443" s="755" t="s">
        <v>330</v>
      </c>
      <c r="F443" s="747" t="s">
        <v>347</v>
      </c>
      <c r="G443" s="748"/>
      <c r="H443" s="1200"/>
      <c r="I443" s="82"/>
      <c r="J443" s="1203"/>
      <c r="L443" s="72"/>
      <c r="M443" s="72">
        <f>G443</f>
        <v>0</v>
      </c>
      <c r="N443" s="72"/>
      <c r="O443" s="72"/>
      <c r="P443" s="72">
        <f>I443</f>
        <v>0</v>
      </c>
      <c r="Q443" s="72"/>
    </row>
    <row r="444" spans="2:17" s="1" customFormat="1" ht="14.25" customHeight="1" thickTop="1" x14ac:dyDescent="0.15">
      <c r="B444" s="1195"/>
      <c r="C444" s="1198"/>
      <c r="D444" s="1223"/>
      <c r="E444" s="760" t="s">
        <v>343</v>
      </c>
      <c r="F444" s="761" t="s">
        <v>347</v>
      </c>
      <c r="G444" s="768"/>
      <c r="H444" s="1201"/>
      <c r="I444" s="769"/>
      <c r="J444" s="1204"/>
      <c r="L444" s="72"/>
      <c r="M444" s="72"/>
      <c r="N444" s="72">
        <f>G444</f>
        <v>0</v>
      </c>
      <c r="O444" s="72"/>
      <c r="P444" s="72"/>
      <c r="Q444" s="72">
        <f>I444</f>
        <v>0</v>
      </c>
    </row>
    <row r="445" spans="2:17" s="1" customFormat="1" ht="14.25" customHeight="1" thickBot="1" x14ac:dyDescent="0.2">
      <c r="B445" s="1217">
        <v>146</v>
      </c>
      <c r="C445" s="1208" t="s">
        <v>246</v>
      </c>
      <c r="D445" s="1220" t="s">
        <v>603</v>
      </c>
      <c r="E445" s="774" t="s">
        <v>5</v>
      </c>
      <c r="F445" s="775" t="s">
        <v>27</v>
      </c>
      <c r="G445" s="776" t="s">
        <v>272</v>
      </c>
      <c r="H445" s="1211" t="s">
        <v>28</v>
      </c>
      <c r="I445" s="777" t="s">
        <v>272</v>
      </c>
      <c r="J445" s="1214" t="s">
        <v>272</v>
      </c>
      <c r="L445" s="72" t="str">
        <f>G445</f>
        <v>―</v>
      </c>
      <c r="M445" s="72"/>
      <c r="N445" s="72"/>
      <c r="O445" s="72" t="str">
        <f>I445</f>
        <v>―</v>
      </c>
      <c r="P445" s="72"/>
      <c r="Q445" s="72"/>
    </row>
    <row r="446" spans="2:17" s="1" customFormat="1" ht="14.25" customHeight="1" thickTop="1" thickBot="1" x14ac:dyDescent="0.2">
      <c r="B446" s="1218"/>
      <c r="C446" s="1209"/>
      <c r="D446" s="1221"/>
      <c r="E446" s="754" t="s">
        <v>330</v>
      </c>
      <c r="F446" s="745" t="s">
        <v>347</v>
      </c>
      <c r="G446" s="746" t="s">
        <v>271</v>
      </c>
      <c r="H446" s="1212"/>
      <c r="I446" s="596" t="s">
        <v>271</v>
      </c>
      <c r="J446" s="1215"/>
      <c r="L446" s="72"/>
      <c r="M446" s="72" t="str">
        <f>G446</f>
        <v>―</v>
      </c>
      <c r="N446" s="72"/>
      <c r="O446" s="72"/>
      <c r="P446" s="72" t="str">
        <f>I446</f>
        <v>―</v>
      </c>
      <c r="Q446" s="72"/>
    </row>
    <row r="447" spans="2:17" s="1" customFormat="1" ht="14.25" customHeight="1" thickTop="1" x14ac:dyDescent="0.15">
      <c r="B447" s="1219"/>
      <c r="C447" s="1210"/>
      <c r="D447" s="1222"/>
      <c r="E447" s="778" t="s">
        <v>255</v>
      </c>
      <c r="F447" s="779" t="s">
        <v>347</v>
      </c>
      <c r="G447" s="780" t="s">
        <v>272</v>
      </c>
      <c r="H447" s="1213"/>
      <c r="I447" s="781" t="s">
        <v>272</v>
      </c>
      <c r="J447" s="1216"/>
      <c r="L447" s="72"/>
      <c r="M447" s="72"/>
      <c r="N447" s="72" t="str">
        <f>G447</f>
        <v>―</v>
      </c>
      <c r="O447" s="72"/>
      <c r="P447" s="72"/>
      <c r="Q447" s="72" t="str">
        <f>I447</f>
        <v>―</v>
      </c>
    </row>
    <row r="448" spans="2:17" s="1" customFormat="1" ht="14.25" customHeight="1" thickBot="1" x14ac:dyDescent="0.2">
      <c r="B448" s="1193">
        <v>147</v>
      </c>
      <c r="C448" s="1196" t="s">
        <v>247</v>
      </c>
      <c r="D448" s="1170" t="s">
        <v>259</v>
      </c>
      <c r="E448" s="764" t="s">
        <v>5</v>
      </c>
      <c r="F448" s="765" t="s">
        <v>27</v>
      </c>
      <c r="G448" s="766"/>
      <c r="H448" s="1199" t="s">
        <v>28</v>
      </c>
      <c r="I448" s="767"/>
      <c r="J448" s="1202">
        <f>SUM(I448:I450)</f>
        <v>0</v>
      </c>
      <c r="L448" s="72">
        <f>G448</f>
        <v>0</v>
      </c>
      <c r="M448" s="72"/>
      <c r="N448" s="72"/>
      <c r="O448" s="72">
        <f>I448</f>
        <v>0</v>
      </c>
      <c r="P448" s="72"/>
      <c r="Q448" s="72"/>
    </row>
    <row r="449" spans="2:17" s="1" customFormat="1" ht="14.25" customHeight="1" thickTop="1" thickBot="1" x14ac:dyDescent="0.2">
      <c r="B449" s="1194"/>
      <c r="C449" s="1197"/>
      <c r="D449" s="1171"/>
      <c r="E449" s="755" t="s">
        <v>330</v>
      </c>
      <c r="F449" s="747" t="s">
        <v>347</v>
      </c>
      <c r="G449" s="748"/>
      <c r="H449" s="1200"/>
      <c r="I449" s="82"/>
      <c r="J449" s="1203"/>
      <c r="L449" s="72"/>
      <c r="M449" s="72">
        <f>G449</f>
        <v>0</v>
      </c>
      <c r="N449" s="72"/>
      <c r="O449" s="72"/>
      <c r="P449" s="72">
        <f>I449</f>
        <v>0</v>
      </c>
      <c r="Q449" s="72"/>
    </row>
    <row r="450" spans="2:17" s="1" customFormat="1" ht="14.25" customHeight="1" thickTop="1" x14ac:dyDescent="0.15">
      <c r="B450" s="1195"/>
      <c r="C450" s="1198"/>
      <c r="D450" s="1223"/>
      <c r="E450" s="760" t="s">
        <v>343</v>
      </c>
      <c r="F450" s="761" t="s">
        <v>347</v>
      </c>
      <c r="G450" s="768"/>
      <c r="H450" s="1201"/>
      <c r="I450" s="769"/>
      <c r="J450" s="1204"/>
      <c r="L450" s="72"/>
      <c r="M450" s="72"/>
      <c r="N450" s="72">
        <f>G450</f>
        <v>0</v>
      </c>
      <c r="O450" s="72"/>
      <c r="P450" s="72"/>
      <c r="Q450" s="72">
        <f>I450</f>
        <v>0</v>
      </c>
    </row>
    <row r="451" spans="2:17" s="1" customFormat="1" ht="14.25" customHeight="1" thickBot="1" x14ac:dyDescent="0.2">
      <c r="B451" s="1193">
        <v>148</v>
      </c>
      <c r="C451" s="1196" t="s">
        <v>248</v>
      </c>
      <c r="D451" s="1170" t="s">
        <v>259</v>
      </c>
      <c r="E451" s="764" t="s">
        <v>5</v>
      </c>
      <c r="F451" s="765" t="s">
        <v>27</v>
      </c>
      <c r="G451" s="766"/>
      <c r="H451" s="1199" t="s">
        <v>28</v>
      </c>
      <c r="I451" s="767"/>
      <c r="J451" s="1202">
        <f>SUM(I451:I453)</f>
        <v>0</v>
      </c>
      <c r="L451" s="72">
        <f>G451</f>
        <v>0</v>
      </c>
      <c r="M451" s="72"/>
      <c r="N451" s="72"/>
      <c r="O451" s="72">
        <f>I451</f>
        <v>0</v>
      </c>
      <c r="P451" s="72"/>
      <c r="Q451" s="72"/>
    </row>
    <row r="452" spans="2:17" s="1" customFormat="1" ht="14.25" customHeight="1" thickTop="1" thickBot="1" x14ac:dyDescent="0.2">
      <c r="B452" s="1194"/>
      <c r="C452" s="1197"/>
      <c r="D452" s="1171"/>
      <c r="E452" s="755" t="s">
        <v>330</v>
      </c>
      <c r="F452" s="747" t="s">
        <v>347</v>
      </c>
      <c r="G452" s="749"/>
      <c r="H452" s="1200"/>
      <c r="I452" s="595"/>
      <c r="J452" s="1203"/>
      <c r="L452" s="72"/>
      <c r="M452" s="72">
        <f>G452</f>
        <v>0</v>
      </c>
      <c r="N452" s="72"/>
      <c r="O452" s="72"/>
      <c r="P452" s="72">
        <f>I452</f>
        <v>0</v>
      </c>
      <c r="Q452" s="72"/>
    </row>
    <row r="453" spans="2:17" s="1" customFormat="1" ht="14.25" customHeight="1" thickTop="1" x14ac:dyDescent="0.15">
      <c r="B453" s="1195"/>
      <c r="C453" s="1198"/>
      <c r="D453" s="1223"/>
      <c r="E453" s="760" t="s">
        <v>343</v>
      </c>
      <c r="F453" s="761" t="s">
        <v>347</v>
      </c>
      <c r="G453" s="768"/>
      <c r="H453" s="1201"/>
      <c r="I453" s="769"/>
      <c r="J453" s="1204"/>
      <c r="L453" s="72"/>
      <c r="M453" s="72"/>
      <c r="N453" s="72">
        <f>G453</f>
        <v>0</v>
      </c>
      <c r="O453" s="72"/>
      <c r="P453" s="72"/>
      <c r="Q453" s="72">
        <f>I453</f>
        <v>0</v>
      </c>
    </row>
    <row r="454" spans="2:17" s="1" customFormat="1" ht="14.25" customHeight="1" thickBot="1" x14ac:dyDescent="0.2">
      <c r="B454" s="1193">
        <v>149</v>
      </c>
      <c r="C454" s="1196" t="s">
        <v>249</v>
      </c>
      <c r="D454" s="1170" t="s">
        <v>259</v>
      </c>
      <c r="E454" s="764" t="s">
        <v>5</v>
      </c>
      <c r="F454" s="765" t="s">
        <v>27</v>
      </c>
      <c r="G454" s="766"/>
      <c r="H454" s="1199" t="s">
        <v>28</v>
      </c>
      <c r="I454" s="767"/>
      <c r="J454" s="1202">
        <f>SUM(I454:I456)</f>
        <v>0</v>
      </c>
      <c r="L454" s="72">
        <f>G454</f>
        <v>0</v>
      </c>
      <c r="M454" s="72"/>
      <c r="N454" s="72"/>
      <c r="O454" s="72">
        <f>I454</f>
        <v>0</v>
      </c>
      <c r="P454" s="72"/>
      <c r="Q454" s="72"/>
    </row>
    <row r="455" spans="2:17" s="1" customFormat="1" ht="14.25" customHeight="1" thickTop="1" thickBot="1" x14ac:dyDescent="0.2">
      <c r="B455" s="1194"/>
      <c r="C455" s="1197"/>
      <c r="D455" s="1171"/>
      <c r="E455" s="755" t="s">
        <v>330</v>
      </c>
      <c r="F455" s="747" t="s">
        <v>347</v>
      </c>
      <c r="G455" s="748"/>
      <c r="H455" s="1200"/>
      <c r="I455" s="82"/>
      <c r="J455" s="1203"/>
      <c r="L455" s="72"/>
      <c r="M455" s="72">
        <f>G455</f>
        <v>0</v>
      </c>
      <c r="N455" s="72"/>
      <c r="O455" s="72"/>
      <c r="P455" s="72">
        <f>I455</f>
        <v>0</v>
      </c>
      <c r="Q455" s="72"/>
    </row>
    <row r="456" spans="2:17" s="1" customFormat="1" ht="14.25" customHeight="1" thickTop="1" x14ac:dyDescent="0.15">
      <c r="B456" s="1195"/>
      <c r="C456" s="1198"/>
      <c r="D456" s="1223"/>
      <c r="E456" s="760" t="s">
        <v>343</v>
      </c>
      <c r="F456" s="761" t="s">
        <v>347</v>
      </c>
      <c r="G456" s="768"/>
      <c r="H456" s="1201"/>
      <c r="I456" s="769"/>
      <c r="J456" s="1204"/>
      <c r="L456" s="72"/>
      <c r="M456" s="72"/>
      <c r="N456" s="72">
        <f>G456</f>
        <v>0</v>
      </c>
      <c r="O456" s="72"/>
      <c r="P456" s="72"/>
      <c r="Q456" s="72">
        <f>I456</f>
        <v>0</v>
      </c>
    </row>
    <row r="457" spans="2:17" s="1" customFormat="1" ht="14.25" customHeight="1" thickBot="1" x14ac:dyDescent="0.2">
      <c r="B457" s="1193">
        <v>150</v>
      </c>
      <c r="C457" s="1196" t="s">
        <v>250</v>
      </c>
      <c r="D457" s="1170" t="s">
        <v>259</v>
      </c>
      <c r="E457" s="764" t="s">
        <v>5</v>
      </c>
      <c r="F457" s="765" t="s">
        <v>27</v>
      </c>
      <c r="G457" s="766"/>
      <c r="H457" s="1199" t="s">
        <v>28</v>
      </c>
      <c r="I457" s="767"/>
      <c r="J457" s="1202">
        <f t="shared" ref="J457" si="0">SUM(I457:I459)</f>
        <v>0</v>
      </c>
      <c r="L457" s="72">
        <f>G457</f>
        <v>0</v>
      </c>
      <c r="M457" s="72"/>
      <c r="N457" s="72"/>
      <c r="O457" s="72">
        <f>I457</f>
        <v>0</v>
      </c>
      <c r="P457" s="72"/>
      <c r="Q457" s="72"/>
    </row>
    <row r="458" spans="2:17" s="1" customFormat="1" ht="14.25" customHeight="1" thickTop="1" thickBot="1" x14ac:dyDescent="0.2">
      <c r="B458" s="1194"/>
      <c r="C458" s="1197"/>
      <c r="D458" s="1171"/>
      <c r="E458" s="755" t="s">
        <v>330</v>
      </c>
      <c r="F458" s="747" t="s">
        <v>347</v>
      </c>
      <c r="G458" s="748"/>
      <c r="H458" s="1200"/>
      <c r="I458" s="82"/>
      <c r="J458" s="1203"/>
      <c r="L458" s="72"/>
      <c r="M458" s="72">
        <f>G458</f>
        <v>0</v>
      </c>
      <c r="N458" s="72"/>
      <c r="O458" s="72"/>
      <c r="P458" s="72">
        <f>I458</f>
        <v>0</v>
      </c>
      <c r="Q458" s="72"/>
    </row>
    <row r="459" spans="2:17" s="1" customFormat="1" ht="14.25" customHeight="1" thickTop="1" x14ac:dyDescent="0.15">
      <c r="B459" s="1195"/>
      <c r="C459" s="1198"/>
      <c r="D459" s="1223"/>
      <c r="E459" s="760" t="s">
        <v>343</v>
      </c>
      <c r="F459" s="761" t="s">
        <v>347</v>
      </c>
      <c r="G459" s="768"/>
      <c r="H459" s="1201"/>
      <c r="I459" s="769"/>
      <c r="J459" s="1204"/>
      <c r="L459" s="72"/>
      <c r="M459" s="72"/>
      <c r="N459" s="72">
        <f>G459</f>
        <v>0</v>
      </c>
      <c r="O459" s="72"/>
      <c r="P459" s="72"/>
      <c r="Q459" s="72">
        <f>I459</f>
        <v>0</v>
      </c>
    </row>
    <row r="460" spans="2:17" s="1" customFormat="1" ht="14.25" customHeight="1" thickBot="1" x14ac:dyDescent="0.2">
      <c r="B460" s="1193">
        <v>151</v>
      </c>
      <c r="C460" s="1196" t="s">
        <v>251</v>
      </c>
      <c r="D460" s="1170" t="s">
        <v>259</v>
      </c>
      <c r="E460" s="764" t="s">
        <v>5</v>
      </c>
      <c r="F460" s="765" t="s">
        <v>27</v>
      </c>
      <c r="G460" s="766"/>
      <c r="H460" s="1199" t="s">
        <v>28</v>
      </c>
      <c r="I460" s="767"/>
      <c r="J460" s="1202">
        <f t="shared" ref="J460" si="1">SUM(I460:I462)</f>
        <v>0</v>
      </c>
      <c r="L460" s="72">
        <f>G460</f>
        <v>0</v>
      </c>
      <c r="M460" s="72"/>
      <c r="N460" s="72"/>
      <c r="O460" s="72">
        <f>I460</f>
        <v>0</v>
      </c>
      <c r="P460" s="72"/>
      <c r="Q460" s="72"/>
    </row>
    <row r="461" spans="2:17" s="1" customFormat="1" ht="14.25" customHeight="1" thickTop="1" thickBot="1" x14ac:dyDescent="0.2">
      <c r="B461" s="1194"/>
      <c r="C461" s="1197"/>
      <c r="D461" s="1171"/>
      <c r="E461" s="755" t="s">
        <v>330</v>
      </c>
      <c r="F461" s="747" t="s">
        <v>347</v>
      </c>
      <c r="G461" s="748"/>
      <c r="H461" s="1200"/>
      <c r="I461" s="82"/>
      <c r="J461" s="1203"/>
      <c r="L461" s="72"/>
      <c r="M461" s="72">
        <f>G461</f>
        <v>0</v>
      </c>
      <c r="N461" s="72"/>
      <c r="O461" s="72"/>
      <c r="P461" s="72">
        <f>I461</f>
        <v>0</v>
      </c>
      <c r="Q461" s="72"/>
    </row>
    <row r="462" spans="2:17" s="1" customFormat="1" ht="14.25" customHeight="1" thickTop="1" x14ac:dyDescent="0.15">
      <c r="B462" s="1195"/>
      <c r="C462" s="1198"/>
      <c r="D462" s="1223"/>
      <c r="E462" s="760" t="s">
        <v>343</v>
      </c>
      <c r="F462" s="761" t="s">
        <v>347</v>
      </c>
      <c r="G462" s="768"/>
      <c r="H462" s="1201"/>
      <c r="I462" s="769"/>
      <c r="J462" s="1204"/>
      <c r="L462" s="72"/>
      <c r="M462" s="72"/>
      <c r="N462" s="72">
        <f>G462</f>
        <v>0</v>
      </c>
      <c r="O462" s="72"/>
      <c r="P462" s="72"/>
      <c r="Q462" s="72">
        <f>I462</f>
        <v>0</v>
      </c>
    </row>
    <row r="463" spans="2:17" s="1" customFormat="1" ht="14.25" customHeight="1" thickBot="1" x14ac:dyDescent="0.2">
      <c r="B463" s="1193">
        <v>152</v>
      </c>
      <c r="C463" s="1196" t="s">
        <v>268</v>
      </c>
      <c r="D463" s="1170" t="s">
        <v>259</v>
      </c>
      <c r="E463" s="764" t="s">
        <v>5</v>
      </c>
      <c r="F463" s="765" t="s">
        <v>27</v>
      </c>
      <c r="G463" s="766"/>
      <c r="H463" s="1199" t="s">
        <v>28</v>
      </c>
      <c r="I463" s="767"/>
      <c r="J463" s="1202">
        <f t="shared" ref="J463" si="2">SUM(I463:I465)</f>
        <v>0</v>
      </c>
      <c r="L463" s="72">
        <f>G463</f>
        <v>0</v>
      </c>
      <c r="M463" s="72"/>
      <c r="N463" s="72"/>
      <c r="O463" s="72">
        <f>I463</f>
        <v>0</v>
      </c>
      <c r="P463" s="72"/>
      <c r="Q463" s="72"/>
    </row>
    <row r="464" spans="2:17" s="1" customFormat="1" ht="14.25" customHeight="1" thickTop="1" thickBot="1" x14ac:dyDescent="0.2">
      <c r="B464" s="1194"/>
      <c r="C464" s="1197"/>
      <c r="D464" s="1171"/>
      <c r="E464" s="755" t="s">
        <v>330</v>
      </c>
      <c r="F464" s="747" t="s">
        <v>347</v>
      </c>
      <c r="G464" s="748"/>
      <c r="H464" s="1200"/>
      <c r="I464" s="82"/>
      <c r="J464" s="1203"/>
      <c r="L464" s="72"/>
      <c r="M464" s="72">
        <f>G464</f>
        <v>0</v>
      </c>
      <c r="N464" s="72"/>
      <c r="O464" s="72"/>
      <c r="P464" s="72">
        <f>I464</f>
        <v>0</v>
      </c>
      <c r="Q464" s="72"/>
    </row>
    <row r="465" spans="2:16128" s="1" customFormat="1" ht="14.25" customHeight="1" thickTop="1" x14ac:dyDescent="0.15">
      <c r="B465" s="1195"/>
      <c r="C465" s="1198"/>
      <c r="D465" s="1223"/>
      <c r="E465" s="760" t="s">
        <v>343</v>
      </c>
      <c r="F465" s="761" t="s">
        <v>347</v>
      </c>
      <c r="G465" s="768"/>
      <c r="H465" s="1201"/>
      <c r="I465" s="769"/>
      <c r="J465" s="1204"/>
      <c r="L465" s="72"/>
      <c r="M465" s="72"/>
      <c r="N465" s="72">
        <f>G465</f>
        <v>0</v>
      </c>
      <c r="O465" s="72"/>
      <c r="P465" s="72"/>
      <c r="Q465" s="72">
        <f>I465</f>
        <v>0</v>
      </c>
    </row>
    <row r="466" spans="2:16128" s="1" customFormat="1" ht="14.25" customHeight="1" thickBot="1" x14ac:dyDescent="0.2">
      <c r="B466" s="1193">
        <v>153</v>
      </c>
      <c r="C466" s="1196" t="s">
        <v>252</v>
      </c>
      <c r="D466" s="1170" t="s">
        <v>259</v>
      </c>
      <c r="E466" s="764" t="s">
        <v>5</v>
      </c>
      <c r="F466" s="765" t="s">
        <v>27</v>
      </c>
      <c r="G466" s="766"/>
      <c r="H466" s="1199" t="s">
        <v>28</v>
      </c>
      <c r="I466" s="767"/>
      <c r="J466" s="1202">
        <f t="shared" ref="J466" si="3">SUM(I466:I468)</f>
        <v>0</v>
      </c>
      <c r="L466" s="72">
        <f>G466</f>
        <v>0</v>
      </c>
      <c r="M466" s="72"/>
      <c r="N466" s="72"/>
      <c r="O466" s="72">
        <f>I466</f>
        <v>0</v>
      </c>
      <c r="P466" s="72"/>
      <c r="Q466" s="72"/>
    </row>
    <row r="467" spans="2:16128" s="1" customFormat="1" ht="14.25" customHeight="1" thickTop="1" thickBot="1" x14ac:dyDescent="0.2">
      <c r="B467" s="1194"/>
      <c r="C467" s="1197"/>
      <c r="D467" s="1171"/>
      <c r="E467" s="755" t="s">
        <v>330</v>
      </c>
      <c r="F467" s="747" t="s">
        <v>347</v>
      </c>
      <c r="G467" s="748"/>
      <c r="H467" s="1200"/>
      <c r="I467" s="82"/>
      <c r="J467" s="1203"/>
      <c r="L467" s="72"/>
      <c r="M467" s="72">
        <f>G467</f>
        <v>0</v>
      </c>
      <c r="N467" s="72"/>
      <c r="O467" s="72"/>
      <c r="P467" s="72">
        <f>I467</f>
        <v>0</v>
      </c>
      <c r="Q467" s="72"/>
    </row>
    <row r="468" spans="2:16128" s="1" customFormat="1" ht="14.25" customHeight="1" thickTop="1" x14ac:dyDescent="0.15">
      <c r="B468" s="1195"/>
      <c r="C468" s="1198"/>
      <c r="D468" s="1223"/>
      <c r="E468" s="760" t="s">
        <v>343</v>
      </c>
      <c r="F468" s="761" t="s">
        <v>347</v>
      </c>
      <c r="G468" s="768"/>
      <c r="H468" s="1201"/>
      <c r="I468" s="769"/>
      <c r="J468" s="1204"/>
      <c r="L468" s="72"/>
      <c r="M468" s="72"/>
      <c r="N468" s="72">
        <f>G468</f>
        <v>0</v>
      </c>
      <c r="O468" s="72"/>
      <c r="P468" s="72"/>
      <c r="Q468" s="72">
        <f>I468</f>
        <v>0</v>
      </c>
    </row>
    <row r="469" spans="2:16128" s="1" customFormat="1" ht="14.25" customHeight="1" thickBot="1" x14ac:dyDescent="0.2">
      <c r="B469" s="1193">
        <v>154</v>
      </c>
      <c r="C469" s="1196" t="s">
        <v>269</v>
      </c>
      <c r="D469" s="1170" t="s">
        <v>259</v>
      </c>
      <c r="E469" s="764" t="s">
        <v>5</v>
      </c>
      <c r="F469" s="765" t="s">
        <v>27</v>
      </c>
      <c r="G469" s="766"/>
      <c r="H469" s="1199" t="s">
        <v>28</v>
      </c>
      <c r="I469" s="767"/>
      <c r="J469" s="1202">
        <f t="shared" ref="J469" si="4">SUM(I469:I471)</f>
        <v>0</v>
      </c>
      <c r="L469" s="72">
        <f>G469</f>
        <v>0</v>
      </c>
      <c r="M469" s="72"/>
      <c r="N469" s="72"/>
      <c r="O469" s="72">
        <f>I469</f>
        <v>0</v>
      </c>
      <c r="P469" s="72"/>
      <c r="Q469" s="72"/>
    </row>
    <row r="470" spans="2:16128" s="1" customFormat="1" ht="14.25" customHeight="1" thickTop="1" thickBot="1" x14ac:dyDescent="0.2">
      <c r="B470" s="1194"/>
      <c r="C470" s="1197"/>
      <c r="D470" s="1171"/>
      <c r="E470" s="755" t="s">
        <v>330</v>
      </c>
      <c r="F470" s="747" t="s">
        <v>347</v>
      </c>
      <c r="G470" s="748"/>
      <c r="H470" s="1200"/>
      <c r="I470" s="82"/>
      <c r="J470" s="1203"/>
      <c r="L470" s="72"/>
      <c r="M470" s="72">
        <f>G470</f>
        <v>0</v>
      </c>
      <c r="N470" s="72"/>
      <c r="O470" s="72"/>
      <c r="P470" s="72">
        <f>I470</f>
        <v>0</v>
      </c>
      <c r="Q470" s="72"/>
    </row>
    <row r="471" spans="2:16128" s="1" customFormat="1" ht="14.25" customHeight="1" thickTop="1" thickBot="1" x14ac:dyDescent="0.2">
      <c r="B471" s="1230"/>
      <c r="C471" s="1231"/>
      <c r="D471" s="1172"/>
      <c r="E471" s="770" t="s">
        <v>343</v>
      </c>
      <c r="F471" s="771" t="s">
        <v>347</v>
      </c>
      <c r="G471" s="772"/>
      <c r="H471" s="1232"/>
      <c r="I471" s="773"/>
      <c r="J471" s="1233"/>
      <c r="L471" s="72"/>
      <c r="M471" s="72"/>
      <c r="N471" s="72">
        <f>G471</f>
        <v>0</v>
      </c>
      <c r="O471" s="72"/>
      <c r="P471" s="72"/>
      <c r="Q471" s="72">
        <f>I471</f>
        <v>0</v>
      </c>
    </row>
    <row r="472" spans="2:16128" s="1" customFormat="1" ht="16.5" customHeight="1" thickBot="1" x14ac:dyDescent="0.2">
      <c r="B472" s="1224" t="s">
        <v>8</v>
      </c>
      <c r="C472" s="1225"/>
      <c r="D472" s="752"/>
      <c r="E472" s="755" t="s">
        <v>5</v>
      </c>
      <c r="F472" s="747" t="s">
        <v>27</v>
      </c>
      <c r="G472" s="762">
        <f>L472</f>
        <v>0</v>
      </c>
      <c r="H472" s="1200" t="s">
        <v>28</v>
      </c>
      <c r="I472" s="763">
        <f>O472</f>
        <v>0</v>
      </c>
      <c r="J472" s="1203">
        <f>SUM(I472:I474)</f>
        <v>0</v>
      </c>
      <c r="K472" s="61"/>
      <c r="L472" s="61">
        <f>SUM(L10:L471)</f>
        <v>0</v>
      </c>
      <c r="M472" s="61">
        <f t="shared" ref="M472:Q472" si="5">SUM(M10:M471)</f>
        <v>0</v>
      </c>
      <c r="N472" s="61">
        <f t="shared" si="5"/>
        <v>0</v>
      </c>
      <c r="O472" s="61">
        <f t="shared" si="5"/>
        <v>0</v>
      </c>
      <c r="P472" s="61">
        <f t="shared" si="5"/>
        <v>0</v>
      </c>
      <c r="Q472" s="61">
        <f t="shared" si="5"/>
        <v>0</v>
      </c>
      <c r="R472" s="61"/>
    </row>
    <row r="473" spans="2:16128" s="1" customFormat="1" ht="16.5" customHeight="1" thickTop="1" thickBot="1" x14ac:dyDescent="0.2">
      <c r="B473" s="1226"/>
      <c r="C473" s="1227"/>
      <c r="D473" s="752"/>
      <c r="E473" s="755" t="s">
        <v>330</v>
      </c>
      <c r="F473" s="747" t="s">
        <v>347</v>
      </c>
      <c r="G473" s="750">
        <f>M472</f>
        <v>0</v>
      </c>
      <c r="H473" s="1200"/>
      <c r="I473" s="83">
        <f>P472</f>
        <v>0</v>
      </c>
      <c r="J473" s="1203"/>
      <c r="K473" s="61"/>
      <c r="L473" s="61"/>
      <c r="M473" s="61"/>
      <c r="N473" s="61"/>
      <c r="O473" s="61"/>
      <c r="P473" s="61"/>
      <c r="Q473" s="61"/>
      <c r="R473" s="61"/>
    </row>
    <row r="474" spans="2:16128" s="1" customFormat="1" ht="16.5" customHeight="1" thickTop="1" x14ac:dyDescent="0.15">
      <c r="B474" s="1228"/>
      <c r="C474" s="1229"/>
      <c r="D474" s="753"/>
      <c r="E474" s="760" t="s">
        <v>343</v>
      </c>
      <c r="F474" s="761" t="s">
        <v>347</v>
      </c>
      <c r="G474" s="751">
        <f>N472</f>
        <v>0</v>
      </c>
      <c r="H474" s="1201"/>
      <c r="I474" s="68">
        <f>Q472</f>
        <v>0</v>
      </c>
      <c r="J474" s="1204"/>
      <c r="K474" s="61"/>
      <c r="L474" s="61"/>
      <c r="M474" s="61"/>
      <c r="N474" s="61"/>
      <c r="O474" s="61"/>
      <c r="P474" s="61"/>
      <c r="Q474" s="61"/>
      <c r="R474" s="61"/>
    </row>
    <row r="475" spans="2:16128" s="60" customFormat="1" ht="14.25" thickBot="1" x14ac:dyDescent="0.2">
      <c r="B475" s="3"/>
      <c r="E475" s="2"/>
      <c r="F475" s="2"/>
      <c r="G475" s="2"/>
      <c r="H475" s="2"/>
      <c r="I475" s="61"/>
      <c r="J475" s="61"/>
      <c r="K475" s="61"/>
      <c r="L475" s="61"/>
      <c r="M475" s="61"/>
      <c r="N475" s="61"/>
      <c r="O475" s="61"/>
      <c r="P475" s="61"/>
      <c r="Q475" s="61"/>
      <c r="R475" s="61"/>
      <c r="S475" s="61"/>
      <c r="T475" s="61"/>
      <c r="U475" s="61"/>
      <c r="V475" s="61"/>
      <c r="W475" s="61"/>
      <c r="X475" s="61"/>
      <c r="Y475" s="61"/>
      <c r="Z475" s="61"/>
      <c r="AA475" s="61"/>
      <c r="AB475" s="61"/>
      <c r="AC475" s="61"/>
      <c r="AD475" s="61"/>
      <c r="AE475" s="61"/>
      <c r="AF475" s="61"/>
      <c r="AG475" s="61"/>
      <c r="AH475" s="61"/>
      <c r="AI475" s="61"/>
      <c r="AJ475" s="61"/>
      <c r="AK475" s="61"/>
      <c r="AL475" s="61"/>
      <c r="AM475" s="61"/>
      <c r="AN475" s="61"/>
      <c r="AO475" s="61"/>
      <c r="AP475" s="61"/>
      <c r="AQ475" s="61"/>
      <c r="AR475" s="61"/>
      <c r="AS475" s="61"/>
      <c r="AT475" s="61"/>
      <c r="AU475" s="61"/>
      <c r="AV475" s="61"/>
      <c r="AW475" s="61"/>
      <c r="AX475" s="61"/>
      <c r="AY475" s="61"/>
      <c r="AZ475" s="61"/>
      <c r="BA475" s="61"/>
      <c r="BB475" s="61"/>
      <c r="BC475" s="61"/>
      <c r="BD475" s="61"/>
      <c r="BE475" s="61"/>
      <c r="BF475" s="61"/>
      <c r="BG475" s="61"/>
      <c r="BH475" s="61"/>
      <c r="BI475" s="61"/>
      <c r="BJ475" s="61"/>
      <c r="BK475" s="61"/>
      <c r="BL475" s="61"/>
      <c r="BM475" s="61"/>
      <c r="BN475" s="61"/>
      <c r="BO475" s="61"/>
      <c r="BP475" s="61"/>
      <c r="BQ475" s="61"/>
      <c r="BR475" s="61"/>
      <c r="BS475" s="61"/>
      <c r="BT475" s="61"/>
      <c r="BU475" s="61"/>
      <c r="BV475" s="61"/>
      <c r="BW475" s="61"/>
      <c r="BX475" s="61"/>
      <c r="BY475" s="61"/>
      <c r="BZ475" s="61"/>
      <c r="CA475" s="61"/>
      <c r="CB475" s="61"/>
      <c r="CC475" s="61"/>
      <c r="CD475" s="61"/>
      <c r="CE475" s="61"/>
      <c r="CF475" s="61"/>
      <c r="CG475" s="61"/>
      <c r="CH475" s="61"/>
      <c r="CI475" s="61"/>
      <c r="CJ475" s="61"/>
      <c r="CK475" s="61"/>
      <c r="CL475" s="61"/>
      <c r="CM475" s="61"/>
      <c r="CN475" s="61"/>
      <c r="CO475" s="61"/>
      <c r="CP475" s="61"/>
      <c r="CQ475" s="61"/>
      <c r="CR475" s="61"/>
      <c r="CS475" s="61"/>
      <c r="CT475" s="61"/>
      <c r="CU475" s="61"/>
      <c r="CV475" s="61"/>
      <c r="CW475" s="61"/>
      <c r="CX475" s="61"/>
      <c r="CY475" s="61"/>
      <c r="CZ475" s="61"/>
      <c r="DA475" s="61"/>
      <c r="DB475" s="61"/>
      <c r="DC475" s="61"/>
      <c r="DD475" s="61"/>
      <c r="DE475" s="61"/>
      <c r="DF475" s="61"/>
      <c r="DG475" s="61"/>
      <c r="DH475" s="61"/>
      <c r="DI475" s="61"/>
      <c r="DJ475" s="61"/>
      <c r="DK475" s="61"/>
      <c r="DL475" s="61"/>
      <c r="DM475" s="61"/>
      <c r="DN475" s="61"/>
      <c r="DO475" s="61"/>
      <c r="DP475" s="61"/>
      <c r="DQ475" s="61"/>
      <c r="DR475" s="61"/>
      <c r="DS475" s="61"/>
      <c r="DT475" s="61"/>
      <c r="DU475" s="61"/>
      <c r="DV475" s="61"/>
      <c r="DW475" s="61"/>
      <c r="DX475" s="61"/>
      <c r="DY475" s="61"/>
      <c r="DZ475" s="61"/>
      <c r="EA475" s="61"/>
      <c r="EB475" s="61"/>
      <c r="EC475" s="61"/>
      <c r="ED475" s="61"/>
      <c r="EE475" s="61"/>
      <c r="EF475" s="61"/>
      <c r="EG475" s="61"/>
      <c r="EH475" s="61"/>
      <c r="EI475" s="61"/>
      <c r="EJ475" s="61"/>
      <c r="EK475" s="61"/>
      <c r="EL475" s="61"/>
      <c r="EM475" s="61"/>
      <c r="EN475" s="61"/>
      <c r="EO475" s="61"/>
      <c r="EP475" s="61"/>
      <c r="EQ475" s="61"/>
      <c r="ER475" s="61"/>
      <c r="ES475" s="61"/>
      <c r="ET475" s="61"/>
      <c r="EU475" s="61"/>
      <c r="EV475" s="61"/>
      <c r="EW475" s="61"/>
      <c r="EX475" s="61"/>
      <c r="EY475" s="61"/>
      <c r="EZ475" s="61"/>
      <c r="FA475" s="61"/>
      <c r="FB475" s="61"/>
      <c r="FC475" s="61"/>
      <c r="FD475" s="61"/>
      <c r="FE475" s="61"/>
      <c r="FF475" s="61"/>
      <c r="FG475" s="61"/>
      <c r="FH475" s="61"/>
      <c r="FI475" s="61"/>
      <c r="FJ475" s="61"/>
      <c r="FK475" s="61"/>
      <c r="FL475" s="61"/>
      <c r="FM475" s="61"/>
      <c r="FN475" s="61"/>
      <c r="FO475" s="61"/>
      <c r="FP475" s="61"/>
      <c r="FQ475" s="61"/>
      <c r="FR475" s="61"/>
      <c r="FS475" s="61"/>
      <c r="FT475" s="61"/>
      <c r="FU475" s="61"/>
      <c r="FV475" s="61"/>
      <c r="FW475" s="61"/>
      <c r="FX475" s="61"/>
      <c r="FY475" s="61"/>
      <c r="FZ475" s="61"/>
      <c r="GA475" s="61"/>
      <c r="GB475" s="61"/>
      <c r="GC475" s="61"/>
      <c r="GD475" s="61"/>
      <c r="GE475" s="61"/>
      <c r="GF475" s="61"/>
      <c r="GG475" s="61"/>
      <c r="GH475" s="61"/>
      <c r="GI475" s="61"/>
      <c r="GJ475" s="61"/>
      <c r="GK475" s="61"/>
      <c r="GL475" s="61"/>
      <c r="GM475" s="61"/>
      <c r="GN475" s="61"/>
      <c r="GO475" s="61"/>
      <c r="GP475" s="61"/>
      <c r="GQ475" s="61"/>
      <c r="GR475" s="61"/>
      <c r="GS475" s="61"/>
      <c r="GT475" s="61"/>
      <c r="GU475" s="61"/>
      <c r="GV475" s="61"/>
      <c r="GW475" s="61"/>
      <c r="GX475" s="61"/>
      <c r="GY475" s="61"/>
      <c r="GZ475" s="61"/>
      <c r="HA475" s="61"/>
      <c r="HB475" s="61"/>
      <c r="HC475" s="61"/>
      <c r="HD475" s="61"/>
      <c r="HE475" s="61"/>
      <c r="HF475" s="61"/>
      <c r="HG475" s="61"/>
      <c r="HH475" s="61"/>
      <c r="HI475" s="61"/>
      <c r="HJ475" s="61"/>
      <c r="HK475" s="61"/>
      <c r="HL475" s="61"/>
      <c r="HM475" s="61"/>
      <c r="HN475" s="61"/>
      <c r="HO475" s="61"/>
      <c r="HP475" s="61"/>
      <c r="HQ475" s="61"/>
      <c r="HR475" s="61"/>
      <c r="HS475" s="61"/>
      <c r="HT475" s="61"/>
      <c r="HU475" s="61"/>
      <c r="HV475" s="61"/>
      <c r="HW475" s="61"/>
      <c r="HX475" s="61"/>
      <c r="HY475" s="61"/>
      <c r="HZ475" s="61"/>
      <c r="IA475" s="61"/>
      <c r="IB475" s="61"/>
      <c r="IC475" s="61"/>
      <c r="ID475" s="61"/>
      <c r="IE475" s="61"/>
      <c r="IF475" s="61"/>
      <c r="IG475" s="61"/>
      <c r="IH475" s="61"/>
      <c r="II475" s="61"/>
      <c r="IJ475" s="61"/>
      <c r="IK475" s="61"/>
      <c r="IL475" s="61"/>
      <c r="IM475" s="61"/>
      <c r="IN475" s="61"/>
      <c r="IO475" s="61"/>
      <c r="IP475" s="61"/>
      <c r="IQ475" s="61"/>
      <c r="IR475" s="61"/>
      <c r="IS475" s="61"/>
      <c r="IT475" s="61"/>
      <c r="IU475" s="61"/>
      <c r="IV475" s="61"/>
      <c r="IW475" s="61"/>
      <c r="IX475" s="61"/>
      <c r="IY475" s="61"/>
      <c r="IZ475" s="61"/>
      <c r="JA475" s="61"/>
      <c r="JB475" s="61"/>
      <c r="JC475" s="61"/>
      <c r="JD475" s="61"/>
      <c r="JE475" s="61"/>
      <c r="JF475" s="61"/>
      <c r="JG475" s="61"/>
      <c r="JH475" s="61"/>
      <c r="JI475" s="61"/>
      <c r="JJ475" s="61"/>
      <c r="JK475" s="61"/>
      <c r="JL475" s="61"/>
      <c r="JM475" s="61"/>
      <c r="JN475" s="61"/>
      <c r="JO475" s="61"/>
      <c r="JP475" s="61"/>
      <c r="JQ475" s="61"/>
      <c r="JR475" s="61"/>
      <c r="JS475" s="61"/>
      <c r="JT475" s="61"/>
      <c r="JU475" s="61"/>
      <c r="JV475" s="61"/>
      <c r="JW475" s="61"/>
      <c r="JX475" s="61"/>
      <c r="JY475" s="61"/>
      <c r="JZ475" s="61"/>
      <c r="KA475" s="61"/>
      <c r="KB475" s="61"/>
      <c r="KC475" s="61"/>
      <c r="KD475" s="61"/>
      <c r="KE475" s="61"/>
      <c r="KF475" s="61"/>
      <c r="KG475" s="61"/>
      <c r="KH475" s="61"/>
      <c r="KI475" s="61"/>
      <c r="KJ475" s="61"/>
      <c r="KK475" s="61"/>
      <c r="KL475" s="61"/>
      <c r="KM475" s="61"/>
      <c r="KN475" s="61"/>
      <c r="KO475" s="61"/>
      <c r="KP475" s="61"/>
      <c r="KQ475" s="61"/>
      <c r="KR475" s="61"/>
      <c r="KS475" s="61"/>
      <c r="KT475" s="61"/>
      <c r="KU475" s="61"/>
      <c r="KV475" s="61"/>
      <c r="KW475" s="61"/>
      <c r="KX475" s="61"/>
      <c r="KY475" s="61"/>
      <c r="KZ475" s="61"/>
      <c r="LA475" s="61"/>
      <c r="LB475" s="61"/>
      <c r="LC475" s="61"/>
      <c r="LD475" s="61"/>
      <c r="LE475" s="61"/>
      <c r="LF475" s="61"/>
      <c r="LG475" s="61"/>
      <c r="LH475" s="61"/>
      <c r="LI475" s="61"/>
      <c r="LJ475" s="61"/>
      <c r="LK475" s="61"/>
      <c r="LL475" s="61"/>
      <c r="LM475" s="61"/>
      <c r="LN475" s="61"/>
      <c r="LO475" s="61"/>
      <c r="LP475" s="61"/>
      <c r="LQ475" s="61"/>
      <c r="LR475" s="61"/>
      <c r="LS475" s="61"/>
      <c r="LT475" s="61"/>
      <c r="LU475" s="61"/>
      <c r="LV475" s="61"/>
      <c r="LW475" s="61"/>
      <c r="LX475" s="61"/>
      <c r="LY475" s="61"/>
      <c r="LZ475" s="61"/>
      <c r="MA475" s="61"/>
      <c r="MB475" s="61"/>
      <c r="MC475" s="61"/>
      <c r="MD475" s="61"/>
      <c r="ME475" s="61"/>
      <c r="MF475" s="61"/>
      <c r="MG475" s="61"/>
      <c r="MH475" s="61"/>
      <c r="MI475" s="61"/>
      <c r="MJ475" s="61"/>
      <c r="MK475" s="61"/>
      <c r="ML475" s="61"/>
      <c r="MM475" s="61"/>
      <c r="MN475" s="61"/>
      <c r="MO475" s="61"/>
      <c r="MP475" s="61"/>
      <c r="MQ475" s="61"/>
      <c r="MR475" s="61"/>
      <c r="MS475" s="61"/>
      <c r="MT475" s="61"/>
      <c r="MU475" s="61"/>
      <c r="MV475" s="61"/>
      <c r="MW475" s="61"/>
      <c r="MX475" s="61"/>
      <c r="MY475" s="61"/>
      <c r="MZ475" s="61"/>
      <c r="NA475" s="61"/>
      <c r="NB475" s="61"/>
      <c r="NC475" s="61"/>
      <c r="ND475" s="61"/>
      <c r="NE475" s="61"/>
      <c r="NF475" s="61"/>
      <c r="NG475" s="61"/>
      <c r="NH475" s="61"/>
      <c r="NI475" s="61"/>
      <c r="NJ475" s="61"/>
      <c r="NK475" s="61"/>
      <c r="NL475" s="61"/>
      <c r="NM475" s="61"/>
      <c r="NN475" s="61"/>
      <c r="NO475" s="61"/>
      <c r="NP475" s="61"/>
      <c r="NQ475" s="61"/>
      <c r="NR475" s="61"/>
      <c r="NS475" s="61"/>
      <c r="NT475" s="61"/>
      <c r="NU475" s="61"/>
      <c r="NV475" s="61"/>
      <c r="NW475" s="61"/>
      <c r="NX475" s="61"/>
      <c r="NY475" s="61"/>
      <c r="NZ475" s="61"/>
      <c r="OA475" s="61"/>
      <c r="OB475" s="61"/>
      <c r="OC475" s="61"/>
      <c r="OD475" s="61"/>
      <c r="OE475" s="61"/>
      <c r="OF475" s="61"/>
      <c r="OG475" s="61"/>
      <c r="OH475" s="61"/>
      <c r="OI475" s="61"/>
      <c r="OJ475" s="61"/>
      <c r="OK475" s="61"/>
      <c r="OL475" s="61"/>
      <c r="OM475" s="61"/>
      <c r="ON475" s="61"/>
      <c r="OO475" s="61"/>
      <c r="OP475" s="61"/>
      <c r="OQ475" s="61"/>
      <c r="OR475" s="61"/>
      <c r="OS475" s="61"/>
      <c r="OT475" s="61"/>
      <c r="OU475" s="61"/>
      <c r="OV475" s="61"/>
      <c r="OW475" s="61"/>
      <c r="OX475" s="61"/>
      <c r="OY475" s="61"/>
      <c r="OZ475" s="61"/>
      <c r="PA475" s="61"/>
      <c r="PB475" s="61"/>
      <c r="PC475" s="61"/>
      <c r="PD475" s="61"/>
      <c r="PE475" s="61"/>
      <c r="PF475" s="61"/>
      <c r="PG475" s="61"/>
      <c r="PH475" s="61"/>
      <c r="PI475" s="61"/>
      <c r="PJ475" s="61"/>
      <c r="PK475" s="61"/>
      <c r="PL475" s="61"/>
      <c r="PM475" s="61"/>
      <c r="PN475" s="61"/>
      <c r="PO475" s="61"/>
      <c r="PP475" s="61"/>
      <c r="PQ475" s="61"/>
      <c r="PR475" s="61"/>
      <c r="PS475" s="61"/>
      <c r="PT475" s="61"/>
      <c r="PU475" s="61"/>
      <c r="PV475" s="61"/>
      <c r="PW475" s="61"/>
      <c r="PX475" s="61"/>
      <c r="PY475" s="61"/>
      <c r="PZ475" s="61"/>
      <c r="QA475" s="61"/>
      <c r="QB475" s="61"/>
      <c r="QC475" s="61"/>
      <c r="QD475" s="61"/>
      <c r="QE475" s="61"/>
      <c r="QF475" s="61"/>
      <c r="QG475" s="61"/>
      <c r="QH475" s="61"/>
      <c r="QI475" s="61"/>
      <c r="QJ475" s="61"/>
      <c r="QK475" s="61"/>
      <c r="QL475" s="61"/>
      <c r="QM475" s="61"/>
      <c r="QN475" s="61"/>
      <c r="QO475" s="61"/>
      <c r="QP475" s="61"/>
      <c r="QQ475" s="61"/>
      <c r="QR475" s="61"/>
      <c r="QS475" s="61"/>
      <c r="QT475" s="61"/>
      <c r="QU475" s="61"/>
      <c r="QV475" s="61"/>
      <c r="QW475" s="61"/>
      <c r="QX475" s="61"/>
      <c r="QY475" s="61"/>
      <c r="QZ475" s="61"/>
      <c r="RA475" s="61"/>
      <c r="RB475" s="61"/>
      <c r="RC475" s="61"/>
      <c r="RD475" s="61"/>
      <c r="RE475" s="61"/>
      <c r="RF475" s="61"/>
      <c r="RG475" s="61"/>
      <c r="RH475" s="61"/>
      <c r="RI475" s="61"/>
      <c r="RJ475" s="61"/>
      <c r="RK475" s="61"/>
      <c r="RL475" s="61"/>
      <c r="RM475" s="61"/>
      <c r="RN475" s="61"/>
      <c r="RO475" s="61"/>
      <c r="RP475" s="61"/>
      <c r="RQ475" s="61"/>
      <c r="RR475" s="61"/>
      <c r="RS475" s="61"/>
      <c r="RT475" s="61"/>
      <c r="RU475" s="61"/>
      <c r="RV475" s="61"/>
      <c r="RW475" s="61"/>
      <c r="RX475" s="61"/>
      <c r="RY475" s="61"/>
      <c r="RZ475" s="61"/>
      <c r="SA475" s="61"/>
      <c r="SB475" s="61"/>
      <c r="SC475" s="61"/>
      <c r="SD475" s="61"/>
      <c r="SE475" s="61"/>
      <c r="SF475" s="61"/>
      <c r="SG475" s="61"/>
      <c r="SH475" s="61"/>
      <c r="SI475" s="61"/>
      <c r="SJ475" s="61"/>
      <c r="SK475" s="61"/>
      <c r="SL475" s="61"/>
      <c r="SM475" s="61"/>
      <c r="SN475" s="61"/>
      <c r="SO475" s="61"/>
      <c r="SP475" s="61"/>
      <c r="SQ475" s="61"/>
      <c r="SR475" s="61"/>
      <c r="SS475" s="61"/>
      <c r="ST475" s="61"/>
      <c r="SU475" s="61"/>
      <c r="SV475" s="61"/>
      <c r="SW475" s="61"/>
      <c r="SX475" s="61"/>
      <c r="SY475" s="61"/>
      <c r="SZ475" s="61"/>
      <c r="TA475" s="61"/>
      <c r="TB475" s="61"/>
      <c r="TC475" s="61"/>
      <c r="TD475" s="61"/>
      <c r="TE475" s="61"/>
      <c r="TF475" s="61"/>
      <c r="TG475" s="61"/>
      <c r="TH475" s="61"/>
      <c r="TI475" s="61"/>
      <c r="TJ475" s="61"/>
      <c r="TK475" s="61"/>
      <c r="TL475" s="61"/>
      <c r="TM475" s="61"/>
      <c r="TN475" s="61"/>
      <c r="TO475" s="61"/>
      <c r="TP475" s="61"/>
      <c r="TQ475" s="61"/>
      <c r="TR475" s="61"/>
      <c r="TS475" s="61"/>
      <c r="TT475" s="61"/>
      <c r="TU475" s="61"/>
      <c r="TV475" s="61"/>
      <c r="TW475" s="61"/>
      <c r="TX475" s="61"/>
      <c r="TY475" s="61"/>
      <c r="TZ475" s="61"/>
      <c r="UA475" s="61"/>
      <c r="UB475" s="61"/>
      <c r="UC475" s="61"/>
      <c r="UD475" s="61"/>
      <c r="UE475" s="61"/>
      <c r="UF475" s="61"/>
      <c r="UG475" s="61"/>
      <c r="UH475" s="61"/>
      <c r="UI475" s="61"/>
      <c r="UJ475" s="61"/>
      <c r="UK475" s="61"/>
      <c r="UL475" s="61"/>
      <c r="UM475" s="61"/>
      <c r="UN475" s="61"/>
      <c r="UO475" s="61"/>
      <c r="UP475" s="61"/>
      <c r="UQ475" s="61"/>
      <c r="UR475" s="61"/>
      <c r="US475" s="61"/>
      <c r="UT475" s="61"/>
      <c r="UU475" s="61"/>
      <c r="UV475" s="61"/>
      <c r="UW475" s="61"/>
      <c r="UX475" s="61"/>
      <c r="UY475" s="61"/>
      <c r="UZ475" s="61"/>
      <c r="VA475" s="61"/>
      <c r="VB475" s="61"/>
      <c r="VC475" s="61"/>
      <c r="VD475" s="61"/>
      <c r="VE475" s="61"/>
      <c r="VF475" s="61"/>
      <c r="VG475" s="61"/>
      <c r="VH475" s="61"/>
      <c r="VI475" s="61"/>
      <c r="VJ475" s="61"/>
      <c r="VK475" s="61"/>
      <c r="VL475" s="61"/>
      <c r="VM475" s="61"/>
      <c r="VN475" s="61"/>
      <c r="VO475" s="61"/>
      <c r="VP475" s="61"/>
      <c r="VQ475" s="61"/>
      <c r="VR475" s="61"/>
      <c r="VS475" s="61"/>
      <c r="VT475" s="61"/>
      <c r="VU475" s="61"/>
      <c r="VV475" s="61"/>
      <c r="VW475" s="61"/>
      <c r="VX475" s="61"/>
      <c r="VY475" s="61"/>
      <c r="VZ475" s="61"/>
      <c r="WA475" s="61"/>
      <c r="WB475" s="61"/>
      <c r="WC475" s="61"/>
      <c r="WD475" s="61"/>
      <c r="WE475" s="61"/>
      <c r="WF475" s="61"/>
      <c r="WG475" s="61"/>
      <c r="WH475" s="61"/>
      <c r="WI475" s="61"/>
      <c r="WJ475" s="61"/>
      <c r="WK475" s="61"/>
      <c r="WL475" s="61"/>
      <c r="WM475" s="61"/>
      <c r="WN475" s="61"/>
      <c r="WO475" s="61"/>
      <c r="WP475" s="61"/>
      <c r="WQ475" s="61"/>
      <c r="WR475" s="61"/>
      <c r="WS475" s="61"/>
      <c r="WT475" s="61"/>
      <c r="WU475" s="61"/>
      <c r="WV475" s="61"/>
      <c r="WW475" s="61"/>
      <c r="WX475" s="61"/>
      <c r="WY475" s="61"/>
      <c r="WZ475" s="61"/>
      <c r="XA475" s="61"/>
      <c r="XB475" s="61"/>
      <c r="XC475" s="61"/>
      <c r="XD475" s="61"/>
      <c r="XE475" s="61"/>
      <c r="XF475" s="61"/>
      <c r="XG475" s="61"/>
      <c r="XH475" s="61"/>
      <c r="XI475" s="61"/>
      <c r="XJ475" s="61"/>
      <c r="XK475" s="61"/>
      <c r="XL475" s="61"/>
      <c r="XM475" s="61"/>
      <c r="XN475" s="61"/>
      <c r="XO475" s="61"/>
      <c r="XP475" s="61"/>
      <c r="XQ475" s="61"/>
      <c r="XR475" s="61"/>
      <c r="XS475" s="61"/>
      <c r="XT475" s="61"/>
      <c r="XU475" s="61"/>
      <c r="XV475" s="61"/>
      <c r="XW475" s="61"/>
      <c r="XX475" s="61"/>
      <c r="XY475" s="61"/>
      <c r="XZ475" s="61"/>
      <c r="YA475" s="61"/>
      <c r="YB475" s="61"/>
      <c r="YC475" s="61"/>
      <c r="YD475" s="61"/>
      <c r="YE475" s="61"/>
      <c r="YF475" s="61"/>
      <c r="YG475" s="61"/>
      <c r="YH475" s="61"/>
      <c r="YI475" s="61"/>
      <c r="YJ475" s="61"/>
      <c r="YK475" s="61"/>
      <c r="YL475" s="61"/>
      <c r="YM475" s="61"/>
      <c r="YN475" s="61"/>
      <c r="YO475" s="61"/>
      <c r="YP475" s="61"/>
      <c r="YQ475" s="61"/>
      <c r="YR475" s="61"/>
      <c r="YS475" s="61"/>
      <c r="YT475" s="61"/>
      <c r="YU475" s="61"/>
      <c r="YV475" s="61"/>
      <c r="YW475" s="61"/>
      <c r="YX475" s="61"/>
      <c r="YY475" s="61"/>
      <c r="YZ475" s="61"/>
      <c r="ZA475" s="61"/>
      <c r="ZB475" s="61"/>
      <c r="ZC475" s="61"/>
      <c r="ZD475" s="61"/>
      <c r="ZE475" s="61"/>
      <c r="ZF475" s="61"/>
      <c r="ZG475" s="61"/>
      <c r="ZH475" s="61"/>
      <c r="ZI475" s="61"/>
      <c r="ZJ475" s="61"/>
      <c r="ZK475" s="61"/>
      <c r="ZL475" s="61"/>
      <c r="ZM475" s="61"/>
      <c r="ZN475" s="61"/>
      <c r="ZO475" s="61"/>
      <c r="ZP475" s="61"/>
      <c r="ZQ475" s="61"/>
      <c r="ZR475" s="61"/>
      <c r="ZS475" s="61"/>
      <c r="ZT475" s="61"/>
      <c r="ZU475" s="61"/>
      <c r="ZV475" s="61"/>
      <c r="ZW475" s="61"/>
      <c r="ZX475" s="61"/>
      <c r="ZY475" s="61"/>
      <c r="ZZ475" s="61"/>
      <c r="AAA475" s="61"/>
      <c r="AAB475" s="61"/>
      <c r="AAC475" s="61"/>
      <c r="AAD475" s="61"/>
      <c r="AAE475" s="61"/>
      <c r="AAF475" s="61"/>
      <c r="AAG475" s="61"/>
      <c r="AAH475" s="61"/>
      <c r="AAI475" s="61"/>
      <c r="AAJ475" s="61"/>
      <c r="AAK475" s="61"/>
      <c r="AAL475" s="61"/>
      <c r="AAM475" s="61"/>
      <c r="AAN475" s="61"/>
      <c r="AAO475" s="61"/>
      <c r="AAP475" s="61"/>
      <c r="AAQ475" s="61"/>
      <c r="AAR475" s="61"/>
      <c r="AAS475" s="61"/>
      <c r="AAT475" s="61"/>
      <c r="AAU475" s="61"/>
      <c r="AAV475" s="61"/>
      <c r="AAW475" s="61"/>
      <c r="AAX475" s="61"/>
      <c r="AAY475" s="61"/>
      <c r="AAZ475" s="61"/>
      <c r="ABA475" s="61"/>
      <c r="ABB475" s="61"/>
      <c r="ABC475" s="61"/>
      <c r="ABD475" s="61"/>
      <c r="ABE475" s="61"/>
      <c r="ABF475" s="61"/>
      <c r="ABG475" s="61"/>
      <c r="ABH475" s="61"/>
      <c r="ABI475" s="61"/>
      <c r="ABJ475" s="61"/>
      <c r="ABK475" s="61"/>
      <c r="ABL475" s="61"/>
      <c r="ABM475" s="61"/>
      <c r="ABN475" s="61"/>
      <c r="ABO475" s="61"/>
      <c r="ABP475" s="61"/>
      <c r="ABQ475" s="61"/>
      <c r="ABR475" s="61"/>
      <c r="ABS475" s="61"/>
      <c r="ABT475" s="61"/>
      <c r="ABU475" s="61"/>
      <c r="ABV475" s="61"/>
      <c r="ABW475" s="61"/>
      <c r="ABX475" s="61"/>
      <c r="ABY475" s="61"/>
      <c r="ABZ475" s="61"/>
      <c r="ACA475" s="61"/>
      <c r="ACB475" s="61"/>
      <c r="ACC475" s="61"/>
      <c r="ACD475" s="61"/>
      <c r="ACE475" s="61"/>
      <c r="ACF475" s="61"/>
      <c r="ACG475" s="61"/>
      <c r="ACH475" s="61"/>
      <c r="ACI475" s="61"/>
      <c r="ACJ475" s="61"/>
      <c r="ACK475" s="61"/>
      <c r="ACL475" s="61"/>
      <c r="ACM475" s="61"/>
      <c r="ACN475" s="61"/>
      <c r="ACO475" s="61"/>
      <c r="ACP475" s="61"/>
      <c r="ACQ475" s="61"/>
      <c r="ACR475" s="61"/>
      <c r="ACS475" s="61"/>
      <c r="ACT475" s="61"/>
      <c r="ACU475" s="61"/>
      <c r="ACV475" s="61"/>
      <c r="ACW475" s="61"/>
      <c r="ACX475" s="61"/>
      <c r="ACY475" s="61"/>
      <c r="ACZ475" s="61"/>
      <c r="ADA475" s="61"/>
      <c r="ADB475" s="61"/>
      <c r="ADC475" s="61"/>
      <c r="ADD475" s="61"/>
      <c r="ADE475" s="61"/>
      <c r="ADF475" s="61"/>
      <c r="ADG475" s="61"/>
      <c r="ADH475" s="61"/>
      <c r="ADI475" s="61"/>
      <c r="ADJ475" s="61"/>
      <c r="ADK475" s="61"/>
      <c r="ADL475" s="61"/>
      <c r="ADM475" s="61"/>
      <c r="ADN475" s="61"/>
      <c r="ADO475" s="61"/>
      <c r="ADP475" s="61"/>
      <c r="ADQ475" s="61"/>
      <c r="ADR475" s="61"/>
      <c r="ADS475" s="61"/>
      <c r="ADT475" s="61"/>
      <c r="ADU475" s="61"/>
      <c r="ADV475" s="61"/>
      <c r="ADW475" s="61"/>
      <c r="ADX475" s="61"/>
      <c r="ADY475" s="61"/>
      <c r="ADZ475" s="61"/>
      <c r="AEA475" s="61"/>
      <c r="AEB475" s="61"/>
      <c r="AEC475" s="61"/>
      <c r="AED475" s="61"/>
      <c r="AEE475" s="61"/>
      <c r="AEF475" s="61"/>
      <c r="AEG475" s="61"/>
      <c r="AEH475" s="61"/>
      <c r="AEI475" s="61"/>
      <c r="AEJ475" s="61"/>
      <c r="AEK475" s="61"/>
      <c r="AEL475" s="61"/>
      <c r="AEM475" s="61"/>
      <c r="AEN475" s="61"/>
      <c r="AEO475" s="61"/>
      <c r="AEP475" s="61"/>
      <c r="AEQ475" s="61"/>
      <c r="AER475" s="61"/>
      <c r="AES475" s="61"/>
      <c r="AET475" s="61"/>
      <c r="AEU475" s="61"/>
      <c r="AEV475" s="61"/>
      <c r="AEW475" s="61"/>
      <c r="AEX475" s="61"/>
      <c r="AEY475" s="61"/>
      <c r="AEZ475" s="61"/>
      <c r="AFA475" s="61"/>
      <c r="AFB475" s="61"/>
      <c r="AFC475" s="61"/>
      <c r="AFD475" s="61"/>
      <c r="AFE475" s="61"/>
      <c r="AFF475" s="61"/>
      <c r="AFG475" s="61"/>
      <c r="AFH475" s="61"/>
      <c r="AFI475" s="61"/>
      <c r="AFJ475" s="61"/>
      <c r="AFK475" s="61"/>
      <c r="AFL475" s="61"/>
      <c r="AFM475" s="61"/>
      <c r="AFN475" s="61"/>
      <c r="AFO475" s="61"/>
      <c r="AFP475" s="61"/>
      <c r="AFQ475" s="61"/>
      <c r="AFR475" s="61"/>
      <c r="AFS475" s="61"/>
      <c r="AFT475" s="61"/>
      <c r="AFU475" s="61"/>
      <c r="AFV475" s="61"/>
      <c r="AFW475" s="61"/>
      <c r="AFX475" s="61"/>
      <c r="AFY475" s="61"/>
      <c r="AFZ475" s="61"/>
      <c r="AGA475" s="61"/>
      <c r="AGB475" s="61"/>
      <c r="AGC475" s="61"/>
      <c r="AGD475" s="61"/>
      <c r="AGE475" s="61"/>
      <c r="AGF475" s="61"/>
      <c r="AGG475" s="61"/>
      <c r="AGH475" s="61"/>
      <c r="AGI475" s="61"/>
      <c r="AGJ475" s="61"/>
      <c r="AGK475" s="61"/>
      <c r="AGL475" s="61"/>
      <c r="AGM475" s="61"/>
      <c r="AGN475" s="61"/>
      <c r="AGO475" s="61"/>
      <c r="AGP475" s="61"/>
      <c r="AGQ475" s="61"/>
      <c r="AGR475" s="61"/>
      <c r="AGS475" s="61"/>
      <c r="AGT475" s="61"/>
      <c r="AGU475" s="61"/>
      <c r="AGV475" s="61"/>
      <c r="AGW475" s="61"/>
      <c r="AGX475" s="61"/>
      <c r="AGY475" s="61"/>
      <c r="AGZ475" s="61"/>
      <c r="AHA475" s="61"/>
      <c r="AHB475" s="61"/>
      <c r="AHC475" s="61"/>
      <c r="AHD475" s="61"/>
      <c r="AHE475" s="61"/>
      <c r="AHF475" s="61"/>
      <c r="AHG475" s="61"/>
      <c r="AHH475" s="61"/>
      <c r="AHI475" s="61"/>
      <c r="AHJ475" s="61"/>
      <c r="AHK475" s="61"/>
      <c r="AHL475" s="61"/>
      <c r="AHM475" s="61"/>
      <c r="AHN475" s="61"/>
      <c r="AHO475" s="61"/>
      <c r="AHP475" s="61"/>
      <c r="AHQ475" s="61"/>
      <c r="AHR475" s="61"/>
      <c r="AHS475" s="61"/>
      <c r="AHT475" s="61"/>
      <c r="AHU475" s="61"/>
      <c r="AHV475" s="61"/>
      <c r="AHW475" s="61"/>
      <c r="AHX475" s="61"/>
      <c r="AHY475" s="61"/>
      <c r="AHZ475" s="61"/>
      <c r="AIA475" s="61"/>
      <c r="AIB475" s="61"/>
      <c r="AIC475" s="61"/>
      <c r="AID475" s="61"/>
      <c r="AIE475" s="61"/>
      <c r="AIF475" s="61"/>
      <c r="AIG475" s="61"/>
      <c r="AIH475" s="61"/>
      <c r="AII475" s="61"/>
      <c r="AIJ475" s="61"/>
      <c r="AIK475" s="61"/>
      <c r="AIL475" s="61"/>
      <c r="AIM475" s="61"/>
      <c r="AIN475" s="61"/>
      <c r="AIO475" s="61"/>
      <c r="AIP475" s="61"/>
      <c r="AIQ475" s="61"/>
      <c r="AIR475" s="61"/>
      <c r="AIS475" s="61"/>
      <c r="AIT475" s="61"/>
      <c r="AIU475" s="61"/>
      <c r="AIV475" s="61"/>
      <c r="AIW475" s="61"/>
      <c r="AIX475" s="61"/>
      <c r="AIY475" s="61"/>
      <c r="AIZ475" s="61"/>
      <c r="AJA475" s="61"/>
      <c r="AJB475" s="61"/>
      <c r="AJC475" s="61"/>
      <c r="AJD475" s="61"/>
      <c r="AJE475" s="61"/>
      <c r="AJF475" s="61"/>
      <c r="AJG475" s="61"/>
      <c r="AJH475" s="61"/>
      <c r="AJI475" s="61"/>
      <c r="AJJ475" s="61"/>
      <c r="AJK475" s="61"/>
      <c r="AJL475" s="61"/>
      <c r="AJM475" s="61"/>
      <c r="AJN475" s="61"/>
      <c r="AJO475" s="61"/>
      <c r="AJP475" s="61"/>
      <c r="AJQ475" s="61"/>
      <c r="AJR475" s="61"/>
      <c r="AJS475" s="61"/>
      <c r="AJT475" s="61"/>
      <c r="AJU475" s="61"/>
      <c r="AJV475" s="61"/>
      <c r="AJW475" s="61"/>
      <c r="AJX475" s="61"/>
      <c r="AJY475" s="61"/>
      <c r="AJZ475" s="61"/>
      <c r="AKA475" s="61"/>
      <c r="AKB475" s="61"/>
      <c r="AKC475" s="61"/>
      <c r="AKD475" s="61"/>
      <c r="AKE475" s="61"/>
      <c r="AKF475" s="61"/>
      <c r="AKG475" s="61"/>
      <c r="AKH475" s="61"/>
      <c r="AKI475" s="61"/>
      <c r="AKJ475" s="61"/>
      <c r="AKK475" s="61"/>
      <c r="AKL475" s="61"/>
      <c r="AKM475" s="61"/>
      <c r="AKN475" s="61"/>
      <c r="AKO475" s="61"/>
      <c r="AKP475" s="61"/>
      <c r="AKQ475" s="61"/>
      <c r="AKR475" s="61"/>
      <c r="AKS475" s="61"/>
      <c r="AKT475" s="61"/>
      <c r="AKU475" s="61"/>
      <c r="AKV475" s="61"/>
      <c r="AKW475" s="61"/>
      <c r="AKX475" s="61"/>
      <c r="AKY475" s="61"/>
      <c r="AKZ475" s="61"/>
      <c r="ALA475" s="61"/>
      <c r="ALB475" s="61"/>
      <c r="ALC475" s="61"/>
      <c r="ALD475" s="61"/>
      <c r="ALE475" s="61"/>
      <c r="ALF475" s="61"/>
      <c r="ALG475" s="61"/>
      <c r="ALH475" s="61"/>
      <c r="ALI475" s="61"/>
      <c r="ALJ475" s="61"/>
      <c r="ALK475" s="61"/>
      <c r="ALL475" s="61"/>
      <c r="ALM475" s="61"/>
      <c r="ALN475" s="61"/>
      <c r="ALO475" s="61"/>
      <c r="ALP475" s="61"/>
      <c r="ALQ475" s="61"/>
      <c r="ALR475" s="61"/>
      <c r="ALS475" s="61"/>
      <c r="ALT475" s="61"/>
      <c r="ALU475" s="61"/>
      <c r="ALV475" s="61"/>
      <c r="ALW475" s="61"/>
      <c r="ALX475" s="61"/>
      <c r="ALY475" s="61"/>
      <c r="ALZ475" s="61"/>
      <c r="AMA475" s="61"/>
      <c r="AMB475" s="61"/>
      <c r="AMC475" s="61"/>
      <c r="AMD475" s="61"/>
      <c r="AME475" s="61"/>
      <c r="AMF475" s="61"/>
      <c r="AMG475" s="61"/>
      <c r="AMH475" s="61"/>
      <c r="AMI475" s="61"/>
      <c r="AMJ475" s="61"/>
      <c r="AMK475" s="61"/>
      <c r="AML475" s="61"/>
      <c r="AMM475" s="61"/>
      <c r="AMN475" s="61"/>
      <c r="AMO475" s="61"/>
      <c r="AMP475" s="61"/>
      <c r="AMQ475" s="61"/>
      <c r="AMR475" s="61"/>
      <c r="AMS475" s="61"/>
      <c r="AMT475" s="61"/>
      <c r="AMU475" s="61"/>
      <c r="AMV475" s="61"/>
      <c r="AMW475" s="61"/>
      <c r="AMX475" s="61"/>
      <c r="AMY475" s="61"/>
      <c r="AMZ475" s="61"/>
      <c r="ANA475" s="61"/>
      <c r="ANB475" s="61"/>
      <c r="ANC475" s="61"/>
      <c r="AND475" s="61"/>
      <c r="ANE475" s="61"/>
      <c r="ANF475" s="61"/>
      <c r="ANG475" s="61"/>
      <c r="ANH475" s="61"/>
      <c r="ANI475" s="61"/>
      <c r="ANJ475" s="61"/>
      <c r="ANK475" s="61"/>
      <c r="ANL475" s="61"/>
      <c r="ANM475" s="61"/>
      <c r="ANN475" s="61"/>
      <c r="ANO475" s="61"/>
      <c r="ANP475" s="61"/>
      <c r="ANQ475" s="61"/>
      <c r="ANR475" s="61"/>
      <c r="ANS475" s="61"/>
      <c r="ANT475" s="61"/>
      <c r="ANU475" s="61"/>
      <c r="ANV475" s="61"/>
      <c r="ANW475" s="61"/>
      <c r="ANX475" s="61"/>
      <c r="ANY475" s="61"/>
      <c r="ANZ475" s="61"/>
      <c r="AOA475" s="61"/>
      <c r="AOB475" s="61"/>
      <c r="AOC475" s="61"/>
      <c r="AOD475" s="61"/>
      <c r="AOE475" s="61"/>
      <c r="AOF475" s="61"/>
      <c r="AOG475" s="61"/>
      <c r="AOH475" s="61"/>
      <c r="AOI475" s="61"/>
      <c r="AOJ475" s="61"/>
      <c r="AOK475" s="61"/>
      <c r="AOL475" s="61"/>
      <c r="AOM475" s="61"/>
      <c r="AON475" s="61"/>
      <c r="AOO475" s="61"/>
      <c r="AOP475" s="61"/>
      <c r="AOQ475" s="61"/>
      <c r="AOR475" s="61"/>
      <c r="AOS475" s="61"/>
      <c r="AOT475" s="61"/>
      <c r="AOU475" s="61"/>
      <c r="AOV475" s="61"/>
      <c r="AOW475" s="61"/>
      <c r="AOX475" s="61"/>
      <c r="AOY475" s="61"/>
      <c r="AOZ475" s="61"/>
      <c r="APA475" s="61"/>
      <c r="APB475" s="61"/>
      <c r="APC475" s="61"/>
      <c r="APD475" s="61"/>
      <c r="APE475" s="61"/>
      <c r="APF475" s="61"/>
      <c r="APG475" s="61"/>
      <c r="APH475" s="61"/>
      <c r="API475" s="61"/>
      <c r="APJ475" s="61"/>
      <c r="APK475" s="61"/>
      <c r="APL475" s="61"/>
      <c r="APM475" s="61"/>
      <c r="APN475" s="61"/>
      <c r="APO475" s="61"/>
      <c r="APP475" s="61"/>
      <c r="APQ475" s="61"/>
      <c r="APR475" s="61"/>
      <c r="APS475" s="61"/>
      <c r="APT475" s="61"/>
      <c r="APU475" s="61"/>
      <c r="APV475" s="61"/>
      <c r="APW475" s="61"/>
      <c r="APX475" s="61"/>
      <c r="APY475" s="61"/>
      <c r="APZ475" s="61"/>
      <c r="AQA475" s="61"/>
      <c r="AQB475" s="61"/>
      <c r="AQC475" s="61"/>
      <c r="AQD475" s="61"/>
      <c r="AQE475" s="61"/>
      <c r="AQF475" s="61"/>
      <c r="AQG475" s="61"/>
      <c r="AQH475" s="61"/>
      <c r="AQI475" s="61"/>
      <c r="AQJ475" s="61"/>
      <c r="AQK475" s="61"/>
      <c r="AQL475" s="61"/>
      <c r="AQM475" s="61"/>
      <c r="AQN475" s="61"/>
      <c r="AQO475" s="61"/>
      <c r="AQP475" s="61"/>
      <c r="AQQ475" s="61"/>
      <c r="AQR475" s="61"/>
      <c r="AQS475" s="61"/>
      <c r="AQT475" s="61"/>
      <c r="AQU475" s="61"/>
      <c r="AQV475" s="61"/>
      <c r="AQW475" s="61"/>
      <c r="AQX475" s="61"/>
      <c r="AQY475" s="61"/>
      <c r="AQZ475" s="61"/>
      <c r="ARA475" s="61"/>
      <c r="ARB475" s="61"/>
      <c r="ARC475" s="61"/>
      <c r="ARD475" s="61"/>
      <c r="ARE475" s="61"/>
      <c r="ARF475" s="61"/>
      <c r="ARG475" s="61"/>
      <c r="ARH475" s="61"/>
      <c r="ARI475" s="61"/>
      <c r="ARJ475" s="61"/>
      <c r="ARK475" s="61"/>
      <c r="ARL475" s="61"/>
      <c r="ARM475" s="61"/>
      <c r="ARN475" s="61"/>
      <c r="ARO475" s="61"/>
      <c r="ARP475" s="61"/>
      <c r="ARQ475" s="61"/>
      <c r="ARR475" s="61"/>
      <c r="ARS475" s="61"/>
      <c r="ART475" s="61"/>
      <c r="ARU475" s="61"/>
      <c r="ARV475" s="61"/>
      <c r="ARW475" s="61"/>
      <c r="ARX475" s="61"/>
      <c r="ARY475" s="61"/>
      <c r="ARZ475" s="61"/>
      <c r="ASA475" s="61"/>
      <c r="ASB475" s="61"/>
      <c r="ASC475" s="61"/>
      <c r="ASD475" s="61"/>
      <c r="ASE475" s="61"/>
      <c r="ASF475" s="61"/>
      <c r="ASG475" s="61"/>
      <c r="ASH475" s="61"/>
      <c r="ASI475" s="61"/>
      <c r="ASJ475" s="61"/>
      <c r="ASK475" s="61"/>
      <c r="ASL475" s="61"/>
      <c r="ASM475" s="61"/>
      <c r="ASN475" s="61"/>
      <c r="ASO475" s="61"/>
      <c r="ASP475" s="61"/>
      <c r="ASQ475" s="61"/>
      <c r="ASR475" s="61"/>
      <c r="ASS475" s="61"/>
      <c r="AST475" s="61"/>
      <c r="ASU475" s="61"/>
      <c r="ASV475" s="61"/>
      <c r="ASW475" s="61"/>
      <c r="ASX475" s="61"/>
      <c r="ASY475" s="61"/>
      <c r="ASZ475" s="61"/>
      <c r="ATA475" s="61"/>
      <c r="ATB475" s="61"/>
      <c r="ATC475" s="61"/>
      <c r="ATD475" s="61"/>
      <c r="ATE475" s="61"/>
      <c r="ATF475" s="61"/>
      <c r="ATG475" s="61"/>
      <c r="ATH475" s="61"/>
      <c r="ATI475" s="61"/>
      <c r="ATJ475" s="61"/>
      <c r="ATK475" s="61"/>
      <c r="ATL475" s="61"/>
      <c r="ATM475" s="61"/>
      <c r="ATN475" s="61"/>
      <c r="ATO475" s="61"/>
      <c r="ATP475" s="61"/>
      <c r="ATQ475" s="61"/>
      <c r="ATR475" s="61"/>
      <c r="ATS475" s="61"/>
      <c r="ATT475" s="61"/>
      <c r="ATU475" s="61"/>
      <c r="ATV475" s="61"/>
      <c r="ATW475" s="61"/>
      <c r="ATX475" s="61"/>
      <c r="ATY475" s="61"/>
      <c r="ATZ475" s="61"/>
      <c r="AUA475" s="61"/>
      <c r="AUB475" s="61"/>
      <c r="AUC475" s="61"/>
      <c r="AUD475" s="61"/>
      <c r="AUE475" s="61"/>
      <c r="AUF475" s="61"/>
      <c r="AUG475" s="61"/>
      <c r="AUH475" s="61"/>
      <c r="AUI475" s="61"/>
      <c r="AUJ475" s="61"/>
      <c r="AUK475" s="61"/>
      <c r="AUL475" s="61"/>
      <c r="AUM475" s="61"/>
      <c r="AUN475" s="61"/>
      <c r="AUO475" s="61"/>
      <c r="AUP475" s="61"/>
      <c r="AUQ475" s="61"/>
      <c r="AUR475" s="61"/>
      <c r="AUS475" s="61"/>
      <c r="AUT475" s="61"/>
      <c r="AUU475" s="61"/>
      <c r="AUV475" s="61"/>
      <c r="AUW475" s="61"/>
      <c r="AUX475" s="61"/>
      <c r="AUY475" s="61"/>
      <c r="AUZ475" s="61"/>
      <c r="AVA475" s="61"/>
      <c r="AVB475" s="61"/>
      <c r="AVC475" s="61"/>
      <c r="AVD475" s="61"/>
      <c r="AVE475" s="61"/>
      <c r="AVF475" s="61"/>
      <c r="AVG475" s="61"/>
      <c r="AVH475" s="61"/>
      <c r="AVI475" s="61"/>
      <c r="AVJ475" s="61"/>
      <c r="AVK475" s="61"/>
      <c r="AVL475" s="61"/>
      <c r="AVM475" s="61"/>
      <c r="AVN475" s="61"/>
      <c r="AVO475" s="61"/>
      <c r="AVP475" s="61"/>
      <c r="AVQ475" s="61"/>
      <c r="AVR475" s="61"/>
      <c r="AVS475" s="61"/>
      <c r="AVT475" s="61"/>
      <c r="AVU475" s="61"/>
      <c r="AVV475" s="61"/>
      <c r="AVW475" s="61"/>
      <c r="AVX475" s="61"/>
      <c r="AVY475" s="61"/>
      <c r="AVZ475" s="61"/>
      <c r="AWA475" s="61"/>
      <c r="AWB475" s="61"/>
      <c r="AWC475" s="61"/>
      <c r="AWD475" s="61"/>
      <c r="AWE475" s="61"/>
      <c r="AWF475" s="61"/>
      <c r="AWG475" s="61"/>
      <c r="AWH475" s="61"/>
      <c r="AWI475" s="61"/>
      <c r="AWJ475" s="61"/>
      <c r="AWK475" s="61"/>
      <c r="AWL475" s="61"/>
      <c r="AWM475" s="61"/>
      <c r="AWN475" s="61"/>
      <c r="AWO475" s="61"/>
      <c r="AWP475" s="61"/>
      <c r="AWQ475" s="61"/>
      <c r="AWR475" s="61"/>
      <c r="AWS475" s="61"/>
      <c r="AWT475" s="61"/>
      <c r="AWU475" s="61"/>
      <c r="AWV475" s="61"/>
      <c r="AWW475" s="61"/>
      <c r="AWX475" s="61"/>
      <c r="AWY475" s="61"/>
      <c r="AWZ475" s="61"/>
      <c r="AXA475" s="61"/>
      <c r="AXB475" s="61"/>
      <c r="AXC475" s="61"/>
      <c r="AXD475" s="61"/>
      <c r="AXE475" s="61"/>
      <c r="AXF475" s="61"/>
      <c r="AXG475" s="61"/>
      <c r="AXH475" s="61"/>
      <c r="AXI475" s="61"/>
      <c r="AXJ475" s="61"/>
      <c r="AXK475" s="61"/>
      <c r="AXL475" s="61"/>
      <c r="AXM475" s="61"/>
      <c r="AXN475" s="61"/>
      <c r="AXO475" s="61"/>
      <c r="AXP475" s="61"/>
      <c r="AXQ475" s="61"/>
      <c r="AXR475" s="61"/>
      <c r="AXS475" s="61"/>
      <c r="AXT475" s="61"/>
      <c r="AXU475" s="61"/>
      <c r="AXV475" s="61"/>
      <c r="AXW475" s="61"/>
      <c r="AXX475" s="61"/>
      <c r="AXY475" s="61"/>
      <c r="AXZ475" s="61"/>
      <c r="AYA475" s="61"/>
      <c r="AYB475" s="61"/>
      <c r="AYC475" s="61"/>
      <c r="AYD475" s="61"/>
      <c r="AYE475" s="61"/>
      <c r="AYF475" s="61"/>
      <c r="AYG475" s="61"/>
      <c r="AYH475" s="61"/>
      <c r="AYI475" s="61"/>
      <c r="AYJ475" s="61"/>
      <c r="AYK475" s="61"/>
      <c r="AYL475" s="61"/>
      <c r="AYM475" s="61"/>
      <c r="AYN475" s="61"/>
      <c r="AYO475" s="61"/>
      <c r="AYP475" s="61"/>
      <c r="AYQ475" s="61"/>
      <c r="AYR475" s="61"/>
      <c r="AYS475" s="61"/>
      <c r="AYT475" s="61"/>
      <c r="AYU475" s="61"/>
      <c r="AYV475" s="61"/>
      <c r="AYW475" s="61"/>
      <c r="AYX475" s="61"/>
      <c r="AYY475" s="61"/>
      <c r="AYZ475" s="61"/>
      <c r="AZA475" s="61"/>
      <c r="AZB475" s="61"/>
      <c r="AZC475" s="61"/>
      <c r="AZD475" s="61"/>
      <c r="AZE475" s="61"/>
      <c r="AZF475" s="61"/>
      <c r="AZG475" s="61"/>
      <c r="AZH475" s="61"/>
      <c r="AZI475" s="61"/>
      <c r="AZJ475" s="61"/>
      <c r="AZK475" s="61"/>
      <c r="AZL475" s="61"/>
      <c r="AZM475" s="61"/>
      <c r="AZN475" s="61"/>
      <c r="AZO475" s="61"/>
      <c r="AZP475" s="61"/>
      <c r="AZQ475" s="61"/>
      <c r="AZR475" s="61"/>
      <c r="AZS475" s="61"/>
      <c r="AZT475" s="61"/>
      <c r="AZU475" s="61"/>
      <c r="AZV475" s="61"/>
      <c r="AZW475" s="61"/>
      <c r="AZX475" s="61"/>
      <c r="AZY475" s="61"/>
      <c r="AZZ475" s="61"/>
      <c r="BAA475" s="61"/>
      <c r="BAB475" s="61"/>
      <c r="BAC475" s="61"/>
      <c r="BAD475" s="61"/>
      <c r="BAE475" s="61"/>
      <c r="BAF475" s="61"/>
      <c r="BAG475" s="61"/>
      <c r="BAH475" s="61"/>
      <c r="BAI475" s="61"/>
      <c r="BAJ475" s="61"/>
      <c r="BAK475" s="61"/>
      <c r="BAL475" s="61"/>
      <c r="BAM475" s="61"/>
      <c r="BAN475" s="61"/>
      <c r="BAO475" s="61"/>
      <c r="BAP475" s="61"/>
      <c r="BAQ475" s="61"/>
      <c r="BAR475" s="61"/>
      <c r="BAS475" s="61"/>
      <c r="BAT475" s="61"/>
      <c r="BAU475" s="61"/>
      <c r="BAV475" s="61"/>
      <c r="BAW475" s="61"/>
      <c r="BAX475" s="61"/>
      <c r="BAY475" s="61"/>
      <c r="BAZ475" s="61"/>
      <c r="BBA475" s="61"/>
      <c r="BBB475" s="61"/>
      <c r="BBC475" s="61"/>
      <c r="BBD475" s="61"/>
      <c r="BBE475" s="61"/>
      <c r="BBF475" s="61"/>
      <c r="BBG475" s="61"/>
      <c r="BBH475" s="61"/>
      <c r="BBI475" s="61"/>
      <c r="BBJ475" s="61"/>
      <c r="BBK475" s="61"/>
      <c r="BBL475" s="61"/>
      <c r="BBM475" s="61"/>
      <c r="BBN475" s="61"/>
      <c r="BBO475" s="61"/>
      <c r="BBP475" s="61"/>
      <c r="BBQ475" s="61"/>
      <c r="BBR475" s="61"/>
      <c r="BBS475" s="61"/>
      <c r="BBT475" s="61"/>
      <c r="BBU475" s="61"/>
      <c r="BBV475" s="61"/>
      <c r="BBW475" s="61"/>
      <c r="BBX475" s="61"/>
      <c r="BBY475" s="61"/>
      <c r="BBZ475" s="61"/>
      <c r="BCA475" s="61"/>
      <c r="BCB475" s="61"/>
      <c r="BCC475" s="61"/>
      <c r="BCD475" s="61"/>
      <c r="BCE475" s="61"/>
      <c r="BCF475" s="61"/>
      <c r="BCG475" s="61"/>
      <c r="BCH475" s="61"/>
      <c r="BCI475" s="61"/>
      <c r="BCJ475" s="61"/>
      <c r="BCK475" s="61"/>
      <c r="BCL475" s="61"/>
      <c r="BCM475" s="61"/>
      <c r="BCN475" s="61"/>
      <c r="BCO475" s="61"/>
      <c r="BCP475" s="61"/>
      <c r="BCQ475" s="61"/>
      <c r="BCR475" s="61"/>
      <c r="BCS475" s="61"/>
      <c r="BCT475" s="61"/>
      <c r="BCU475" s="61"/>
      <c r="BCV475" s="61"/>
      <c r="BCW475" s="61"/>
      <c r="BCX475" s="61"/>
      <c r="BCY475" s="61"/>
      <c r="BCZ475" s="61"/>
      <c r="BDA475" s="61"/>
      <c r="BDB475" s="61"/>
      <c r="BDC475" s="61"/>
      <c r="BDD475" s="61"/>
      <c r="BDE475" s="61"/>
      <c r="BDF475" s="61"/>
      <c r="BDG475" s="61"/>
      <c r="BDH475" s="61"/>
      <c r="BDI475" s="61"/>
      <c r="BDJ475" s="61"/>
      <c r="BDK475" s="61"/>
      <c r="BDL475" s="61"/>
      <c r="BDM475" s="61"/>
      <c r="BDN475" s="61"/>
      <c r="BDO475" s="61"/>
      <c r="BDP475" s="61"/>
      <c r="BDQ475" s="61"/>
      <c r="BDR475" s="61"/>
      <c r="BDS475" s="61"/>
      <c r="BDT475" s="61"/>
      <c r="BDU475" s="61"/>
      <c r="BDV475" s="61"/>
      <c r="BDW475" s="61"/>
      <c r="BDX475" s="61"/>
      <c r="BDY475" s="61"/>
      <c r="BDZ475" s="61"/>
      <c r="BEA475" s="61"/>
      <c r="BEB475" s="61"/>
      <c r="BEC475" s="61"/>
      <c r="BED475" s="61"/>
      <c r="BEE475" s="61"/>
      <c r="BEF475" s="61"/>
      <c r="BEG475" s="61"/>
      <c r="BEH475" s="61"/>
      <c r="BEI475" s="61"/>
      <c r="BEJ475" s="61"/>
      <c r="BEK475" s="61"/>
      <c r="BEL475" s="61"/>
      <c r="BEM475" s="61"/>
      <c r="BEN475" s="61"/>
      <c r="BEO475" s="61"/>
      <c r="BEP475" s="61"/>
      <c r="BEQ475" s="61"/>
      <c r="BER475" s="61"/>
      <c r="BES475" s="61"/>
      <c r="BET475" s="61"/>
      <c r="BEU475" s="61"/>
      <c r="BEV475" s="61"/>
      <c r="BEW475" s="61"/>
      <c r="BEX475" s="61"/>
      <c r="BEY475" s="61"/>
      <c r="BEZ475" s="61"/>
      <c r="BFA475" s="61"/>
      <c r="BFB475" s="61"/>
      <c r="BFC475" s="61"/>
      <c r="BFD475" s="61"/>
      <c r="BFE475" s="61"/>
      <c r="BFF475" s="61"/>
      <c r="BFG475" s="61"/>
      <c r="BFH475" s="61"/>
      <c r="BFI475" s="61"/>
      <c r="BFJ475" s="61"/>
      <c r="BFK475" s="61"/>
      <c r="BFL475" s="61"/>
      <c r="BFM475" s="61"/>
      <c r="BFN475" s="61"/>
      <c r="BFO475" s="61"/>
      <c r="BFP475" s="61"/>
      <c r="BFQ475" s="61"/>
      <c r="BFR475" s="61"/>
      <c r="BFS475" s="61"/>
      <c r="BFT475" s="61"/>
      <c r="BFU475" s="61"/>
      <c r="BFV475" s="61"/>
      <c r="BFW475" s="61"/>
      <c r="BFX475" s="61"/>
      <c r="BFY475" s="61"/>
      <c r="BFZ475" s="61"/>
      <c r="BGA475" s="61"/>
      <c r="BGB475" s="61"/>
      <c r="BGC475" s="61"/>
      <c r="BGD475" s="61"/>
      <c r="BGE475" s="61"/>
      <c r="BGF475" s="61"/>
      <c r="BGG475" s="61"/>
      <c r="BGH475" s="61"/>
      <c r="BGI475" s="61"/>
      <c r="BGJ475" s="61"/>
      <c r="BGK475" s="61"/>
      <c r="BGL475" s="61"/>
      <c r="BGM475" s="61"/>
      <c r="BGN475" s="61"/>
      <c r="BGO475" s="61"/>
      <c r="BGP475" s="61"/>
      <c r="BGQ475" s="61"/>
      <c r="BGR475" s="61"/>
      <c r="BGS475" s="61"/>
      <c r="BGT475" s="61"/>
      <c r="BGU475" s="61"/>
      <c r="BGV475" s="61"/>
      <c r="BGW475" s="61"/>
      <c r="BGX475" s="61"/>
      <c r="BGY475" s="61"/>
      <c r="BGZ475" s="61"/>
      <c r="BHA475" s="61"/>
      <c r="BHB475" s="61"/>
      <c r="BHC475" s="61"/>
      <c r="BHD475" s="61"/>
      <c r="BHE475" s="61"/>
      <c r="BHF475" s="61"/>
      <c r="BHG475" s="61"/>
      <c r="BHH475" s="61"/>
      <c r="BHI475" s="61"/>
      <c r="BHJ475" s="61"/>
      <c r="BHK475" s="61"/>
      <c r="BHL475" s="61"/>
      <c r="BHM475" s="61"/>
      <c r="BHN475" s="61"/>
      <c r="BHO475" s="61"/>
      <c r="BHP475" s="61"/>
      <c r="BHQ475" s="61"/>
      <c r="BHR475" s="61"/>
      <c r="BHS475" s="61"/>
      <c r="BHT475" s="61"/>
      <c r="BHU475" s="61"/>
      <c r="BHV475" s="61"/>
      <c r="BHW475" s="61"/>
      <c r="BHX475" s="61"/>
      <c r="BHY475" s="61"/>
      <c r="BHZ475" s="61"/>
      <c r="BIA475" s="61"/>
      <c r="BIB475" s="61"/>
      <c r="BIC475" s="61"/>
      <c r="BID475" s="61"/>
      <c r="BIE475" s="61"/>
      <c r="BIF475" s="61"/>
      <c r="BIG475" s="61"/>
      <c r="BIH475" s="61"/>
      <c r="BII475" s="61"/>
      <c r="BIJ475" s="61"/>
      <c r="BIK475" s="61"/>
      <c r="BIL475" s="61"/>
      <c r="BIM475" s="61"/>
      <c r="BIN475" s="61"/>
      <c r="BIO475" s="61"/>
      <c r="BIP475" s="61"/>
      <c r="BIQ475" s="61"/>
      <c r="BIR475" s="61"/>
      <c r="BIS475" s="61"/>
      <c r="BIT475" s="61"/>
      <c r="BIU475" s="61"/>
      <c r="BIV475" s="61"/>
      <c r="BIW475" s="61"/>
      <c r="BIX475" s="61"/>
      <c r="BIY475" s="61"/>
      <c r="BIZ475" s="61"/>
      <c r="BJA475" s="61"/>
      <c r="BJB475" s="61"/>
      <c r="BJC475" s="61"/>
      <c r="BJD475" s="61"/>
      <c r="BJE475" s="61"/>
      <c r="BJF475" s="61"/>
      <c r="BJG475" s="61"/>
      <c r="BJH475" s="61"/>
      <c r="BJI475" s="61"/>
      <c r="BJJ475" s="61"/>
      <c r="BJK475" s="61"/>
      <c r="BJL475" s="61"/>
      <c r="BJM475" s="61"/>
      <c r="BJN475" s="61"/>
      <c r="BJO475" s="61"/>
      <c r="BJP475" s="61"/>
      <c r="BJQ475" s="61"/>
      <c r="BJR475" s="61"/>
      <c r="BJS475" s="61"/>
      <c r="BJT475" s="61"/>
      <c r="BJU475" s="61"/>
      <c r="BJV475" s="61"/>
      <c r="BJW475" s="61"/>
      <c r="BJX475" s="61"/>
      <c r="BJY475" s="61"/>
      <c r="BJZ475" s="61"/>
      <c r="BKA475" s="61"/>
      <c r="BKB475" s="61"/>
      <c r="BKC475" s="61"/>
      <c r="BKD475" s="61"/>
      <c r="BKE475" s="61"/>
      <c r="BKF475" s="61"/>
      <c r="BKG475" s="61"/>
      <c r="BKH475" s="61"/>
      <c r="BKI475" s="61"/>
      <c r="BKJ475" s="61"/>
      <c r="BKK475" s="61"/>
      <c r="BKL475" s="61"/>
      <c r="BKM475" s="61"/>
      <c r="BKN475" s="61"/>
      <c r="BKO475" s="61"/>
      <c r="BKP475" s="61"/>
      <c r="BKQ475" s="61"/>
      <c r="BKR475" s="61"/>
      <c r="BKS475" s="61"/>
      <c r="BKT475" s="61"/>
      <c r="BKU475" s="61"/>
      <c r="BKV475" s="61"/>
      <c r="BKW475" s="61"/>
      <c r="BKX475" s="61"/>
      <c r="BKY475" s="61"/>
      <c r="BKZ475" s="61"/>
      <c r="BLA475" s="61"/>
      <c r="BLB475" s="61"/>
      <c r="BLC475" s="61"/>
      <c r="BLD475" s="61"/>
      <c r="BLE475" s="61"/>
      <c r="BLF475" s="61"/>
      <c r="BLG475" s="61"/>
      <c r="BLH475" s="61"/>
      <c r="BLI475" s="61"/>
      <c r="BLJ475" s="61"/>
      <c r="BLK475" s="61"/>
      <c r="BLL475" s="61"/>
      <c r="BLM475" s="61"/>
      <c r="BLN475" s="61"/>
      <c r="BLO475" s="61"/>
      <c r="BLP475" s="61"/>
      <c r="BLQ475" s="61"/>
      <c r="BLR475" s="61"/>
      <c r="BLS475" s="61"/>
      <c r="BLT475" s="61"/>
      <c r="BLU475" s="61"/>
      <c r="BLV475" s="61"/>
      <c r="BLW475" s="61"/>
      <c r="BLX475" s="61"/>
      <c r="BLY475" s="61"/>
      <c r="BLZ475" s="61"/>
      <c r="BMA475" s="61"/>
      <c r="BMB475" s="61"/>
      <c r="BMC475" s="61"/>
      <c r="BMD475" s="61"/>
      <c r="BME475" s="61"/>
      <c r="BMF475" s="61"/>
      <c r="BMG475" s="61"/>
      <c r="BMH475" s="61"/>
      <c r="BMI475" s="61"/>
      <c r="BMJ475" s="61"/>
      <c r="BMK475" s="61"/>
      <c r="BML475" s="61"/>
      <c r="BMM475" s="61"/>
      <c r="BMN475" s="61"/>
      <c r="BMO475" s="61"/>
      <c r="BMP475" s="61"/>
      <c r="BMQ475" s="61"/>
      <c r="BMR475" s="61"/>
      <c r="BMS475" s="61"/>
      <c r="BMT475" s="61"/>
      <c r="BMU475" s="61"/>
      <c r="BMV475" s="61"/>
      <c r="BMW475" s="61"/>
      <c r="BMX475" s="61"/>
      <c r="BMY475" s="61"/>
      <c r="BMZ475" s="61"/>
      <c r="BNA475" s="61"/>
      <c r="BNB475" s="61"/>
      <c r="BNC475" s="61"/>
      <c r="BND475" s="61"/>
      <c r="BNE475" s="61"/>
      <c r="BNF475" s="61"/>
      <c r="BNG475" s="61"/>
      <c r="BNH475" s="61"/>
      <c r="BNI475" s="61"/>
      <c r="BNJ475" s="61"/>
      <c r="BNK475" s="61"/>
      <c r="BNL475" s="61"/>
      <c r="BNM475" s="61"/>
      <c r="BNN475" s="61"/>
      <c r="BNO475" s="61"/>
      <c r="BNP475" s="61"/>
      <c r="BNQ475" s="61"/>
      <c r="BNR475" s="61"/>
      <c r="BNS475" s="61"/>
      <c r="BNT475" s="61"/>
      <c r="BNU475" s="61"/>
      <c r="BNV475" s="61"/>
      <c r="BNW475" s="61"/>
      <c r="BNX475" s="61"/>
      <c r="BNY475" s="61"/>
      <c r="BNZ475" s="61"/>
      <c r="BOA475" s="61"/>
      <c r="BOB475" s="61"/>
      <c r="BOC475" s="61"/>
      <c r="BOD475" s="61"/>
      <c r="BOE475" s="61"/>
      <c r="BOF475" s="61"/>
      <c r="BOG475" s="61"/>
      <c r="BOH475" s="61"/>
      <c r="BOI475" s="61"/>
      <c r="BOJ475" s="61"/>
      <c r="BOK475" s="61"/>
      <c r="BOL475" s="61"/>
      <c r="BOM475" s="61"/>
      <c r="BON475" s="61"/>
      <c r="BOO475" s="61"/>
      <c r="BOP475" s="61"/>
      <c r="BOQ475" s="61"/>
      <c r="BOR475" s="61"/>
      <c r="BOS475" s="61"/>
      <c r="BOT475" s="61"/>
      <c r="BOU475" s="61"/>
      <c r="BOV475" s="61"/>
      <c r="BOW475" s="61"/>
      <c r="BOX475" s="61"/>
      <c r="BOY475" s="61"/>
      <c r="BOZ475" s="61"/>
      <c r="BPA475" s="61"/>
      <c r="BPB475" s="61"/>
      <c r="BPC475" s="61"/>
      <c r="BPD475" s="61"/>
      <c r="BPE475" s="61"/>
      <c r="BPF475" s="61"/>
      <c r="BPG475" s="61"/>
      <c r="BPH475" s="61"/>
      <c r="BPI475" s="61"/>
      <c r="BPJ475" s="61"/>
      <c r="BPK475" s="61"/>
      <c r="BPL475" s="61"/>
      <c r="BPM475" s="61"/>
      <c r="BPN475" s="61"/>
      <c r="BPO475" s="61"/>
      <c r="BPP475" s="61"/>
      <c r="BPQ475" s="61"/>
      <c r="BPR475" s="61"/>
      <c r="BPS475" s="61"/>
      <c r="BPT475" s="61"/>
      <c r="BPU475" s="61"/>
      <c r="BPV475" s="61"/>
      <c r="BPW475" s="61"/>
      <c r="BPX475" s="61"/>
      <c r="BPY475" s="61"/>
      <c r="BPZ475" s="61"/>
      <c r="BQA475" s="61"/>
      <c r="BQB475" s="61"/>
      <c r="BQC475" s="61"/>
      <c r="BQD475" s="61"/>
      <c r="BQE475" s="61"/>
      <c r="BQF475" s="61"/>
      <c r="BQG475" s="61"/>
      <c r="BQH475" s="61"/>
      <c r="BQI475" s="61"/>
      <c r="BQJ475" s="61"/>
      <c r="BQK475" s="61"/>
      <c r="BQL475" s="61"/>
      <c r="BQM475" s="61"/>
      <c r="BQN475" s="61"/>
      <c r="BQO475" s="61"/>
      <c r="BQP475" s="61"/>
      <c r="BQQ475" s="61"/>
      <c r="BQR475" s="61"/>
      <c r="BQS475" s="61"/>
      <c r="BQT475" s="61"/>
      <c r="BQU475" s="61"/>
      <c r="BQV475" s="61"/>
      <c r="BQW475" s="61"/>
      <c r="BQX475" s="61"/>
      <c r="BQY475" s="61"/>
      <c r="BQZ475" s="61"/>
      <c r="BRA475" s="61"/>
      <c r="BRB475" s="61"/>
      <c r="BRC475" s="61"/>
      <c r="BRD475" s="61"/>
      <c r="BRE475" s="61"/>
      <c r="BRF475" s="61"/>
      <c r="BRG475" s="61"/>
      <c r="BRH475" s="61"/>
      <c r="BRI475" s="61"/>
      <c r="BRJ475" s="61"/>
      <c r="BRK475" s="61"/>
      <c r="BRL475" s="61"/>
      <c r="BRM475" s="61"/>
      <c r="BRN475" s="61"/>
      <c r="BRO475" s="61"/>
      <c r="BRP475" s="61"/>
      <c r="BRQ475" s="61"/>
      <c r="BRR475" s="61"/>
      <c r="BRS475" s="61"/>
      <c r="BRT475" s="61"/>
      <c r="BRU475" s="61"/>
      <c r="BRV475" s="61"/>
      <c r="BRW475" s="61"/>
      <c r="BRX475" s="61"/>
      <c r="BRY475" s="61"/>
      <c r="BRZ475" s="61"/>
      <c r="BSA475" s="61"/>
      <c r="BSB475" s="61"/>
      <c r="BSC475" s="61"/>
      <c r="BSD475" s="61"/>
      <c r="BSE475" s="61"/>
      <c r="BSF475" s="61"/>
      <c r="BSG475" s="61"/>
      <c r="BSH475" s="61"/>
      <c r="BSI475" s="61"/>
      <c r="BSJ475" s="61"/>
      <c r="BSK475" s="61"/>
      <c r="BSL475" s="61"/>
      <c r="BSM475" s="61"/>
      <c r="BSN475" s="61"/>
      <c r="BSO475" s="61"/>
      <c r="BSP475" s="61"/>
      <c r="BSQ475" s="61"/>
      <c r="BSR475" s="61"/>
      <c r="BSS475" s="61"/>
      <c r="BST475" s="61"/>
      <c r="BSU475" s="61"/>
      <c r="BSV475" s="61"/>
      <c r="BSW475" s="61"/>
      <c r="BSX475" s="61"/>
      <c r="BSY475" s="61"/>
      <c r="BSZ475" s="61"/>
      <c r="BTA475" s="61"/>
      <c r="BTB475" s="61"/>
      <c r="BTC475" s="61"/>
      <c r="BTD475" s="61"/>
      <c r="BTE475" s="61"/>
      <c r="BTF475" s="61"/>
      <c r="BTG475" s="61"/>
      <c r="BTH475" s="61"/>
      <c r="BTI475" s="61"/>
      <c r="BTJ475" s="61"/>
      <c r="BTK475" s="61"/>
      <c r="BTL475" s="61"/>
      <c r="BTM475" s="61"/>
      <c r="BTN475" s="61"/>
      <c r="BTO475" s="61"/>
      <c r="BTP475" s="61"/>
      <c r="BTQ475" s="61"/>
      <c r="BTR475" s="61"/>
      <c r="BTS475" s="61"/>
      <c r="BTT475" s="61"/>
      <c r="BTU475" s="61"/>
      <c r="BTV475" s="61"/>
      <c r="BTW475" s="61"/>
      <c r="BTX475" s="61"/>
      <c r="BTY475" s="61"/>
      <c r="BTZ475" s="61"/>
      <c r="BUA475" s="61"/>
      <c r="BUB475" s="61"/>
      <c r="BUC475" s="61"/>
      <c r="BUD475" s="61"/>
      <c r="BUE475" s="61"/>
      <c r="BUF475" s="61"/>
      <c r="BUG475" s="61"/>
      <c r="BUH475" s="61"/>
      <c r="BUI475" s="61"/>
      <c r="BUJ475" s="61"/>
      <c r="BUK475" s="61"/>
      <c r="BUL475" s="61"/>
      <c r="BUM475" s="61"/>
      <c r="BUN475" s="61"/>
      <c r="BUO475" s="61"/>
      <c r="BUP475" s="61"/>
      <c r="BUQ475" s="61"/>
      <c r="BUR475" s="61"/>
      <c r="BUS475" s="61"/>
      <c r="BUT475" s="61"/>
      <c r="BUU475" s="61"/>
      <c r="BUV475" s="61"/>
      <c r="BUW475" s="61"/>
      <c r="BUX475" s="61"/>
      <c r="BUY475" s="61"/>
      <c r="BUZ475" s="61"/>
      <c r="BVA475" s="61"/>
      <c r="BVB475" s="61"/>
      <c r="BVC475" s="61"/>
      <c r="BVD475" s="61"/>
      <c r="BVE475" s="61"/>
      <c r="BVF475" s="61"/>
      <c r="BVG475" s="61"/>
      <c r="BVH475" s="61"/>
      <c r="BVI475" s="61"/>
      <c r="BVJ475" s="61"/>
      <c r="BVK475" s="61"/>
      <c r="BVL475" s="61"/>
      <c r="BVM475" s="61"/>
      <c r="BVN475" s="61"/>
      <c r="BVO475" s="61"/>
      <c r="BVP475" s="61"/>
      <c r="BVQ475" s="61"/>
      <c r="BVR475" s="61"/>
      <c r="BVS475" s="61"/>
      <c r="BVT475" s="61"/>
      <c r="BVU475" s="61"/>
      <c r="BVV475" s="61"/>
      <c r="BVW475" s="61"/>
      <c r="BVX475" s="61"/>
      <c r="BVY475" s="61"/>
      <c r="BVZ475" s="61"/>
      <c r="BWA475" s="61"/>
      <c r="BWB475" s="61"/>
      <c r="BWC475" s="61"/>
      <c r="BWD475" s="61"/>
      <c r="BWE475" s="61"/>
      <c r="BWF475" s="61"/>
      <c r="BWG475" s="61"/>
      <c r="BWH475" s="61"/>
      <c r="BWI475" s="61"/>
      <c r="BWJ475" s="61"/>
      <c r="BWK475" s="61"/>
      <c r="BWL475" s="61"/>
      <c r="BWM475" s="61"/>
      <c r="BWN475" s="61"/>
      <c r="BWO475" s="61"/>
      <c r="BWP475" s="61"/>
      <c r="BWQ475" s="61"/>
      <c r="BWR475" s="61"/>
      <c r="BWS475" s="61"/>
      <c r="BWT475" s="61"/>
      <c r="BWU475" s="61"/>
      <c r="BWV475" s="61"/>
      <c r="BWW475" s="61"/>
      <c r="BWX475" s="61"/>
      <c r="BWY475" s="61"/>
      <c r="BWZ475" s="61"/>
      <c r="BXA475" s="61"/>
      <c r="BXB475" s="61"/>
      <c r="BXC475" s="61"/>
      <c r="BXD475" s="61"/>
      <c r="BXE475" s="61"/>
      <c r="BXF475" s="61"/>
      <c r="BXG475" s="61"/>
      <c r="BXH475" s="61"/>
      <c r="BXI475" s="61"/>
      <c r="BXJ475" s="61"/>
      <c r="BXK475" s="61"/>
      <c r="BXL475" s="61"/>
      <c r="BXM475" s="61"/>
      <c r="BXN475" s="61"/>
      <c r="BXO475" s="61"/>
      <c r="BXP475" s="61"/>
      <c r="BXQ475" s="61"/>
      <c r="BXR475" s="61"/>
      <c r="BXS475" s="61"/>
      <c r="BXT475" s="61"/>
      <c r="BXU475" s="61"/>
      <c r="BXV475" s="61"/>
      <c r="BXW475" s="61"/>
      <c r="BXX475" s="61"/>
      <c r="BXY475" s="61"/>
      <c r="BXZ475" s="61"/>
      <c r="BYA475" s="61"/>
      <c r="BYB475" s="61"/>
      <c r="BYC475" s="61"/>
      <c r="BYD475" s="61"/>
      <c r="BYE475" s="61"/>
      <c r="BYF475" s="61"/>
      <c r="BYG475" s="61"/>
      <c r="BYH475" s="61"/>
      <c r="BYI475" s="61"/>
      <c r="BYJ475" s="61"/>
      <c r="BYK475" s="61"/>
      <c r="BYL475" s="61"/>
      <c r="BYM475" s="61"/>
      <c r="BYN475" s="61"/>
      <c r="BYO475" s="61"/>
      <c r="BYP475" s="61"/>
      <c r="BYQ475" s="61"/>
      <c r="BYR475" s="61"/>
      <c r="BYS475" s="61"/>
      <c r="BYT475" s="61"/>
      <c r="BYU475" s="61"/>
      <c r="BYV475" s="61"/>
      <c r="BYW475" s="61"/>
      <c r="BYX475" s="61"/>
      <c r="BYY475" s="61"/>
      <c r="BYZ475" s="61"/>
      <c r="BZA475" s="61"/>
      <c r="BZB475" s="61"/>
      <c r="BZC475" s="61"/>
      <c r="BZD475" s="61"/>
      <c r="BZE475" s="61"/>
      <c r="BZF475" s="61"/>
      <c r="BZG475" s="61"/>
      <c r="BZH475" s="61"/>
      <c r="BZI475" s="61"/>
      <c r="BZJ475" s="61"/>
      <c r="BZK475" s="61"/>
      <c r="BZL475" s="61"/>
      <c r="BZM475" s="61"/>
      <c r="BZN475" s="61"/>
      <c r="BZO475" s="61"/>
      <c r="BZP475" s="61"/>
      <c r="BZQ475" s="61"/>
      <c r="BZR475" s="61"/>
      <c r="BZS475" s="61"/>
      <c r="BZT475" s="61"/>
      <c r="BZU475" s="61"/>
      <c r="BZV475" s="61"/>
      <c r="BZW475" s="61"/>
      <c r="BZX475" s="61"/>
      <c r="BZY475" s="61"/>
      <c r="BZZ475" s="61"/>
      <c r="CAA475" s="61"/>
      <c r="CAB475" s="61"/>
      <c r="CAC475" s="61"/>
      <c r="CAD475" s="61"/>
      <c r="CAE475" s="61"/>
      <c r="CAF475" s="61"/>
      <c r="CAG475" s="61"/>
      <c r="CAH475" s="61"/>
      <c r="CAI475" s="61"/>
      <c r="CAJ475" s="61"/>
      <c r="CAK475" s="61"/>
      <c r="CAL475" s="61"/>
      <c r="CAM475" s="61"/>
      <c r="CAN475" s="61"/>
      <c r="CAO475" s="61"/>
      <c r="CAP475" s="61"/>
      <c r="CAQ475" s="61"/>
      <c r="CAR475" s="61"/>
      <c r="CAS475" s="61"/>
      <c r="CAT475" s="61"/>
      <c r="CAU475" s="61"/>
      <c r="CAV475" s="61"/>
      <c r="CAW475" s="61"/>
      <c r="CAX475" s="61"/>
      <c r="CAY475" s="61"/>
      <c r="CAZ475" s="61"/>
      <c r="CBA475" s="61"/>
      <c r="CBB475" s="61"/>
      <c r="CBC475" s="61"/>
      <c r="CBD475" s="61"/>
      <c r="CBE475" s="61"/>
      <c r="CBF475" s="61"/>
      <c r="CBG475" s="61"/>
      <c r="CBH475" s="61"/>
      <c r="CBI475" s="61"/>
      <c r="CBJ475" s="61"/>
      <c r="CBK475" s="61"/>
      <c r="CBL475" s="61"/>
      <c r="CBM475" s="61"/>
      <c r="CBN475" s="61"/>
      <c r="CBO475" s="61"/>
      <c r="CBP475" s="61"/>
      <c r="CBQ475" s="61"/>
      <c r="CBR475" s="61"/>
      <c r="CBS475" s="61"/>
      <c r="CBT475" s="61"/>
      <c r="CBU475" s="61"/>
      <c r="CBV475" s="61"/>
      <c r="CBW475" s="61"/>
      <c r="CBX475" s="61"/>
      <c r="CBY475" s="61"/>
      <c r="CBZ475" s="61"/>
      <c r="CCA475" s="61"/>
      <c r="CCB475" s="61"/>
      <c r="CCC475" s="61"/>
      <c r="CCD475" s="61"/>
      <c r="CCE475" s="61"/>
      <c r="CCF475" s="61"/>
      <c r="CCG475" s="61"/>
      <c r="CCH475" s="61"/>
      <c r="CCI475" s="61"/>
      <c r="CCJ475" s="61"/>
      <c r="CCK475" s="61"/>
      <c r="CCL475" s="61"/>
      <c r="CCM475" s="61"/>
      <c r="CCN475" s="61"/>
      <c r="CCO475" s="61"/>
      <c r="CCP475" s="61"/>
      <c r="CCQ475" s="61"/>
      <c r="CCR475" s="61"/>
      <c r="CCS475" s="61"/>
      <c r="CCT475" s="61"/>
      <c r="CCU475" s="61"/>
      <c r="CCV475" s="61"/>
      <c r="CCW475" s="61"/>
      <c r="CCX475" s="61"/>
      <c r="CCY475" s="61"/>
      <c r="CCZ475" s="61"/>
      <c r="CDA475" s="61"/>
      <c r="CDB475" s="61"/>
      <c r="CDC475" s="61"/>
      <c r="CDD475" s="61"/>
      <c r="CDE475" s="61"/>
      <c r="CDF475" s="61"/>
      <c r="CDG475" s="61"/>
      <c r="CDH475" s="61"/>
      <c r="CDI475" s="61"/>
      <c r="CDJ475" s="61"/>
      <c r="CDK475" s="61"/>
      <c r="CDL475" s="61"/>
      <c r="CDM475" s="61"/>
      <c r="CDN475" s="61"/>
      <c r="CDO475" s="61"/>
      <c r="CDP475" s="61"/>
      <c r="CDQ475" s="61"/>
      <c r="CDR475" s="61"/>
      <c r="CDS475" s="61"/>
      <c r="CDT475" s="61"/>
      <c r="CDU475" s="61"/>
      <c r="CDV475" s="61"/>
      <c r="CDW475" s="61"/>
      <c r="CDX475" s="61"/>
      <c r="CDY475" s="61"/>
      <c r="CDZ475" s="61"/>
      <c r="CEA475" s="61"/>
      <c r="CEB475" s="61"/>
      <c r="CEC475" s="61"/>
      <c r="CED475" s="61"/>
      <c r="CEE475" s="61"/>
      <c r="CEF475" s="61"/>
      <c r="CEG475" s="61"/>
      <c r="CEH475" s="61"/>
      <c r="CEI475" s="61"/>
      <c r="CEJ475" s="61"/>
      <c r="CEK475" s="61"/>
      <c r="CEL475" s="61"/>
      <c r="CEM475" s="61"/>
      <c r="CEN475" s="61"/>
      <c r="CEO475" s="61"/>
      <c r="CEP475" s="61"/>
      <c r="CEQ475" s="61"/>
      <c r="CER475" s="61"/>
      <c r="CES475" s="61"/>
      <c r="CET475" s="61"/>
      <c r="CEU475" s="61"/>
      <c r="CEV475" s="61"/>
      <c r="CEW475" s="61"/>
      <c r="CEX475" s="61"/>
      <c r="CEY475" s="61"/>
      <c r="CEZ475" s="61"/>
      <c r="CFA475" s="61"/>
      <c r="CFB475" s="61"/>
      <c r="CFC475" s="61"/>
      <c r="CFD475" s="61"/>
      <c r="CFE475" s="61"/>
      <c r="CFF475" s="61"/>
      <c r="CFG475" s="61"/>
      <c r="CFH475" s="61"/>
      <c r="CFI475" s="61"/>
      <c r="CFJ475" s="61"/>
      <c r="CFK475" s="61"/>
      <c r="CFL475" s="61"/>
      <c r="CFM475" s="61"/>
      <c r="CFN475" s="61"/>
      <c r="CFO475" s="61"/>
      <c r="CFP475" s="61"/>
      <c r="CFQ475" s="61"/>
      <c r="CFR475" s="61"/>
      <c r="CFS475" s="61"/>
      <c r="CFT475" s="61"/>
      <c r="CFU475" s="61"/>
      <c r="CFV475" s="61"/>
      <c r="CFW475" s="61"/>
      <c r="CFX475" s="61"/>
      <c r="CFY475" s="61"/>
      <c r="CFZ475" s="61"/>
      <c r="CGA475" s="61"/>
      <c r="CGB475" s="61"/>
      <c r="CGC475" s="61"/>
      <c r="CGD475" s="61"/>
      <c r="CGE475" s="61"/>
      <c r="CGF475" s="61"/>
      <c r="CGG475" s="61"/>
      <c r="CGH475" s="61"/>
      <c r="CGI475" s="61"/>
      <c r="CGJ475" s="61"/>
      <c r="CGK475" s="61"/>
      <c r="CGL475" s="61"/>
      <c r="CGM475" s="61"/>
      <c r="CGN475" s="61"/>
      <c r="CGO475" s="61"/>
      <c r="CGP475" s="61"/>
      <c r="CGQ475" s="61"/>
      <c r="CGR475" s="61"/>
      <c r="CGS475" s="61"/>
      <c r="CGT475" s="61"/>
      <c r="CGU475" s="61"/>
      <c r="CGV475" s="61"/>
      <c r="CGW475" s="61"/>
      <c r="CGX475" s="61"/>
      <c r="CGY475" s="61"/>
      <c r="CGZ475" s="61"/>
      <c r="CHA475" s="61"/>
      <c r="CHB475" s="61"/>
      <c r="CHC475" s="61"/>
      <c r="CHD475" s="61"/>
      <c r="CHE475" s="61"/>
      <c r="CHF475" s="61"/>
      <c r="CHG475" s="61"/>
      <c r="CHH475" s="61"/>
      <c r="CHI475" s="61"/>
      <c r="CHJ475" s="61"/>
      <c r="CHK475" s="61"/>
      <c r="CHL475" s="61"/>
      <c r="CHM475" s="61"/>
      <c r="CHN475" s="61"/>
      <c r="CHO475" s="61"/>
      <c r="CHP475" s="61"/>
      <c r="CHQ475" s="61"/>
      <c r="CHR475" s="61"/>
      <c r="CHS475" s="61"/>
      <c r="CHT475" s="61"/>
      <c r="CHU475" s="61"/>
      <c r="CHV475" s="61"/>
      <c r="CHW475" s="61"/>
      <c r="CHX475" s="61"/>
      <c r="CHY475" s="61"/>
      <c r="CHZ475" s="61"/>
      <c r="CIA475" s="61"/>
      <c r="CIB475" s="61"/>
      <c r="CIC475" s="61"/>
      <c r="CID475" s="61"/>
      <c r="CIE475" s="61"/>
      <c r="CIF475" s="61"/>
      <c r="CIG475" s="61"/>
      <c r="CIH475" s="61"/>
      <c r="CII475" s="61"/>
      <c r="CIJ475" s="61"/>
      <c r="CIK475" s="61"/>
      <c r="CIL475" s="61"/>
      <c r="CIM475" s="61"/>
      <c r="CIN475" s="61"/>
      <c r="CIO475" s="61"/>
      <c r="CIP475" s="61"/>
      <c r="CIQ475" s="61"/>
      <c r="CIR475" s="61"/>
      <c r="CIS475" s="61"/>
      <c r="CIT475" s="61"/>
      <c r="CIU475" s="61"/>
      <c r="CIV475" s="61"/>
      <c r="CIW475" s="61"/>
      <c r="CIX475" s="61"/>
      <c r="CIY475" s="61"/>
      <c r="CIZ475" s="61"/>
      <c r="CJA475" s="61"/>
      <c r="CJB475" s="61"/>
      <c r="CJC475" s="61"/>
      <c r="CJD475" s="61"/>
      <c r="CJE475" s="61"/>
      <c r="CJF475" s="61"/>
      <c r="CJG475" s="61"/>
      <c r="CJH475" s="61"/>
      <c r="CJI475" s="61"/>
      <c r="CJJ475" s="61"/>
      <c r="CJK475" s="61"/>
      <c r="CJL475" s="61"/>
      <c r="CJM475" s="61"/>
      <c r="CJN475" s="61"/>
      <c r="CJO475" s="61"/>
      <c r="CJP475" s="61"/>
      <c r="CJQ475" s="61"/>
      <c r="CJR475" s="61"/>
      <c r="CJS475" s="61"/>
      <c r="CJT475" s="61"/>
      <c r="CJU475" s="61"/>
      <c r="CJV475" s="61"/>
      <c r="CJW475" s="61"/>
      <c r="CJX475" s="61"/>
      <c r="CJY475" s="61"/>
      <c r="CJZ475" s="61"/>
      <c r="CKA475" s="61"/>
      <c r="CKB475" s="61"/>
      <c r="CKC475" s="61"/>
      <c r="CKD475" s="61"/>
      <c r="CKE475" s="61"/>
      <c r="CKF475" s="61"/>
      <c r="CKG475" s="61"/>
      <c r="CKH475" s="61"/>
      <c r="CKI475" s="61"/>
      <c r="CKJ475" s="61"/>
      <c r="CKK475" s="61"/>
      <c r="CKL475" s="61"/>
      <c r="CKM475" s="61"/>
      <c r="CKN475" s="61"/>
      <c r="CKO475" s="61"/>
      <c r="CKP475" s="61"/>
      <c r="CKQ475" s="61"/>
      <c r="CKR475" s="61"/>
      <c r="CKS475" s="61"/>
      <c r="CKT475" s="61"/>
      <c r="CKU475" s="61"/>
      <c r="CKV475" s="61"/>
      <c r="CKW475" s="61"/>
      <c r="CKX475" s="61"/>
      <c r="CKY475" s="61"/>
      <c r="CKZ475" s="61"/>
      <c r="CLA475" s="61"/>
      <c r="CLB475" s="61"/>
      <c r="CLC475" s="61"/>
      <c r="CLD475" s="61"/>
      <c r="CLE475" s="61"/>
      <c r="CLF475" s="61"/>
      <c r="CLG475" s="61"/>
      <c r="CLH475" s="61"/>
      <c r="CLI475" s="61"/>
      <c r="CLJ475" s="61"/>
      <c r="CLK475" s="61"/>
      <c r="CLL475" s="61"/>
      <c r="CLM475" s="61"/>
      <c r="CLN475" s="61"/>
      <c r="CLO475" s="61"/>
      <c r="CLP475" s="61"/>
      <c r="CLQ475" s="61"/>
      <c r="CLR475" s="61"/>
      <c r="CLS475" s="61"/>
      <c r="CLT475" s="61"/>
      <c r="CLU475" s="61"/>
      <c r="CLV475" s="61"/>
      <c r="CLW475" s="61"/>
      <c r="CLX475" s="61"/>
      <c r="CLY475" s="61"/>
      <c r="CLZ475" s="61"/>
      <c r="CMA475" s="61"/>
      <c r="CMB475" s="61"/>
      <c r="CMC475" s="61"/>
      <c r="CMD475" s="61"/>
      <c r="CME475" s="61"/>
      <c r="CMF475" s="61"/>
      <c r="CMG475" s="61"/>
      <c r="CMH475" s="61"/>
      <c r="CMI475" s="61"/>
      <c r="CMJ475" s="61"/>
      <c r="CMK475" s="61"/>
      <c r="CML475" s="61"/>
      <c r="CMM475" s="61"/>
      <c r="CMN475" s="61"/>
      <c r="CMO475" s="61"/>
      <c r="CMP475" s="61"/>
      <c r="CMQ475" s="61"/>
      <c r="CMR475" s="61"/>
      <c r="CMS475" s="61"/>
      <c r="CMT475" s="61"/>
      <c r="CMU475" s="61"/>
      <c r="CMV475" s="61"/>
      <c r="CMW475" s="61"/>
      <c r="CMX475" s="61"/>
      <c r="CMY475" s="61"/>
      <c r="CMZ475" s="61"/>
      <c r="CNA475" s="61"/>
      <c r="CNB475" s="61"/>
      <c r="CNC475" s="61"/>
      <c r="CND475" s="61"/>
      <c r="CNE475" s="61"/>
      <c r="CNF475" s="61"/>
      <c r="CNG475" s="61"/>
      <c r="CNH475" s="61"/>
      <c r="CNI475" s="61"/>
      <c r="CNJ475" s="61"/>
      <c r="CNK475" s="61"/>
      <c r="CNL475" s="61"/>
      <c r="CNM475" s="61"/>
      <c r="CNN475" s="61"/>
      <c r="CNO475" s="61"/>
      <c r="CNP475" s="61"/>
      <c r="CNQ475" s="61"/>
      <c r="CNR475" s="61"/>
      <c r="CNS475" s="61"/>
      <c r="CNT475" s="61"/>
      <c r="CNU475" s="61"/>
      <c r="CNV475" s="61"/>
      <c r="CNW475" s="61"/>
      <c r="CNX475" s="61"/>
      <c r="CNY475" s="61"/>
      <c r="CNZ475" s="61"/>
      <c r="COA475" s="61"/>
      <c r="COB475" s="61"/>
      <c r="COC475" s="61"/>
      <c r="COD475" s="61"/>
      <c r="COE475" s="61"/>
      <c r="COF475" s="61"/>
      <c r="COG475" s="61"/>
      <c r="COH475" s="61"/>
      <c r="COI475" s="61"/>
      <c r="COJ475" s="61"/>
      <c r="COK475" s="61"/>
      <c r="COL475" s="61"/>
      <c r="COM475" s="61"/>
      <c r="CON475" s="61"/>
      <c r="COO475" s="61"/>
      <c r="COP475" s="61"/>
      <c r="COQ475" s="61"/>
      <c r="COR475" s="61"/>
      <c r="COS475" s="61"/>
      <c r="COT475" s="61"/>
      <c r="COU475" s="61"/>
      <c r="COV475" s="61"/>
      <c r="COW475" s="61"/>
      <c r="COX475" s="61"/>
      <c r="COY475" s="61"/>
      <c r="COZ475" s="61"/>
      <c r="CPA475" s="61"/>
      <c r="CPB475" s="61"/>
      <c r="CPC475" s="61"/>
      <c r="CPD475" s="61"/>
      <c r="CPE475" s="61"/>
      <c r="CPF475" s="61"/>
      <c r="CPG475" s="61"/>
      <c r="CPH475" s="61"/>
      <c r="CPI475" s="61"/>
      <c r="CPJ475" s="61"/>
      <c r="CPK475" s="61"/>
      <c r="CPL475" s="61"/>
      <c r="CPM475" s="61"/>
      <c r="CPN475" s="61"/>
      <c r="CPO475" s="61"/>
      <c r="CPP475" s="61"/>
      <c r="CPQ475" s="61"/>
      <c r="CPR475" s="61"/>
      <c r="CPS475" s="61"/>
      <c r="CPT475" s="61"/>
      <c r="CPU475" s="61"/>
      <c r="CPV475" s="61"/>
      <c r="CPW475" s="61"/>
      <c r="CPX475" s="61"/>
      <c r="CPY475" s="61"/>
      <c r="CPZ475" s="61"/>
      <c r="CQA475" s="61"/>
      <c r="CQB475" s="61"/>
      <c r="CQC475" s="61"/>
      <c r="CQD475" s="61"/>
      <c r="CQE475" s="61"/>
      <c r="CQF475" s="61"/>
      <c r="CQG475" s="61"/>
      <c r="CQH475" s="61"/>
      <c r="CQI475" s="61"/>
      <c r="CQJ475" s="61"/>
      <c r="CQK475" s="61"/>
      <c r="CQL475" s="61"/>
      <c r="CQM475" s="61"/>
      <c r="CQN475" s="61"/>
      <c r="CQO475" s="61"/>
      <c r="CQP475" s="61"/>
      <c r="CQQ475" s="61"/>
      <c r="CQR475" s="61"/>
      <c r="CQS475" s="61"/>
      <c r="CQT475" s="61"/>
      <c r="CQU475" s="61"/>
      <c r="CQV475" s="61"/>
      <c r="CQW475" s="61"/>
      <c r="CQX475" s="61"/>
      <c r="CQY475" s="61"/>
      <c r="CQZ475" s="61"/>
      <c r="CRA475" s="61"/>
      <c r="CRB475" s="61"/>
      <c r="CRC475" s="61"/>
      <c r="CRD475" s="61"/>
      <c r="CRE475" s="61"/>
      <c r="CRF475" s="61"/>
      <c r="CRG475" s="61"/>
      <c r="CRH475" s="61"/>
      <c r="CRI475" s="61"/>
      <c r="CRJ475" s="61"/>
      <c r="CRK475" s="61"/>
      <c r="CRL475" s="61"/>
      <c r="CRM475" s="61"/>
      <c r="CRN475" s="61"/>
      <c r="CRO475" s="61"/>
      <c r="CRP475" s="61"/>
      <c r="CRQ475" s="61"/>
      <c r="CRR475" s="61"/>
      <c r="CRS475" s="61"/>
      <c r="CRT475" s="61"/>
      <c r="CRU475" s="61"/>
      <c r="CRV475" s="61"/>
      <c r="CRW475" s="61"/>
      <c r="CRX475" s="61"/>
      <c r="CRY475" s="61"/>
      <c r="CRZ475" s="61"/>
      <c r="CSA475" s="61"/>
      <c r="CSB475" s="61"/>
      <c r="CSC475" s="61"/>
      <c r="CSD475" s="61"/>
      <c r="CSE475" s="61"/>
      <c r="CSF475" s="61"/>
      <c r="CSG475" s="61"/>
      <c r="CSH475" s="61"/>
      <c r="CSI475" s="61"/>
      <c r="CSJ475" s="61"/>
      <c r="CSK475" s="61"/>
      <c r="CSL475" s="61"/>
      <c r="CSM475" s="61"/>
      <c r="CSN475" s="61"/>
      <c r="CSO475" s="61"/>
      <c r="CSP475" s="61"/>
      <c r="CSQ475" s="61"/>
      <c r="CSR475" s="61"/>
      <c r="CSS475" s="61"/>
      <c r="CST475" s="61"/>
      <c r="CSU475" s="61"/>
      <c r="CSV475" s="61"/>
      <c r="CSW475" s="61"/>
      <c r="CSX475" s="61"/>
      <c r="CSY475" s="61"/>
      <c r="CSZ475" s="61"/>
      <c r="CTA475" s="61"/>
      <c r="CTB475" s="61"/>
      <c r="CTC475" s="61"/>
      <c r="CTD475" s="61"/>
      <c r="CTE475" s="61"/>
      <c r="CTF475" s="61"/>
      <c r="CTG475" s="61"/>
      <c r="CTH475" s="61"/>
      <c r="CTI475" s="61"/>
      <c r="CTJ475" s="61"/>
      <c r="CTK475" s="61"/>
      <c r="CTL475" s="61"/>
      <c r="CTM475" s="61"/>
      <c r="CTN475" s="61"/>
      <c r="CTO475" s="61"/>
      <c r="CTP475" s="61"/>
      <c r="CTQ475" s="61"/>
      <c r="CTR475" s="61"/>
      <c r="CTS475" s="61"/>
      <c r="CTT475" s="61"/>
      <c r="CTU475" s="61"/>
      <c r="CTV475" s="61"/>
      <c r="CTW475" s="61"/>
      <c r="CTX475" s="61"/>
      <c r="CTY475" s="61"/>
      <c r="CTZ475" s="61"/>
      <c r="CUA475" s="61"/>
      <c r="CUB475" s="61"/>
      <c r="CUC475" s="61"/>
      <c r="CUD475" s="61"/>
      <c r="CUE475" s="61"/>
      <c r="CUF475" s="61"/>
      <c r="CUG475" s="61"/>
      <c r="CUH475" s="61"/>
      <c r="CUI475" s="61"/>
      <c r="CUJ475" s="61"/>
      <c r="CUK475" s="61"/>
      <c r="CUL475" s="61"/>
      <c r="CUM475" s="61"/>
      <c r="CUN475" s="61"/>
      <c r="CUO475" s="61"/>
      <c r="CUP475" s="61"/>
      <c r="CUQ475" s="61"/>
      <c r="CUR475" s="61"/>
      <c r="CUS475" s="61"/>
      <c r="CUT475" s="61"/>
      <c r="CUU475" s="61"/>
      <c r="CUV475" s="61"/>
      <c r="CUW475" s="61"/>
      <c r="CUX475" s="61"/>
      <c r="CUY475" s="61"/>
      <c r="CUZ475" s="61"/>
      <c r="CVA475" s="61"/>
      <c r="CVB475" s="61"/>
      <c r="CVC475" s="61"/>
      <c r="CVD475" s="61"/>
      <c r="CVE475" s="61"/>
      <c r="CVF475" s="61"/>
      <c r="CVG475" s="61"/>
      <c r="CVH475" s="61"/>
      <c r="CVI475" s="61"/>
      <c r="CVJ475" s="61"/>
      <c r="CVK475" s="61"/>
      <c r="CVL475" s="61"/>
      <c r="CVM475" s="61"/>
      <c r="CVN475" s="61"/>
      <c r="CVO475" s="61"/>
      <c r="CVP475" s="61"/>
      <c r="CVQ475" s="61"/>
      <c r="CVR475" s="61"/>
      <c r="CVS475" s="61"/>
      <c r="CVT475" s="61"/>
      <c r="CVU475" s="61"/>
      <c r="CVV475" s="61"/>
      <c r="CVW475" s="61"/>
      <c r="CVX475" s="61"/>
      <c r="CVY475" s="61"/>
      <c r="CVZ475" s="61"/>
      <c r="CWA475" s="61"/>
      <c r="CWB475" s="61"/>
      <c r="CWC475" s="61"/>
      <c r="CWD475" s="61"/>
      <c r="CWE475" s="61"/>
      <c r="CWF475" s="61"/>
      <c r="CWG475" s="61"/>
      <c r="CWH475" s="61"/>
      <c r="CWI475" s="61"/>
      <c r="CWJ475" s="61"/>
      <c r="CWK475" s="61"/>
      <c r="CWL475" s="61"/>
      <c r="CWM475" s="61"/>
      <c r="CWN475" s="61"/>
      <c r="CWO475" s="61"/>
      <c r="CWP475" s="61"/>
      <c r="CWQ475" s="61"/>
      <c r="CWR475" s="61"/>
      <c r="CWS475" s="61"/>
      <c r="CWT475" s="61"/>
      <c r="CWU475" s="61"/>
      <c r="CWV475" s="61"/>
      <c r="CWW475" s="61"/>
      <c r="CWX475" s="61"/>
      <c r="CWY475" s="61"/>
      <c r="CWZ475" s="61"/>
      <c r="CXA475" s="61"/>
      <c r="CXB475" s="61"/>
      <c r="CXC475" s="61"/>
      <c r="CXD475" s="61"/>
      <c r="CXE475" s="61"/>
      <c r="CXF475" s="61"/>
      <c r="CXG475" s="61"/>
      <c r="CXH475" s="61"/>
      <c r="CXI475" s="61"/>
      <c r="CXJ475" s="61"/>
      <c r="CXK475" s="61"/>
      <c r="CXL475" s="61"/>
      <c r="CXM475" s="61"/>
      <c r="CXN475" s="61"/>
      <c r="CXO475" s="61"/>
      <c r="CXP475" s="61"/>
      <c r="CXQ475" s="61"/>
      <c r="CXR475" s="61"/>
      <c r="CXS475" s="61"/>
      <c r="CXT475" s="61"/>
      <c r="CXU475" s="61"/>
      <c r="CXV475" s="61"/>
      <c r="CXW475" s="61"/>
      <c r="CXX475" s="61"/>
      <c r="CXY475" s="61"/>
      <c r="CXZ475" s="61"/>
      <c r="CYA475" s="61"/>
      <c r="CYB475" s="61"/>
      <c r="CYC475" s="61"/>
      <c r="CYD475" s="61"/>
      <c r="CYE475" s="61"/>
      <c r="CYF475" s="61"/>
      <c r="CYG475" s="61"/>
      <c r="CYH475" s="61"/>
      <c r="CYI475" s="61"/>
      <c r="CYJ475" s="61"/>
      <c r="CYK475" s="61"/>
      <c r="CYL475" s="61"/>
      <c r="CYM475" s="61"/>
      <c r="CYN475" s="61"/>
      <c r="CYO475" s="61"/>
      <c r="CYP475" s="61"/>
      <c r="CYQ475" s="61"/>
      <c r="CYR475" s="61"/>
      <c r="CYS475" s="61"/>
      <c r="CYT475" s="61"/>
      <c r="CYU475" s="61"/>
      <c r="CYV475" s="61"/>
      <c r="CYW475" s="61"/>
      <c r="CYX475" s="61"/>
      <c r="CYY475" s="61"/>
      <c r="CYZ475" s="61"/>
      <c r="CZA475" s="61"/>
      <c r="CZB475" s="61"/>
      <c r="CZC475" s="61"/>
      <c r="CZD475" s="61"/>
      <c r="CZE475" s="61"/>
      <c r="CZF475" s="61"/>
      <c r="CZG475" s="61"/>
      <c r="CZH475" s="61"/>
      <c r="CZI475" s="61"/>
      <c r="CZJ475" s="61"/>
      <c r="CZK475" s="61"/>
      <c r="CZL475" s="61"/>
      <c r="CZM475" s="61"/>
      <c r="CZN475" s="61"/>
      <c r="CZO475" s="61"/>
      <c r="CZP475" s="61"/>
      <c r="CZQ475" s="61"/>
      <c r="CZR475" s="61"/>
      <c r="CZS475" s="61"/>
      <c r="CZT475" s="61"/>
      <c r="CZU475" s="61"/>
      <c r="CZV475" s="61"/>
      <c r="CZW475" s="61"/>
      <c r="CZX475" s="61"/>
      <c r="CZY475" s="61"/>
      <c r="CZZ475" s="61"/>
      <c r="DAA475" s="61"/>
      <c r="DAB475" s="61"/>
      <c r="DAC475" s="61"/>
      <c r="DAD475" s="61"/>
      <c r="DAE475" s="61"/>
      <c r="DAF475" s="61"/>
      <c r="DAG475" s="61"/>
      <c r="DAH475" s="61"/>
      <c r="DAI475" s="61"/>
      <c r="DAJ475" s="61"/>
      <c r="DAK475" s="61"/>
      <c r="DAL475" s="61"/>
      <c r="DAM475" s="61"/>
      <c r="DAN475" s="61"/>
      <c r="DAO475" s="61"/>
      <c r="DAP475" s="61"/>
      <c r="DAQ475" s="61"/>
      <c r="DAR475" s="61"/>
      <c r="DAS475" s="61"/>
      <c r="DAT475" s="61"/>
      <c r="DAU475" s="61"/>
      <c r="DAV475" s="61"/>
      <c r="DAW475" s="61"/>
      <c r="DAX475" s="61"/>
      <c r="DAY475" s="61"/>
      <c r="DAZ475" s="61"/>
      <c r="DBA475" s="61"/>
      <c r="DBB475" s="61"/>
      <c r="DBC475" s="61"/>
      <c r="DBD475" s="61"/>
      <c r="DBE475" s="61"/>
      <c r="DBF475" s="61"/>
      <c r="DBG475" s="61"/>
      <c r="DBH475" s="61"/>
      <c r="DBI475" s="61"/>
      <c r="DBJ475" s="61"/>
      <c r="DBK475" s="61"/>
      <c r="DBL475" s="61"/>
      <c r="DBM475" s="61"/>
      <c r="DBN475" s="61"/>
      <c r="DBO475" s="61"/>
      <c r="DBP475" s="61"/>
      <c r="DBQ475" s="61"/>
      <c r="DBR475" s="61"/>
      <c r="DBS475" s="61"/>
      <c r="DBT475" s="61"/>
      <c r="DBU475" s="61"/>
      <c r="DBV475" s="61"/>
      <c r="DBW475" s="61"/>
      <c r="DBX475" s="61"/>
      <c r="DBY475" s="61"/>
      <c r="DBZ475" s="61"/>
      <c r="DCA475" s="61"/>
      <c r="DCB475" s="61"/>
      <c r="DCC475" s="61"/>
      <c r="DCD475" s="61"/>
      <c r="DCE475" s="61"/>
      <c r="DCF475" s="61"/>
      <c r="DCG475" s="61"/>
      <c r="DCH475" s="61"/>
      <c r="DCI475" s="61"/>
      <c r="DCJ475" s="61"/>
      <c r="DCK475" s="61"/>
      <c r="DCL475" s="61"/>
      <c r="DCM475" s="61"/>
      <c r="DCN475" s="61"/>
      <c r="DCO475" s="61"/>
      <c r="DCP475" s="61"/>
      <c r="DCQ475" s="61"/>
      <c r="DCR475" s="61"/>
      <c r="DCS475" s="61"/>
      <c r="DCT475" s="61"/>
      <c r="DCU475" s="61"/>
      <c r="DCV475" s="61"/>
      <c r="DCW475" s="61"/>
      <c r="DCX475" s="61"/>
      <c r="DCY475" s="61"/>
      <c r="DCZ475" s="61"/>
      <c r="DDA475" s="61"/>
      <c r="DDB475" s="61"/>
      <c r="DDC475" s="61"/>
      <c r="DDD475" s="61"/>
      <c r="DDE475" s="61"/>
      <c r="DDF475" s="61"/>
      <c r="DDG475" s="61"/>
      <c r="DDH475" s="61"/>
      <c r="DDI475" s="61"/>
      <c r="DDJ475" s="61"/>
      <c r="DDK475" s="61"/>
      <c r="DDL475" s="61"/>
      <c r="DDM475" s="61"/>
      <c r="DDN475" s="61"/>
      <c r="DDO475" s="61"/>
      <c r="DDP475" s="61"/>
      <c r="DDQ475" s="61"/>
      <c r="DDR475" s="61"/>
      <c r="DDS475" s="61"/>
      <c r="DDT475" s="61"/>
      <c r="DDU475" s="61"/>
      <c r="DDV475" s="61"/>
      <c r="DDW475" s="61"/>
      <c r="DDX475" s="61"/>
      <c r="DDY475" s="61"/>
      <c r="DDZ475" s="61"/>
      <c r="DEA475" s="61"/>
      <c r="DEB475" s="61"/>
      <c r="DEC475" s="61"/>
      <c r="DED475" s="61"/>
      <c r="DEE475" s="61"/>
      <c r="DEF475" s="61"/>
      <c r="DEG475" s="61"/>
      <c r="DEH475" s="61"/>
      <c r="DEI475" s="61"/>
      <c r="DEJ475" s="61"/>
      <c r="DEK475" s="61"/>
      <c r="DEL475" s="61"/>
      <c r="DEM475" s="61"/>
      <c r="DEN475" s="61"/>
      <c r="DEO475" s="61"/>
      <c r="DEP475" s="61"/>
      <c r="DEQ475" s="61"/>
      <c r="DER475" s="61"/>
      <c r="DES475" s="61"/>
      <c r="DET475" s="61"/>
      <c r="DEU475" s="61"/>
      <c r="DEV475" s="61"/>
      <c r="DEW475" s="61"/>
      <c r="DEX475" s="61"/>
      <c r="DEY475" s="61"/>
      <c r="DEZ475" s="61"/>
      <c r="DFA475" s="61"/>
      <c r="DFB475" s="61"/>
      <c r="DFC475" s="61"/>
      <c r="DFD475" s="61"/>
      <c r="DFE475" s="61"/>
      <c r="DFF475" s="61"/>
      <c r="DFG475" s="61"/>
      <c r="DFH475" s="61"/>
      <c r="DFI475" s="61"/>
      <c r="DFJ475" s="61"/>
      <c r="DFK475" s="61"/>
      <c r="DFL475" s="61"/>
      <c r="DFM475" s="61"/>
      <c r="DFN475" s="61"/>
      <c r="DFO475" s="61"/>
      <c r="DFP475" s="61"/>
      <c r="DFQ475" s="61"/>
      <c r="DFR475" s="61"/>
      <c r="DFS475" s="61"/>
      <c r="DFT475" s="61"/>
      <c r="DFU475" s="61"/>
      <c r="DFV475" s="61"/>
      <c r="DFW475" s="61"/>
      <c r="DFX475" s="61"/>
      <c r="DFY475" s="61"/>
      <c r="DFZ475" s="61"/>
      <c r="DGA475" s="61"/>
      <c r="DGB475" s="61"/>
      <c r="DGC475" s="61"/>
      <c r="DGD475" s="61"/>
      <c r="DGE475" s="61"/>
      <c r="DGF475" s="61"/>
      <c r="DGG475" s="61"/>
      <c r="DGH475" s="61"/>
      <c r="DGI475" s="61"/>
      <c r="DGJ475" s="61"/>
      <c r="DGK475" s="61"/>
      <c r="DGL475" s="61"/>
      <c r="DGM475" s="61"/>
      <c r="DGN475" s="61"/>
      <c r="DGO475" s="61"/>
      <c r="DGP475" s="61"/>
      <c r="DGQ475" s="61"/>
      <c r="DGR475" s="61"/>
      <c r="DGS475" s="61"/>
      <c r="DGT475" s="61"/>
      <c r="DGU475" s="61"/>
      <c r="DGV475" s="61"/>
      <c r="DGW475" s="61"/>
      <c r="DGX475" s="61"/>
      <c r="DGY475" s="61"/>
      <c r="DGZ475" s="61"/>
      <c r="DHA475" s="61"/>
      <c r="DHB475" s="61"/>
      <c r="DHC475" s="61"/>
      <c r="DHD475" s="61"/>
      <c r="DHE475" s="61"/>
      <c r="DHF475" s="61"/>
      <c r="DHG475" s="61"/>
      <c r="DHH475" s="61"/>
      <c r="DHI475" s="61"/>
      <c r="DHJ475" s="61"/>
      <c r="DHK475" s="61"/>
      <c r="DHL475" s="61"/>
      <c r="DHM475" s="61"/>
      <c r="DHN475" s="61"/>
      <c r="DHO475" s="61"/>
      <c r="DHP475" s="61"/>
      <c r="DHQ475" s="61"/>
      <c r="DHR475" s="61"/>
      <c r="DHS475" s="61"/>
      <c r="DHT475" s="61"/>
      <c r="DHU475" s="61"/>
      <c r="DHV475" s="61"/>
      <c r="DHW475" s="61"/>
      <c r="DHX475" s="61"/>
      <c r="DHY475" s="61"/>
      <c r="DHZ475" s="61"/>
      <c r="DIA475" s="61"/>
      <c r="DIB475" s="61"/>
      <c r="DIC475" s="61"/>
      <c r="DID475" s="61"/>
      <c r="DIE475" s="61"/>
      <c r="DIF475" s="61"/>
      <c r="DIG475" s="61"/>
      <c r="DIH475" s="61"/>
      <c r="DII475" s="61"/>
      <c r="DIJ475" s="61"/>
      <c r="DIK475" s="61"/>
      <c r="DIL475" s="61"/>
      <c r="DIM475" s="61"/>
      <c r="DIN475" s="61"/>
      <c r="DIO475" s="61"/>
      <c r="DIP475" s="61"/>
      <c r="DIQ475" s="61"/>
      <c r="DIR475" s="61"/>
      <c r="DIS475" s="61"/>
      <c r="DIT475" s="61"/>
      <c r="DIU475" s="61"/>
      <c r="DIV475" s="61"/>
      <c r="DIW475" s="61"/>
      <c r="DIX475" s="61"/>
      <c r="DIY475" s="61"/>
      <c r="DIZ475" s="61"/>
      <c r="DJA475" s="61"/>
      <c r="DJB475" s="61"/>
      <c r="DJC475" s="61"/>
      <c r="DJD475" s="61"/>
      <c r="DJE475" s="61"/>
      <c r="DJF475" s="61"/>
      <c r="DJG475" s="61"/>
      <c r="DJH475" s="61"/>
      <c r="DJI475" s="61"/>
      <c r="DJJ475" s="61"/>
      <c r="DJK475" s="61"/>
      <c r="DJL475" s="61"/>
      <c r="DJM475" s="61"/>
      <c r="DJN475" s="61"/>
      <c r="DJO475" s="61"/>
      <c r="DJP475" s="61"/>
      <c r="DJQ475" s="61"/>
      <c r="DJR475" s="61"/>
      <c r="DJS475" s="61"/>
      <c r="DJT475" s="61"/>
      <c r="DJU475" s="61"/>
      <c r="DJV475" s="61"/>
      <c r="DJW475" s="61"/>
      <c r="DJX475" s="61"/>
      <c r="DJY475" s="61"/>
      <c r="DJZ475" s="61"/>
      <c r="DKA475" s="61"/>
      <c r="DKB475" s="61"/>
      <c r="DKC475" s="61"/>
      <c r="DKD475" s="61"/>
      <c r="DKE475" s="61"/>
      <c r="DKF475" s="61"/>
      <c r="DKG475" s="61"/>
      <c r="DKH475" s="61"/>
      <c r="DKI475" s="61"/>
      <c r="DKJ475" s="61"/>
      <c r="DKK475" s="61"/>
      <c r="DKL475" s="61"/>
      <c r="DKM475" s="61"/>
      <c r="DKN475" s="61"/>
      <c r="DKO475" s="61"/>
      <c r="DKP475" s="61"/>
      <c r="DKQ475" s="61"/>
      <c r="DKR475" s="61"/>
      <c r="DKS475" s="61"/>
      <c r="DKT475" s="61"/>
      <c r="DKU475" s="61"/>
      <c r="DKV475" s="61"/>
      <c r="DKW475" s="61"/>
      <c r="DKX475" s="61"/>
      <c r="DKY475" s="61"/>
      <c r="DKZ475" s="61"/>
      <c r="DLA475" s="61"/>
      <c r="DLB475" s="61"/>
      <c r="DLC475" s="61"/>
      <c r="DLD475" s="61"/>
      <c r="DLE475" s="61"/>
      <c r="DLF475" s="61"/>
      <c r="DLG475" s="61"/>
      <c r="DLH475" s="61"/>
      <c r="DLI475" s="61"/>
      <c r="DLJ475" s="61"/>
      <c r="DLK475" s="61"/>
      <c r="DLL475" s="61"/>
      <c r="DLM475" s="61"/>
      <c r="DLN475" s="61"/>
      <c r="DLO475" s="61"/>
      <c r="DLP475" s="61"/>
      <c r="DLQ475" s="61"/>
      <c r="DLR475" s="61"/>
      <c r="DLS475" s="61"/>
      <c r="DLT475" s="61"/>
      <c r="DLU475" s="61"/>
      <c r="DLV475" s="61"/>
      <c r="DLW475" s="61"/>
      <c r="DLX475" s="61"/>
      <c r="DLY475" s="61"/>
      <c r="DLZ475" s="61"/>
      <c r="DMA475" s="61"/>
      <c r="DMB475" s="61"/>
      <c r="DMC475" s="61"/>
      <c r="DMD475" s="61"/>
      <c r="DME475" s="61"/>
      <c r="DMF475" s="61"/>
      <c r="DMG475" s="61"/>
      <c r="DMH475" s="61"/>
      <c r="DMI475" s="61"/>
      <c r="DMJ475" s="61"/>
      <c r="DMK475" s="61"/>
      <c r="DML475" s="61"/>
      <c r="DMM475" s="61"/>
      <c r="DMN475" s="61"/>
      <c r="DMO475" s="61"/>
      <c r="DMP475" s="61"/>
      <c r="DMQ475" s="61"/>
      <c r="DMR475" s="61"/>
      <c r="DMS475" s="61"/>
      <c r="DMT475" s="61"/>
      <c r="DMU475" s="61"/>
      <c r="DMV475" s="61"/>
      <c r="DMW475" s="61"/>
      <c r="DMX475" s="61"/>
      <c r="DMY475" s="61"/>
      <c r="DMZ475" s="61"/>
      <c r="DNA475" s="61"/>
      <c r="DNB475" s="61"/>
      <c r="DNC475" s="61"/>
      <c r="DND475" s="61"/>
      <c r="DNE475" s="61"/>
      <c r="DNF475" s="61"/>
      <c r="DNG475" s="61"/>
      <c r="DNH475" s="61"/>
      <c r="DNI475" s="61"/>
      <c r="DNJ475" s="61"/>
      <c r="DNK475" s="61"/>
      <c r="DNL475" s="61"/>
      <c r="DNM475" s="61"/>
      <c r="DNN475" s="61"/>
      <c r="DNO475" s="61"/>
      <c r="DNP475" s="61"/>
      <c r="DNQ475" s="61"/>
      <c r="DNR475" s="61"/>
      <c r="DNS475" s="61"/>
      <c r="DNT475" s="61"/>
      <c r="DNU475" s="61"/>
      <c r="DNV475" s="61"/>
      <c r="DNW475" s="61"/>
      <c r="DNX475" s="61"/>
      <c r="DNY475" s="61"/>
      <c r="DNZ475" s="61"/>
      <c r="DOA475" s="61"/>
      <c r="DOB475" s="61"/>
      <c r="DOC475" s="61"/>
      <c r="DOD475" s="61"/>
      <c r="DOE475" s="61"/>
      <c r="DOF475" s="61"/>
      <c r="DOG475" s="61"/>
      <c r="DOH475" s="61"/>
      <c r="DOI475" s="61"/>
      <c r="DOJ475" s="61"/>
      <c r="DOK475" s="61"/>
      <c r="DOL475" s="61"/>
      <c r="DOM475" s="61"/>
      <c r="DON475" s="61"/>
      <c r="DOO475" s="61"/>
      <c r="DOP475" s="61"/>
      <c r="DOQ475" s="61"/>
      <c r="DOR475" s="61"/>
      <c r="DOS475" s="61"/>
      <c r="DOT475" s="61"/>
      <c r="DOU475" s="61"/>
      <c r="DOV475" s="61"/>
      <c r="DOW475" s="61"/>
      <c r="DOX475" s="61"/>
      <c r="DOY475" s="61"/>
      <c r="DOZ475" s="61"/>
      <c r="DPA475" s="61"/>
      <c r="DPB475" s="61"/>
      <c r="DPC475" s="61"/>
      <c r="DPD475" s="61"/>
      <c r="DPE475" s="61"/>
      <c r="DPF475" s="61"/>
      <c r="DPG475" s="61"/>
      <c r="DPH475" s="61"/>
      <c r="DPI475" s="61"/>
      <c r="DPJ475" s="61"/>
      <c r="DPK475" s="61"/>
      <c r="DPL475" s="61"/>
      <c r="DPM475" s="61"/>
      <c r="DPN475" s="61"/>
      <c r="DPO475" s="61"/>
      <c r="DPP475" s="61"/>
      <c r="DPQ475" s="61"/>
      <c r="DPR475" s="61"/>
      <c r="DPS475" s="61"/>
      <c r="DPT475" s="61"/>
      <c r="DPU475" s="61"/>
      <c r="DPV475" s="61"/>
      <c r="DPW475" s="61"/>
      <c r="DPX475" s="61"/>
      <c r="DPY475" s="61"/>
      <c r="DPZ475" s="61"/>
      <c r="DQA475" s="61"/>
      <c r="DQB475" s="61"/>
      <c r="DQC475" s="61"/>
      <c r="DQD475" s="61"/>
      <c r="DQE475" s="61"/>
      <c r="DQF475" s="61"/>
      <c r="DQG475" s="61"/>
      <c r="DQH475" s="61"/>
      <c r="DQI475" s="61"/>
      <c r="DQJ475" s="61"/>
      <c r="DQK475" s="61"/>
      <c r="DQL475" s="61"/>
      <c r="DQM475" s="61"/>
      <c r="DQN475" s="61"/>
      <c r="DQO475" s="61"/>
      <c r="DQP475" s="61"/>
      <c r="DQQ475" s="61"/>
      <c r="DQR475" s="61"/>
      <c r="DQS475" s="61"/>
      <c r="DQT475" s="61"/>
      <c r="DQU475" s="61"/>
      <c r="DQV475" s="61"/>
      <c r="DQW475" s="61"/>
      <c r="DQX475" s="61"/>
      <c r="DQY475" s="61"/>
      <c r="DQZ475" s="61"/>
      <c r="DRA475" s="61"/>
      <c r="DRB475" s="61"/>
      <c r="DRC475" s="61"/>
      <c r="DRD475" s="61"/>
      <c r="DRE475" s="61"/>
      <c r="DRF475" s="61"/>
      <c r="DRG475" s="61"/>
      <c r="DRH475" s="61"/>
      <c r="DRI475" s="61"/>
      <c r="DRJ475" s="61"/>
      <c r="DRK475" s="61"/>
      <c r="DRL475" s="61"/>
      <c r="DRM475" s="61"/>
      <c r="DRN475" s="61"/>
      <c r="DRO475" s="61"/>
      <c r="DRP475" s="61"/>
      <c r="DRQ475" s="61"/>
      <c r="DRR475" s="61"/>
      <c r="DRS475" s="61"/>
      <c r="DRT475" s="61"/>
      <c r="DRU475" s="61"/>
      <c r="DRV475" s="61"/>
      <c r="DRW475" s="61"/>
      <c r="DRX475" s="61"/>
      <c r="DRY475" s="61"/>
      <c r="DRZ475" s="61"/>
      <c r="DSA475" s="61"/>
      <c r="DSB475" s="61"/>
      <c r="DSC475" s="61"/>
      <c r="DSD475" s="61"/>
      <c r="DSE475" s="61"/>
      <c r="DSF475" s="61"/>
      <c r="DSG475" s="61"/>
      <c r="DSH475" s="61"/>
      <c r="DSI475" s="61"/>
      <c r="DSJ475" s="61"/>
      <c r="DSK475" s="61"/>
      <c r="DSL475" s="61"/>
      <c r="DSM475" s="61"/>
      <c r="DSN475" s="61"/>
      <c r="DSO475" s="61"/>
      <c r="DSP475" s="61"/>
      <c r="DSQ475" s="61"/>
      <c r="DSR475" s="61"/>
      <c r="DSS475" s="61"/>
      <c r="DST475" s="61"/>
      <c r="DSU475" s="61"/>
      <c r="DSV475" s="61"/>
      <c r="DSW475" s="61"/>
      <c r="DSX475" s="61"/>
      <c r="DSY475" s="61"/>
      <c r="DSZ475" s="61"/>
      <c r="DTA475" s="61"/>
      <c r="DTB475" s="61"/>
      <c r="DTC475" s="61"/>
      <c r="DTD475" s="61"/>
      <c r="DTE475" s="61"/>
      <c r="DTF475" s="61"/>
      <c r="DTG475" s="61"/>
      <c r="DTH475" s="61"/>
      <c r="DTI475" s="61"/>
      <c r="DTJ475" s="61"/>
      <c r="DTK475" s="61"/>
      <c r="DTL475" s="61"/>
      <c r="DTM475" s="61"/>
      <c r="DTN475" s="61"/>
      <c r="DTO475" s="61"/>
      <c r="DTP475" s="61"/>
      <c r="DTQ475" s="61"/>
      <c r="DTR475" s="61"/>
      <c r="DTS475" s="61"/>
      <c r="DTT475" s="61"/>
      <c r="DTU475" s="61"/>
      <c r="DTV475" s="61"/>
      <c r="DTW475" s="61"/>
      <c r="DTX475" s="61"/>
      <c r="DTY475" s="61"/>
      <c r="DTZ475" s="61"/>
      <c r="DUA475" s="61"/>
      <c r="DUB475" s="61"/>
      <c r="DUC475" s="61"/>
      <c r="DUD475" s="61"/>
      <c r="DUE475" s="61"/>
      <c r="DUF475" s="61"/>
      <c r="DUG475" s="61"/>
      <c r="DUH475" s="61"/>
      <c r="DUI475" s="61"/>
      <c r="DUJ475" s="61"/>
      <c r="DUK475" s="61"/>
      <c r="DUL475" s="61"/>
      <c r="DUM475" s="61"/>
      <c r="DUN475" s="61"/>
      <c r="DUO475" s="61"/>
      <c r="DUP475" s="61"/>
      <c r="DUQ475" s="61"/>
      <c r="DUR475" s="61"/>
      <c r="DUS475" s="61"/>
      <c r="DUT475" s="61"/>
      <c r="DUU475" s="61"/>
      <c r="DUV475" s="61"/>
      <c r="DUW475" s="61"/>
      <c r="DUX475" s="61"/>
      <c r="DUY475" s="61"/>
      <c r="DUZ475" s="61"/>
      <c r="DVA475" s="61"/>
      <c r="DVB475" s="61"/>
      <c r="DVC475" s="61"/>
      <c r="DVD475" s="61"/>
      <c r="DVE475" s="61"/>
      <c r="DVF475" s="61"/>
      <c r="DVG475" s="61"/>
      <c r="DVH475" s="61"/>
      <c r="DVI475" s="61"/>
      <c r="DVJ475" s="61"/>
      <c r="DVK475" s="61"/>
      <c r="DVL475" s="61"/>
      <c r="DVM475" s="61"/>
      <c r="DVN475" s="61"/>
      <c r="DVO475" s="61"/>
      <c r="DVP475" s="61"/>
      <c r="DVQ475" s="61"/>
      <c r="DVR475" s="61"/>
      <c r="DVS475" s="61"/>
      <c r="DVT475" s="61"/>
      <c r="DVU475" s="61"/>
      <c r="DVV475" s="61"/>
      <c r="DVW475" s="61"/>
      <c r="DVX475" s="61"/>
      <c r="DVY475" s="61"/>
      <c r="DVZ475" s="61"/>
      <c r="DWA475" s="61"/>
      <c r="DWB475" s="61"/>
      <c r="DWC475" s="61"/>
      <c r="DWD475" s="61"/>
      <c r="DWE475" s="61"/>
      <c r="DWF475" s="61"/>
      <c r="DWG475" s="61"/>
      <c r="DWH475" s="61"/>
      <c r="DWI475" s="61"/>
      <c r="DWJ475" s="61"/>
      <c r="DWK475" s="61"/>
      <c r="DWL475" s="61"/>
      <c r="DWM475" s="61"/>
      <c r="DWN475" s="61"/>
      <c r="DWO475" s="61"/>
      <c r="DWP475" s="61"/>
      <c r="DWQ475" s="61"/>
      <c r="DWR475" s="61"/>
      <c r="DWS475" s="61"/>
      <c r="DWT475" s="61"/>
      <c r="DWU475" s="61"/>
      <c r="DWV475" s="61"/>
      <c r="DWW475" s="61"/>
      <c r="DWX475" s="61"/>
      <c r="DWY475" s="61"/>
      <c r="DWZ475" s="61"/>
      <c r="DXA475" s="61"/>
      <c r="DXB475" s="61"/>
      <c r="DXC475" s="61"/>
      <c r="DXD475" s="61"/>
      <c r="DXE475" s="61"/>
      <c r="DXF475" s="61"/>
      <c r="DXG475" s="61"/>
      <c r="DXH475" s="61"/>
      <c r="DXI475" s="61"/>
      <c r="DXJ475" s="61"/>
      <c r="DXK475" s="61"/>
      <c r="DXL475" s="61"/>
      <c r="DXM475" s="61"/>
      <c r="DXN475" s="61"/>
      <c r="DXO475" s="61"/>
      <c r="DXP475" s="61"/>
      <c r="DXQ475" s="61"/>
      <c r="DXR475" s="61"/>
      <c r="DXS475" s="61"/>
      <c r="DXT475" s="61"/>
      <c r="DXU475" s="61"/>
      <c r="DXV475" s="61"/>
      <c r="DXW475" s="61"/>
      <c r="DXX475" s="61"/>
      <c r="DXY475" s="61"/>
      <c r="DXZ475" s="61"/>
      <c r="DYA475" s="61"/>
      <c r="DYB475" s="61"/>
      <c r="DYC475" s="61"/>
      <c r="DYD475" s="61"/>
      <c r="DYE475" s="61"/>
      <c r="DYF475" s="61"/>
      <c r="DYG475" s="61"/>
      <c r="DYH475" s="61"/>
      <c r="DYI475" s="61"/>
      <c r="DYJ475" s="61"/>
      <c r="DYK475" s="61"/>
      <c r="DYL475" s="61"/>
      <c r="DYM475" s="61"/>
      <c r="DYN475" s="61"/>
      <c r="DYO475" s="61"/>
      <c r="DYP475" s="61"/>
      <c r="DYQ475" s="61"/>
      <c r="DYR475" s="61"/>
      <c r="DYS475" s="61"/>
      <c r="DYT475" s="61"/>
      <c r="DYU475" s="61"/>
      <c r="DYV475" s="61"/>
      <c r="DYW475" s="61"/>
      <c r="DYX475" s="61"/>
      <c r="DYY475" s="61"/>
      <c r="DYZ475" s="61"/>
      <c r="DZA475" s="61"/>
      <c r="DZB475" s="61"/>
      <c r="DZC475" s="61"/>
      <c r="DZD475" s="61"/>
      <c r="DZE475" s="61"/>
      <c r="DZF475" s="61"/>
      <c r="DZG475" s="61"/>
      <c r="DZH475" s="61"/>
      <c r="DZI475" s="61"/>
      <c r="DZJ475" s="61"/>
      <c r="DZK475" s="61"/>
      <c r="DZL475" s="61"/>
      <c r="DZM475" s="61"/>
      <c r="DZN475" s="61"/>
      <c r="DZO475" s="61"/>
      <c r="DZP475" s="61"/>
      <c r="DZQ475" s="61"/>
      <c r="DZR475" s="61"/>
      <c r="DZS475" s="61"/>
      <c r="DZT475" s="61"/>
      <c r="DZU475" s="61"/>
      <c r="DZV475" s="61"/>
      <c r="DZW475" s="61"/>
      <c r="DZX475" s="61"/>
      <c r="DZY475" s="61"/>
      <c r="DZZ475" s="61"/>
      <c r="EAA475" s="61"/>
      <c r="EAB475" s="61"/>
      <c r="EAC475" s="61"/>
      <c r="EAD475" s="61"/>
      <c r="EAE475" s="61"/>
      <c r="EAF475" s="61"/>
      <c r="EAG475" s="61"/>
      <c r="EAH475" s="61"/>
      <c r="EAI475" s="61"/>
      <c r="EAJ475" s="61"/>
      <c r="EAK475" s="61"/>
      <c r="EAL475" s="61"/>
      <c r="EAM475" s="61"/>
      <c r="EAN475" s="61"/>
      <c r="EAO475" s="61"/>
      <c r="EAP475" s="61"/>
      <c r="EAQ475" s="61"/>
      <c r="EAR475" s="61"/>
      <c r="EAS475" s="61"/>
      <c r="EAT475" s="61"/>
      <c r="EAU475" s="61"/>
      <c r="EAV475" s="61"/>
      <c r="EAW475" s="61"/>
      <c r="EAX475" s="61"/>
      <c r="EAY475" s="61"/>
      <c r="EAZ475" s="61"/>
      <c r="EBA475" s="61"/>
      <c r="EBB475" s="61"/>
      <c r="EBC475" s="61"/>
      <c r="EBD475" s="61"/>
      <c r="EBE475" s="61"/>
      <c r="EBF475" s="61"/>
      <c r="EBG475" s="61"/>
      <c r="EBH475" s="61"/>
      <c r="EBI475" s="61"/>
      <c r="EBJ475" s="61"/>
      <c r="EBK475" s="61"/>
      <c r="EBL475" s="61"/>
      <c r="EBM475" s="61"/>
      <c r="EBN475" s="61"/>
      <c r="EBO475" s="61"/>
      <c r="EBP475" s="61"/>
      <c r="EBQ475" s="61"/>
      <c r="EBR475" s="61"/>
      <c r="EBS475" s="61"/>
      <c r="EBT475" s="61"/>
      <c r="EBU475" s="61"/>
      <c r="EBV475" s="61"/>
      <c r="EBW475" s="61"/>
      <c r="EBX475" s="61"/>
      <c r="EBY475" s="61"/>
      <c r="EBZ475" s="61"/>
      <c r="ECA475" s="61"/>
      <c r="ECB475" s="61"/>
      <c r="ECC475" s="61"/>
      <c r="ECD475" s="61"/>
      <c r="ECE475" s="61"/>
      <c r="ECF475" s="61"/>
      <c r="ECG475" s="61"/>
      <c r="ECH475" s="61"/>
      <c r="ECI475" s="61"/>
      <c r="ECJ475" s="61"/>
      <c r="ECK475" s="61"/>
      <c r="ECL475" s="61"/>
      <c r="ECM475" s="61"/>
      <c r="ECN475" s="61"/>
      <c r="ECO475" s="61"/>
      <c r="ECP475" s="61"/>
      <c r="ECQ475" s="61"/>
      <c r="ECR475" s="61"/>
      <c r="ECS475" s="61"/>
      <c r="ECT475" s="61"/>
      <c r="ECU475" s="61"/>
      <c r="ECV475" s="61"/>
      <c r="ECW475" s="61"/>
      <c r="ECX475" s="61"/>
      <c r="ECY475" s="61"/>
      <c r="ECZ475" s="61"/>
      <c r="EDA475" s="61"/>
      <c r="EDB475" s="61"/>
      <c r="EDC475" s="61"/>
      <c r="EDD475" s="61"/>
      <c r="EDE475" s="61"/>
      <c r="EDF475" s="61"/>
      <c r="EDG475" s="61"/>
      <c r="EDH475" s="61"/>
      <c r="EDI475" s="61"/>
      <c r="EDJ475" s="61"/>
      <c r="EDK475" s="61"/>
      <c r="EDL475" s="61"/>
      <c r="EDM475" s="61"/>
      <c r="EDN475" s="61"/>
      <c r="EDO475" s="61"/>
      <c r="EDP475" s="61"/>
      <c r="EDQ475" s="61"/>
      <c r="EDR475" s="61"/>
      <c r="EDS475" s="61"/>
      <c r="EDT475" s="61"/>
      <c r="EDU475" s="61"/>
      <c r="EDV475" s="61"/>
      <c r="EDW475" s="61"/>
      <c r="EDX475" s="61"/>
      <c r="EDY475" s="61"/>
      <c r="EDZ475" s="61"/>
      <c r="EEA475" s="61"/>
      <c r="EEB475" s="61"/>
      <c r="EEC475" s="61"/>
      <c r="EED475" s="61"/>
      <c r="EEE475" s="61"/>
      <c r="EEF475" s="61"/>
      <c r="EEG475" s="61"/>
      <c r="EEH475" s="61"/>
      <c r="EEI475" s="61"/>
      <c r="EEJ475" s="61"/>
      <c r="EEK475" s="61"/>
      <c r="EEL475" s="61"/>
      <c r="EEM475" s="61"/>
      <c r="EEN475" s="61"/>
      <c r="EEO475" s="61"/>
      <c r="EEP475" s="61"/>
      <c r="EEQ475" s="61"/>
      <c r="EER475" s="61"/>
      <c r="EES475" s="61"/>
      <c r="EET475" s="61"/>
      <c r="EEU475" s="61"/>
      <c r="EEV475" s="61"/>
      <c r="EEW475" s="61"/>
      <c r="EEX475" s="61"/>
      <c r="EEY475" s="61"/>
      <c r="EEZ475" s="61"/>
      <c r="EFA475" s="61"/>
      <c r="EFB475" s="61"/>
      <c r="EFC475" s="61"/>
      <c r="EFD475" s="61"/>
      <c r="EFE475" s="61"/>
      <c r="EFF475" s="61"/>
      <c r="EFG475" s="61"/>
      <c r="EFH475" s="61"/>
      <c r="EFI475" s="61"/>
      <c r="EFJ475" s="61"/>
      <c r="EFK475" s="61"/>
      <c r="EFL475" s="61"/>
      <c r="EFM475" s="61"/>
      <c r="EFN475" s="61"/>
      <c r="EFO475" s="61"/>
      <c r="EFP475" s="61"/>
      <c r="EFQ475" s="61"/>
      <c r="EFR475" s="61"/>
      <c r="EFS475" s="61"/>
      <c r="EFT475" s="61"/>
      <c r="EFU475" s="61"/>
      <c r="EFV475" s="61"/>
      <c r="EFW475" s="61"/>
      <c r="EFX475" s="61"/>
      <c r="EFY475" s="61"/>
      <c r="EFZ475" s="61"/>
      <c r="EGA475" s="61"/>
      <c r="EGB475" s="61"/>
      <c r="EGC475" s="61"/>
      <c r="EGD475" s="61"/>
      <c r="EGE475" s="61"/>
      <c r="EGF475" s="61"/>
      <c r="EGG475" s="61"/>
      <c r="EGH475" s="61"/>
      <c r="EGI475" s="61"/>
      <c r="EGJ475" s="61"/>
      <c r="EGK475" s="61"/>
      <c r="EGL475" s="61"/>
      <c r="EGM475" s="61"/>
      <c r="EGN475" s="61"/>
      <c r="EGO475" s="61"/>
      <c r="EGP475" s="61"/>
      <c r="EGQ475" s="61"/>
      <c r="EGR475" s="61"/>
      <c r="EGS475" s="61"/>
      <c r="EGT475" s="61"/>
      <c r="EGU475" s="61"/>
      <c r="EGV475" s="61"/>
      <c r="EGW475" s="61"/>
      <c r="EGX475" s="61"/>
      <c r="EGY475" s="61"/>
      <c r="EGZ475" s="61"/>
      <c r="EHA475" s="61"/>
      <c r="EHB475" s="61"/>
      <c r="EHC475" s="61"/>
      <c r="EHD475" s="61"/>
      <c r="EHE475" s="61"/>
      <c r="EHF475" s="61"/>
      <c r="EHG475" s="61"/>
      <c r="EHH475" s="61"/>
      <c r="EHI475" s="61"/>
      <c r="EHJ475" s="61"/>
      <c r="EHK475" s="61"/>
      <c r="EHL475" s="61"/>
      <c r="EHM475" s="61"/>
      <c r="EHN475" s="61"/>
      <c r="EHO475" s="61"/>
      <c r="EHP475" s="61"/>
      <c r="EHQ475" s="61"/>
      <c r="EHR475" s="61"/>
      <c r="EHS475" s="61"/>
      <c r="EHT475" s="61"/>
      <c r="EHU475" s="61"/>
      <c r="EHV475" s="61"/>
      <c r="EHW475" s="61"/>
      <c r="EHX475" s="61"/>
      <c r="EHY475" s="61"/>
      <c r="EHZ475" s="61"/>
      <c r="EIA475" s="61"/>
      <c r="EIB475" s="61"/>
      <c r="EIC475" s="61"/>
      <c r="EID475" s="61"/>
      <c r="EIE475" s="61"/>
      <c r="EIF475" s="61"/>
      <c r="EIG475" s="61"/>
      <c r="EIH475" s="61"/>
      <c r="EII475" s="61"/>
      <c r="EIJ475" s="61"/>
      <c r="EIK475" s="61"/>
      <c r="EIL475" s="61"/>
      <c r="EIM475" s="61"/>
      <c r="EIN475" s="61"/>
      <c r="EIO475" s="61"/>
      <c r="EIP475" s="61"/>
      <c r="EIQ475" s="61"/>
      <c r="EIR475" s="61"/>
      <c r="EIS475" s="61"/>
      <c r="EIT475" s="61"/>
      <c r="EIU475" s="61"/>
      <c r="EIV475" s="61"/>
      <c r="EIW475" s="61"/>
      <c r="EIX475" s="61"/>
      <c r="EIY475" s="61"/>
      <c r="EIZ475" s="61"/>
      <c r="EJA475" s="61"/>
      <c r="EJB475" s="61"/>
      <c r="EJC475" s="61"/>
      <c r="EJD475" s="61"/>
      <c r="EJE475" s="61"/>
      <c r="EJF475" s="61"/>
      <c r="EJG475" s="61"/>
      <c r="EJH475" s="61"/>
      <c r="EJI475" s="61"/>
      <c r="EJJ475" s="61"/>
      <c r="EJK475" s="61"/>
      <c r="EJL475" s="61"/>
      <c r="EJM475" s="61"/>
      <c r="EJN475" s="61"/>
      <c r="EJO475" s="61"/>
      <c r="EJP475" s="61"/>
      <c r="EJQ475" s="61"/>
      <c r="EJR475" s="61"/>
      <c r="EJS475" s="61"/>
      <c r="EJT475" s="61"/>
      <c r="EJU475" s="61"/>
      <c r="EJV475" s="61"/>
      <c r="EJW475" s="61"/>
      <c r="EJX475" s="61"/>
      <c r="EJY475" s="61"/>
      <c r="EJZ475" s="61"/>
      <c r="EKA475" s="61"/>
      <c r="EKB475" s="61"/>
      <c r="EKC475" s="61"/>
      <c r="EKD475" s="61"/>
      <c r="EKE475" s="61"/>
      <c r="EKF475" s="61"/>
      <c r="EKG475" s="61"/>
      <c r="EKH475" s="61"/>
      <c r="EKI475" s="61"/>
      <c r="EKJ475" s="61"/>
      <c r="EKK475" s="61"/>
      <c r="EKL475" s="61"/>
      <c r="EKM475" s="61"/>
      <c r="EKN475" s="61"/>
      <c r="EKO475" s="61"/>
      <c r="EKP475" s="61"/>
      <c r="EKQ475" s="61"/>
      <c r="EKR475" s="61"/>
      <c r="EKS475" s="61"/>
      <c r="EKT475" s="61"/>
      <c r="EKU475" s="61"/>
      <c r="EKV475" s="61"/>
      <c r="EKW475" s="61"/>
      <c r="EKX475" s="61"/>
      <c r="EKY475" s="61"/>
      <c r="EKZ475" s="61"/>
      <c r="ELA475" s="61"/>
      <c r="ELB475" s="61"/>
      <c r="ELC475" s="61"/>
      <c r="ELD475" s="61"/>
      <c r="ELE475" s="61"/>
      <c r="ELF475" s="61"/>
      <c r="ELG475" s="61"/>
      <c r="ELH475" s="61"/>
      <c r="ELI475" s="61"/>
      <c r="ELJ475" s="61"/>
      <c r="ELK475" s="61"/>
      <c r="ELL475" s="61"/>
      <c r="ELM475" s="61"/>
      <c r="ELN475" s="61"/>
      <c r="ELO475" s="61"/>
      <c r="ELP475" s="61"/>
      <c r="ELQ475" s="61"/>
      <c r="ELR475" s="61"/>
      <c r="ELS475" s="61"/>
      <c r="ELT475" s="61"/>
      <c r="ELU475" s="61"/>
      <c r="ELV475" s="61"/>
      <c r="ELW475" s="61"/>
      <c r="ELX475" s="61"/>
      <c r="ELY475" s="61"/>
      <c r="ELZ475" s="61"/>
      <c r="EMA475" s="61"/>
      <c r="EMB475" s="61"/>
      <c r="EMC475" s="61"/>
      <c r="EMD475" s="61"/>
      <c r="EME475" s="61"/>
      <c r="EMF475" s="61"/>
      <c r="EMG475" s="61"/>
      <c r="EMH475" s="61"/>
      <c r="EMI475" s="61"/>
      <c r="EMJ475" s="61"/>
      <c r="EMK475" s="61"/>
      <c r="EML475" s="61"/>
      <c r="EMM475" s="61"/>
      <c r="EMN475" s="61"/>
      <c r="EMO475" s="61"/>
      <c r="EMP475" s="61"/>
      <c r="EMQ475" s="61"/>
      <c r="EMR475" s="61"/>
      <c r="EMS475" s="61"/>
      <c r="EMT475" s="61"/>
      <c r="EMU475" s="61"/>
      <c r="EMV475" s="61"/>
      <c r="EMW475" s="61"/>
      <c r="EMX475" s="61"/>
      <c r="EMY475" s="61"/>
      <c r="EMZ475" s="61"/>
      <c r="ENA475" s="61"/>
      <c r="ENB475" s="61"/>
      <c r="ENC475" s="61"/>
      <c r="END475" s="61"/>
      <c r="ENE475" s="61"/>
      <c r="ENF475" s="61"/>
      <c r="ENG475" s="61"/>
      <c r="ENH475" s="61"/>
      <c r="ENI475" s="61"/>
      <c r="ENJ475" s="61"/>
      <c r="ENK475" s="61"/>
      <c r="ENL475" s="61"/>
      <c r="ENM475" s="61"/>
      <c r="ENN475" s="61"/>
      <c r="ENO475" s="61"/>
      <c r="ENP475" s="61"/>
      <c r="ENQ475" s="61"/>
      <c r="ENR475" s="61"/>
      <c r="ENS475" s="61"/>
      <c r="ENT475" s="61"/>
      <c r="ENU475" s="61"/>
      <c r="ENV475" s="61"/>
      <c r="ENW475" s="61"/>
      <c r="ENX475" s="61"/>
      <c r="ENY475" s="61"/>
      <c r="ENZ475" s="61"/>
      <c r="EOA475" s="61"/>
      <c r="EOB475" s="61"/>
      <c r="EOC475" s="61"/>
      <c r="EOD475" s="61"/>
      <c r="EOE475" s="61"/>
      <c r="EOF475" s="61"/>
      <c r="EOG475" s="61"/>
      <c r="EOH475" s="61"/>
      <c r="EOI475" s="61"/>
      <c r="EOJ475" s="61"/>
      <c r="EOK475" s="61"/>
      <c r="EOL475" s="61"/>
      <c r="EOM475" s="61"/>
      <c r="EON475" s="61"/>
      <c r="EOO475" s="61"/>
      <c r="EOP475" s="61"/>
      <c r="EOQ475" s="61"/>
      <c r="EOR475" s="61"/>
      <c r="EOS475" s="61"/>
      <c r="EOT475" s="61"/>
      <c r="EOU475" s="61"/>
      <c r="EOV475" s="61"/>
      <c r="EOW475" s="61"/>
      <c r="EOX475" s="61"/>
      <c r="EOY475" s="61"/>
      <c r="EOZ475" s="61"/>
      <c r="EPA475" s="61"/>
      <c r="EPB475" s="61"/>
      <c r="EPC475" s="61"/>
      <c r="EPD475" s="61"/>
      <c r="EPE475" s="61"/>
      <c r="EPF475" s="61"/>
      <c r="EPG475" s="61"/>
      <c r="EPH475" s="61"/>
      <c r="EPI475" s="61"/>
      <c r="EPJ475" s="61"/>
      <c r="EPK475" s="61"/>
      <c r="EPL475" s="61"/>
      <c r="EPM475" s="61"/>
      <c r="EPN475" s="61"/>
      <c r="EPO475" s="61"/>
      <c r="EPP475" s="61"/>
      <c r="EPQ475" s="61"/>
      <c r="EPR475" s="61"/>
      <c r="EPS475" s="61"/>
      <c r="EPT475" s="61"/>
      <c r="EPU475" s="61"/>
      <c r="EPV475" s="61"/>
      <c r="EPW475" s="61"/>
      <c r="EPX475" s="61"/>
      <c r="EPY475" s="61"/>
      <c r="EPZ475" s="61"/>
      <c r="EQA475" s="61"/>
      <c r="EQB475" s="61"/>
      <c r="EQC475" s="61"/>
      <c r="EQD475" s="61"/>
      <c r="EQE475" s="61"/>
      <c r="EQF475" s="61"/>
      <c r="EQG475" s="61"/>
      <c r="EQH475" s="61"/>
      <c r="EQI475" s="61"/>
      <c r="EQJ475" s="61"/>
      <c r="EQK475" s="61"/>
      <c r="EQL475" s="61"/>
      <c r="EQM475" s="61"/>
      <c r="EQN475" s="61"/>
      <c r="EQO475" s="61"/>
      <c r="EQP475" s="61"/>
      <c r="EQQ475" s="61"/>
      <c r="EQR475" s="61"/>
      <c r="EQS475" s="61"/>
      <c r="EQT475" s="61"/>
      <c r="EQU475" s="61"/>
      <c r="EQV475" s="61"/>
      <c r="EQW475" s="61"/>
      <c r="EQX475" s="61"/>
      <c r="EQY475" s="61"/>
      <c r="EQZ475" s="61"/>
      <c r="ERA475" s="61"/>
      <c r="ERB475" s="61"/>
      <c r="ERC475" s="61"/>
      <c r="ERD475" s="61"/>
      <c r="ERE475" s="61"/>
      <c r="ERF475" s="61"/>
      <c r="ERG475" s="61"/>
      <c r="ERH475" s="61"/>
      <c r="ERI475" s="61"/>
      <c r="ERJ475" s="61"/>
      <c r="ERK475" s="61"/>
      <c r="ERL475" s="61"/>
      <c r="ERM475" s="61"/>
      <c r="ERN475" s="61"/>
      <c r="ERO475" s="61"/>
      <c r="ERP475" s="61"/>
      <c r="ERQ475" s="61"/>
      <c r="ERR475" s="61"/>
      <c r="ERS475" s="61"/>
      <c r="ERT475" s="61"/>
      <c r="ERU475" s="61"/>
      <c r="ERV475" s="61"/>
      <c r="ERW475" s="61"/>
      <c r="ERX475" s="61"/>
      <c r="ERY475" s="61"/>
      <c r="ERZ475" s="61"/>
      <c r="ESA475" s="61"/>
      <c r="ESB475" s="61"/>
      <c r="ESC475" s="61"/>
      <c r="ESD475" s="61"/>
      <c r="ESE475" s="61"/>
      <c r="ESF475" s="61"/>
      <c r="ESG475" s="61"/>
      <c r="ESH475" s="61"/>
      <c r="ESI475" s="61"/>
      <c r="ESJ475" s="61"/>
      <c r="ESK475" s="61"/>
      <c r="ESL475" s="61"/>
      <c r="ESM475" s="61"/>
      <c r="ESN475" s="61"/>
      <c r="ESO475" s="61"/>
      <c r="ESP475" s="61"/>
      <c r="ESQ475" s="61"/>
      <c r="ESR475" s="61"/>
      <c r="ESS475" s="61"/>
      <c r="EST475" s="61"/>
      <c r="ESU475" s="61"/>
      <c r="ESV475" s="61"/>
      <c r="ESW475" s="61"/>
      <c r="ESX475" s="61"/>
      <c r="ESY475" s="61"/>
      <c r="ESZ475" s="61"/>
      <c r="ETA475" s="61"/>
      <c r="ETB475" s="61"/>
      <c r="ETC475" s="61"/>
      <c r="ETD475" s="61"/>
      <c r="ETE475" s="61"/>
      <c r="ETF475" s="61"/>
      <c r="ETG475" s="61"/>
      <c r="ETH475" s="61"/>
      <c r="ETI475" s="61"/>
      <c r="ETJ475" s="61"/>
      <c r="ETK475" s="61"/>
      <c r="ETL475" s="61"/>
      <c r="ETM475" s="61"/>
      <c r="ETN475" s="61"/>
      <c r="ETO475" s="61"/>
      <c r="ETP475" s="61"/>
      <c r="ETQ475" s="61"/>
      <c r="ETR475" s="61"/>
      <c r="ETS475" s="61"/>
      <c r="ETT475" s="61"/>
      <c r="ETU475" s="61"/>
      <c r="ETV475" s="61"/>
      <c r="ETW475" s="61"/>
      <c r="ETX475" s="61"/>
      <c r="ETY475" s="61"/>
      <c r="ETZ475" s="61"/>
      <c r="EUA475" s="61"/>
      <c r="EUB475" s="61"/>
      <c r="EUC475" s="61"/>
      <c r="EUD475" s="61"/>
      <c r="EUE475" s="61"/>
      <c r="EUF475" s="61"/>
      <c r="EUG475" s="61"/>
      <c r="EUH475" s="61"/>
      <c r="EUI475" s="61"/>
      <c r="EUJ475" s="61"/>
      <c r="EUK475" s="61"/>
      <c r="EUL475" s="61"/>
      <c r="EUM475" s="61"/>
      <c r="EUN475" s="61"/>
      <c r="EUO475" s="61"/>
      <c r="EUP475" s="61"/>
      <c r="EUQ475" s="61"/>
      <c r="EUR475" s="61"/>
      <c r="EUS475" s="61"/>
      <c r="EUT475" s="61"/>
      <c r="EUU475" s="61"/>
      <c r="EUV475" s="61"/>
      <c r="EUW475" s="61"/>
      <c r="EUX475" s="61"/>
      <c r="EUY475" s="61"/>
      <c r="EUZ475" s="61"/>
      <c r="EVA475" s="61"/>
      <c r="EVB475" s="61"/>
      <c r="EVC475" s="61"/>
      <c r="EVD475" s="61"/>
      <c r="EVE475" s="61"/>
      <c r="EVF475" s="61"/>
      <c r="EVG475" s="61"/>
      <c r="EVH475" s="61"/>
      <c r="EVI475" s="61"/>
      <c r="EVJ475" s="61"/>
      <c r="EVK475" s="61"/>
      <c r="EVL475" s="61"/>
      <c r="EVM475" s="61"/>
      <c r="EVN475" s="61"/>
      <c r="EVO475" s="61"/>
      <c r="EVP475" s="61"/>
      <c r="EVQ475" s="61"/>
      <c r="EVR475" s="61"/>
      <c r="EVS475" s="61"/>
      <c r="EVT475" s="61"/>
      <c r="EVU475" s="61"/>
      <c r="EVV475" s="61"/>
      <c r="EVW475" s="61"/>
      <c r="EVX475" s="61"/>
      <c r="EVY475" s="61"/>
      <c r="EVZ475" s="61"/>
      <c r="EWA475" s="61"/>
      <c r="EWB475" s="61"/>
      <c r="EWC475" s="61"/>
      <c r="EWD475" s="61"/>
      <c r="EWE475" s="61"/>
      <c r="EWF475" s="61"/>
      <c r="EWG475" s="61"/>
      <c r="EWH475" s="61"/>
      <c r="EWI475" s="61"/>
      <c r="EWJ475" s="61"/>
      <c r="EWK475" s="61"/>
      <c r="EWL475" s="61"/>
      <c r="EWM475" s="61"/>
      <c r="EWN475" s="61"/>
      <c r="EWO475" s="61"/>
      <c r="EWP475" s="61"/>
      <c r="EWQ475" s="61"/>
      <c r="EWR475" s="61"/>
      <c r="EWS475" s="61"/>
      <c r="EWT475" s="61"/>
      <c r="EWU475" s="61"/>
      <c r="EWV475" s="61"/>
      <c r="EWW475" s="61"/>
      <c r="EWX475" s="61"/>
      <c r="EWY475" s="61"/>
      <c r="EWZ475" s="61"/>
      <c r="EXA475" s="61"/>
      <c r="EXB475" s="61"/>
      <c r="EXC475" s="61"/>
      <c r="EXD475" s="61"/>
      <c r="EXE475" s="61"/>
      <c r="EXF475" s="61"/>
      <c r="EXG475" s="61"/>
      <c r="EXH475" s="61"/>
      <c r="EXI475" s="61"/>
      <c r="EXJ475" s="61"/>
      <c r="EXK475" s="61"/>
      <c r="EXL475" s="61"/>
      <c r="EXM475" s="61"/>
      <c r="EXN475" s="61"/>
      <c r="EXO475" s="61"/>
      <c r="EXP475" s="61"/>
      <c r="EXQ475" s="61"/>
      <c r="EXR475" s="61"/>
      <c r="EXS475" s="61"/>
      <c r="EXT475" s="61"/>
      <c r="EXU475" s="61"/>
      <c r="EXV475" s="61"/>
      <c r="EXW475" s="61"/>
      <c r="EXX475" s="61"/>
      <c r="EXY475" s="61"/>
      <c r="EXZ475" s="61"/>
      <c r="EYA475" s="61"/>
      <c r="EYB475" s="61"/>
      <c r="EYC475" s="61"/>
      <c r="EYD475" s="61"/>
      <c r="EYE475" s="61"/>
      <c r="EYF475" s="61"/>
      <c r="EYG475" s="61"/>
      <c r="EYH475" s="61"/>
      <c r="EYI475" s="61"/>
      <c r="EYJ475" s="61"/>
      <c r="EYK475" s="61"/>
      <c r="EYL475" s="61"/>
      <c r="EYM475" s="61"/>
      <c r="EYN475" s="61"/>
      <c r="EYO475" s="61"/>
      <c r="EYP475" s="61"/>
      <c r="EYQ475" s="61"/>
      <c r="EYR475" s="61"/>
      <c r="EYS475" s="61"/>
      <c r="EYT475" s="61"/>
      <c r="EYU475" s="61"/>
      <c r="EYV475" s="61"/>
      <c r="EYW475" s="61"/>
      <c r="EYX475" s="61"/>
      <c r="EYY475" s="61"/>
      <c r="EYZ475" s="61"/>
      <c r="EZA475" s="61"/>
      <c r="EZB475" s="61"/>
      <c r="EZC475" s="61"/>
      <c r="EZD475" s="61"/>
      <c r="EZE475" s="61"/>
      <c r="EZF475" s="61"/>
      <c r="EZG475" s="61"/>
      <c r="EZH475" s="61"/>
      <c r="EZI475" s="61"/>
      <c r="EZJ475" s="61"/>
      <c r="EZK475" s="61"/>
      <c r="EZL475" s="61"/>
      <c r="EZM475" s="61"/>
      <c r="EZN475" s="61"/>
      <c r="EZO475" s="61"/>
      <c r="EZP475" s="61"/>
      <c r="EZQ475" s="61"/>
      <c r="EZR475" s="61"/>
      <c r="EZS475" s="61"/>
      <c r="EZT475" s="61"/>
      <c r="EZU475" s="61"/>
      <c r="EZV475" s="61"/>
      <c r="EZW475" s="61"/>
      <c r="EZX475" s="61"/>
      <c r="EZY475" s="61"/>
      <c r="EZZ475" s="61"/>
      <c r="FAA475" s="61"/>
      <c r="FAB475" s="61"/>
      <c r="FAC475" s="61"/>
      <c r="FAD475" s="61"/>
      <c r="FAE475" s="61"/>
      <c r="FAF475" s="61"/>
      <c r="FAG475" s="61"/>
      <c r="FAH475" s="61"/>
      <c r="FAI475" s="61"/>
      <c r="FAJ475" s="61"/>
      <c r="FAK475" s="61"/>
      <c r="FAL475" s="61"/>
      <c r="FAM475" s="61"/>
      <c r="FAN475" s="61"/>
      <c r="FAO475" s="61"/>
      <c r="FAP475" s="61"/>
      <c r="FAQ475" s="61"/>
      <c r="FAR475" s="61"/>
      <c r="FAS475" s="61"/>
      <c r="FAT475" s="61"/>
      <c r="FAU475" s="61"/>
      <c r="FAV475" s="61"/>
      <c r="FAW475" s="61"/>
      <c r="FAX475" s="61"/>
      <c r="FAY475" s="61"/>
      <c r="FAZ475" s="61"/>
      <c r="FBA475" s="61"/>
      <c r="FBB475" s="61"/>
      <c r="FBC475" s="61"/>
      <c r="FBD475" s="61"/>
      <c r="FBE475" s="61"/>
      <c r="FBF475" s="61"/>
      <c r="FBG475" s="61"/>
      <c r="FBH475" s="61"/>
      <c r="FBI475" s="61"/>
      <c r="FBJ475" s="61"/>
      <c r="FBK475" s="61"/>
      <c r="FBL475" s="61"/>
      <c r="FBM475" s="61"/>
      <c r="FBN475" s="61"/>
      <c r="FBO475" s="61"/>
      <c r="FBP475" s="61"/>
      <c r="FBQ475" s="61"/>
      <c r="FBR475" s="61"/>
      <c r="FBS475" s="61"/>
      <c r="FBT475" s="61"/>
      <c r="FBU475" s="61"/>
      <c r="FBV475" s="61"/>
      <c r="FBW475" s="61"/>
      <c r="FBX475" s="61"/>
      <c r="FBY475" s="61"/>
      <c r="FBZ475" s="61"/>
      <c r="FCA475" s="61"/>
      <c r="FCB475" s="61"/>
      <c r="FCC475" s="61"/>
      <c r="FCD475" s="61"/>
      <c r="FCE475" s="61"/>
      <c r="FCF475" s="61"/>
      <c r="FCG475" s="61"/>
      <c r="FCH475" s="61"/>
      <c r="FCI475" s="61"/>
      <c r="FCJ475" s="61"/>
      <c r="FCK475" s="61"/>
      <c r="FCL475" s="61"/>
      <c r="FCM475" s="61"/>
      <c r="FCN475" s="61"/>
      <c r="FCO475" s="61"/>
      <c r="FCP475" s="61"/>
      <c r="FCQ475" s="61"/>
      <c r="FCR475" s="61"/>
      <c r="FCS475" s="61"/>
      <c r="FCT475" s="61"/>
      <c r="FCU475" s="61"/>
      <c r="FCV475" s="61"/>
      <c r="FCW475" s="61"/>
      <c r="FCX475" s="61"/>
      <c r="FCY475" s="61"/>
      <c r="FCZ475" s="61"/>
      <c r="FDA475" s="61"/>
      <c r="FDB475" s="61"/>
      <c r="FDC475" s="61"/>
      <c r="FDD475" s="61"/>
      <c r="FDE475" s="61"/>
      <c r="FDF475" s="61"/>
      <c r="FDG475" s="61"/>
      <c r="FDH475" s="61"/>
      <c r="FDI475" s="61"/>
      <c r="FDJ475" s="61"/>
      <c r="FDK475" s="61"/>
      <c r="FDL475" s="61"/>
      <c r="FDM475" s="61"/>
      <c r="FDN475" s="61"/>
      <c r="FDO475" s="61"/>
      <c r="FDP475" s="61"/>
      <c r="FDQ475" s="61"/>
      <c r="FDR475" s="61"/>
      <c r="FDS475" s="61"/>
      <c r="FDT475" s="61"/>
      <c r="FDU475" s="61"/>
      <c r="FDV475" s="61"/>
      <c r="FDW475" s="61"/>
      <c r="FDX475" s="61"/>
      <c r="FDY475" s="61"/>
      <c r="FDZ475" s="61"/>
      <c r="FEA475" s="61"/>
      <c r="FEB475" s="61"/>
      <c r="FEC475" s="61"/>
      <c r="FED475" s="61"/>
      <c r="FEE475" s="61"/>
      <c r="FEF475" s="61"/>
      <c r="FEG475" s="61"/>
      <c r="FEH475" s="61"/>
      <c r="FEI475" s="61"/>
      <c r="FEJ475" s="61"/>
      <c r="FEK475" s="61"/>
      <c r="FEL475" s="61"/>
      <c r="FEM475" s="61"/>
      <c r="FEN475" s="61"/>
      <c r="FEO475" s="61"/>
      <c r="FEP475" s="61"/>
      <c r="FEQ475" s="61"/>
      <c r="FER475" s="61"/>
      <c r="FES475" s="61"/>
      <c r="FET475" s="61"/>
      <c r="FEU475" s="61"/>
      <c r="FEV475" s="61"/>
      <c r="FEW475" s="61"/>
      <c r="FEX475" s="61"/>
      <c r="FEY475" s="61"/>
      <c r="FEZ475" s="61"/>
      <c r="FFA475" s="61"/>
      <c r="FFB475" s="61"/>
      <c r="FFC475" s="61"/>
      <c r="FFD475" s="61"/>
      <c r="FFE475" s="61"/>
      <c r="FFF475" s="61"/>
      <c r="FFG475" s="61"/>
      <c r="FFH475" s="61"/>
      <c r="FFI475" s="61"/>
      <c r="FFJ475" s="61"/>
      <c r="FFK475" s="61"/>
      <c r="FFL475" s="61"/>
      <c r="FFM475" s="61"/>
      <c r="FFN475" s="61"/>
      <c r="FFO475" s="61"/>
      <c r="FFP475" s="61"/>
      <c r="FFQ475" s="61"/>
      <c r="FFR475" s="61"/>
      <c r="FFS475" s="61"/>
      <c r="FFT475" s="61"/>
      <c r="FFU475" s="61"/>
      <c r="FFV475" s="61"/>
      <c r="FFW475" s="61"/>
      <c r="FFX475" s="61"/>
      <c r="FFY475" s="61"/>
      <c r="FFZ475" s="61"/>
      <c r="FGA475" s="61"/>
      <c r="FGB475" s="61"/>
      <c r="FGC475" s="61"/>
      <c r="FGD475" s="61"/>
      <c r="FGE475" s="61"/>
      <c r="FGF475" s="61"/>
      <c r="FGG475" s="61"/>
      <c r="FGH475" s="61"/>
      <c r="FGI475" s="61"/>
      <c r="FGJ475" s="61"/>
      <c r="FGK475" s="61"/>
      <c r="FGL475" s="61"/>
      <c r="FGM475" s="61"/>
      <c r="FGN475" s="61"/>
      <c r="FGO475" s="61"/>
      <c r="FGP475" s="61"/>
      <c r="FGQ475" s="61"/>
      <c r="FGR475" s="61"/>
      <c r="FGS475" s="61"/>
      <c r="FGT475" s="61"/>
      <c r="FGU475" s="61"/>
      <c r="FGV475" s="61"/>
      <c r="FGW475" s="61"/>
      <c r="FGX475" s="61"/>
      <c r="FGY475" s="61"/>
      <c r="FGZ475" s="61"/>
      <c r="FHA475" s="61"/>
      <c r="FHB475" s="61"/>
      <c r="FHC475" s="61"/>
      <c r="FHD475" s="61"/>
      <c r="FHE475" s="61"/>
      <c r="FHF475" s="61"/>
      <c r="FHG475" s="61"/>
      <c r="FHH475" s="61"/>
      <c r="FHI475" s="61"/>
      <c r="FHJ475" s="61"/>
      <c r="FHK475" s="61"/>
      <c r="FHL475" s="61"/>
      <c r="FHM475" s="61"/>
      <c r="FHN475" s="61"/>
      <c r="FHO475" s="61"/>
      <c r="FHP475" s="61"/>
      <c r="FHQ475" s="61"/>
      <c r="FHR475" s="61"/>
      <c r="FHS475" s="61"/>
      <c r="FHT475" s="61"/>
      <c r="FHU475" s="61"/>
      <c r="FHV475" s="61"/>
      <c r="FHW475" s="61"/>
      <c r="FHX475" s="61"/>
      <c r="FHY475" s="61"/>
      <c r="FHZ475" s="61"/>
      <c r="FIA475" s="61"/>
      <c r="FIB475" s="61"/>
      <c r="FIC475" s="61"/>
      <c r="FID475" s="61"/>
      <c r="FIE475" s="61"/>
      <c r="FIF475" s="61"/>
      <c r="FIG475" s="61"/>
      <c r="FIH475" s="61"/>
      <c r="FII475" s="61"/>
      <c r="FIJ475" s="61"/>
      <c r="FIK475" s="61"/>
      <c r="FIL475" s="61"/>
      <c r="FIM475" s="61"/>
      <c r="FIN475" s="61"/>
      <c r="FIO475" s="61"/>
      <c r="FIP475" s="61"/>
      <c r="FIQ475" s="61"/>
      <c r="FIR475" s="61"/>
      <c r="FIS475" s="61"/>
      <c r="FIT475" s="61"/>
      <c r="FIU475" s="61"/>
      <c r="FIV475" s="61"/>
      <c r="FIW475" s="61"/>
      <c r="FIX475" s="61"/>
      <c r="FIY475" s="61"/>
      <c r="FIZ475" s="61"/>
      <c r="FJA475" s="61"/>
      <c r="FJB475" s="61"/>
      <c r="FJC475" s="61"/>
      <c r="FJD475" s="61"/>
      <c r="FJE475" s="61"/>
      <c r="FJF475" s="61"/>
      <c r="FJG475" s="61"/>
      <c r="FJH475" s="61"/>
      <c r="FJI475" s="61"/>
      <c r="FJJ475" s="61"/>
      <c r="FJK475" s="61"/>
      <c r="FJL475" s="61"/>
      <c r="FJM475" s="61"/>
      <c r="FJN475" s="61"/>
      <c r="FJO475" s="61"/>
      <c r="FJP475" s="61"/>
      <c r="FJQ475" s="61"/>
      <c r="FJR475" s="61"/>
      <c r="FJS475" s="61"/>
      <c r="FJT475" s="61"/>
      <c r="FJU475" s="61"/>
      <c r="FJV475" s="61"/>
      <c r="FJW475" s="61"/>
      <c r="FJX475" s="61"/>
      <c r="FJY475" s="61"/>
      <c r="FJZ475" s="61"/>
      <c r="FKA475" s="61"/>
      <c r="FKB475" s="61"/>
      <c r="FKC475" s="61"/>
      <c r="FKD475" s="61"/>
      <c r="FKE475" s="61"/>
      <c r="FKF475" s="61"/>
      <c r="FKG475" s="61"/>
      <c r="FKH475" s="61"/>
      <c r="FKI475" s="61"/>
      <c r="FKJ475" s="61"/>
      <c r="FKK475" s="61"/>
      <c r="FKL475" s="61"/>
      <c r="FKM475" s="61"/>
      <c r="FKN475" s="61"/>
      <c r="FKO475" s="61"/>
      <c r="FKP475" s="61"/>
      <c r="FKQ475" s="61"/>
      <c r="FKR475" s="61"/>
      <c r="FKS475" s="61"/>
      <c r="FKT475" s="61"/>
      <c r="FKU475" s="61"/>
      <c r="FKV475" s="61"/>
      <c r="FKW475" s="61"/>
      <c r="FKX475" s="61"/>
      <c r="FKY475" s="61"/>
      <c r="FKZ475" s="61"/>
      <c r="FLA475" s="61"/>
      <c r="FLB475" s="61"/>
      <c r="FLC475" s="61"/>
      <c r="FLD475" s="61"/>
      <c r="FLE475" s="61"/>
      <c r="FLF475" s="61"/>
      <c r="FLG475" s="61"/>
      <c r="FLH475" s="61"/>
      <c r="FLI475" s="61"/>
      <c r="FLJ475" s="61"/>
      <c r="FLK475" s="61"/>
      <c r="FLL475" s="61"/>
      <c r="FLM475" s="61"/>
      <c r="FLN475" s="61"/>
      <c r="FLO475" s="61"/>
      <c r="FLP475" s="61"/>
      <c r="FLQ475" s="61"/>
      <c r="FLR475" s="61"/>
      <c r="FLS475" s="61"/>
      <c r="FLT475" s="61"/>
      <c r="FLU475" s="61"/>
      <c r="FLV475" s="61"/>
      <c r="FLW475" s="61"/>
      <c r="FLX475" s="61"/>
      <c r="FLY475" s="61"/>
      <c r="FLZ475" s="61"/>
      <c r="FMA475" s="61"/>
      <c r="FMB475" s="61"/>
      <c r="FMC475" s="61"/>
      <c r="FMD475" s="61"/>
      <c r="FME475" s="61"/>
      <c r="FMF475" s="61"/>
      <c r="FMG475" s="61"/>
      <c r="FMH475" s="61"/>
      <c r="FMI475" s="61"/>
      <c r="FMJ475" s="61"/>
      <c r="FMK475" s="61"/>
      <c r="FML475" s="61"/>
      <c r="FMM475" s="61"/>
      <c r="FMN475" s="61"/>
      <c r="FMO475" s="61"/>
      <c r="FMP475" s="61"/>
      <c r="FMQ475" s="61"/>
      <c r="FMR475" s="61"/>
      <c r="FMS475" s="61"/>
      <c r="FMT475" s="61"/>
      <c r="FMU475" s="61"/>
      <c r="FMV475" s="61"/>
      <c r="FMW475" s="61"/>
      <c r="FMX475" s="61"/>
      <c r="FMY475" s="61"/>
      <c r="FMZ475" s="61"/>
      <c r="FNA475" s="61"/>
      <c r="FNB475" s="61"/>
      <c r="FNC475" s="61"/>
      <c r="FND475" s="61"/>
      <c r="FNE475" s="61"/>
      <c r="FNF475" s="61"/>
      <c r="FNG475" s="61"/>
      <c r="FNH475" s="61"/>
      <c r="FNI475" s="61"/>
      <c r="FNJ475" s="61"/>
      <c r="FNK475" s="61"/>
      <c r="FNL475" s="61"/>
      <c r="FNM475" s="61"/>
      <c r="FNN475" s="61"/>
      <c r="FNO475" s="61"/>
      <c r="FNP475" s="61"/>
      <c r="FNQ475" s="61"/>
      <c r="FNR475" s="61"/>
      <c r="FNS475" s="61"/>
      <c r="FNT475" s="61"/>
      <c r="FNU475" s="61"/>
      <c r="FNV475" s="61"/>
      <c r="FNW475" s="61"/>
      <c r="FNX475" s="61"/>
      <c r="FNY475" s="61"/>
      <c r="FNZ475" s="61"/>
      <c r="FOA475" s="61"/>
      <c r="FOB475" s="61"/>
      <c r="FOC475" s="61"/>
      <c r="FOD475" s="61"/>
      <c r="FOE475" s="61"/>
      <c r="FOF475" s="61"/>
      <c r="FOG475" s="61"/>
      <c r="FOH475" s="61"/>
      <c r="FOI475" s="61"/>
      <c r="FOJ475" s="61"/>
      <c r="FOK475" s="61"/>
      <c r="FOL475" s="61"/>
      <c r="FOM475" s="61"/>
      <c r="FON475" s="61"/>
      <c r="FOO475" s="61"/>
      <c r="FOP475" s="61"/>
      <c r="FOQ475" s="61"/>
      <c r="FOR475" s="61"/>
      <c r="FOS475" s="61"/>
      <c r="FOT475" s="61"/>
      <c r="FOU475" s="61"/>
      <c r="FOV475" s="61"/>
      <c r="FOW475" s="61"/>
      <c r="FOX475" s="61"/>
      <c r="FOY475" s="61"/>
      <c r="FOZ475" s="61"/>
      <c r="FPA475" s="61"/>
      <c r="FPB475" s="61"/>
      <c r="FPC475" s="61"/>
      <c r="FPD475" s="61"/>
      <c r="FPE475" s="61"/>
      <c r="FPF475" s="61"/>
      <c r="FPG475" s="61"/>
      <c r="FPH475" s="61"/>
      <c r="FPI475" s="61"/>
      <c r="FPJ475" s="61"/>
      <c r="FPK475" s="61"/>
      <c r="FPL475" s="61"/>
      <c r="FPM475" s="61"/>
      <c r="FPN475" s="61"/>
      <c r="FPO475" s="61"/>
      <c r="FPP475" s="61"/>
      <c r="FPQ475" s="61"/>
      <c r="FPR475" s="61"/>
      <c r="FPS475" s="61"/>
      <c r="FPT475" s="61"/>
      <c r="FPU475" s="61"/>
      <c r="FPV475" s="61"/>
      <c r="FPW475" s="61"/>
      <c r="FPX475" s="61"/>
      <c r="FPY475" s="61"/>
      <c r="FPZ475" s="61"/>
      <c r="FQA475" s="61"/>
      <c r="FQB475" s="61"/>
      <c r="FQC475" s="61"/>
      <c r="FQD475" s="61"/>
      <c r="FQE475" s="61"/>
      <c r="FQF475" s="61"/>
      <c r="FQG475" s="61"/>
      <c r="FQH475" s="61"/>
      <c r="FQI475" s="61"/>
      <c r="FQJ475" s="61"/>
      <c r="FQK475" s="61"/>
      <c r="FQL475" s="61"/>
      <c r="FQM475" s="61"/>
      <c r="FQN475" s="61"/>
      <c r="FQO475" s="61"/>
      <c r="FQP475" s="61"/>
      <c r="FQQ475" s="61"/>
      <c r="FQR475" s="61"/>
      <c r="FQS475" s="61"/>
      <c r="FQT475" s="61"/>
      <c r="FQU475" s="61"/>
      <c r="FQV475" s="61"/>
      <c r="FQW475" s="61"/>
      <c r="FQX475" s="61"/>
      <c r="FQY475" s="61"/>
      <c r="FQZ475" s="61"/>
      <c r="FRA475" s="61"/>
      <c r="FRB475" s="61"/>
      <c r="FRC475" s="61"/>
      <c r="FRD475" s="61"/>
      <c r="FRE475" s="61"/>
      <c r="FRF475" s="61"/>
      <c r="FRG475" s="61"/>
      <c r="FRH475" s="61"/>
      <c r="FRI475" s="61"/>
      <c r="FRJ475" s="61"/>
      <c r="FRK475" s="61"/>
      <c r="FRL475" s="61"/>
      <c r="FRM475" s="61"/>
      <c r="FRN475" s="61"/>
      <c r="FRO475" s="61"/>
      <c r="FRP475" s="61"/>
      <c r="FRQ475" s="61"/>
      <c r="FRR475" s="61"/>
      <c r="FRS475" s="61"/>
      <c r="FRT475" s="61"/>
      <c r="FRU475" s="61"/>
      <c r="FRV475" s="61"/>
      <c r="FRW475" s="61"/>
      <c r="FRX475" s="61"/>
      <c r="FRY475" s="61"/>
      <c r="FRZ475" s="61"/>
      <c r="FSA475" s="61"/>
      <c r="FSB475" s="61"/>
      <c r="FSC475" s="61"/>
      <c r="FSD475" s="61"/>
      <c r="FSE475" s="61"/>
      <c r="FSF475" s="61"/>
      <c r="FSG475" s="61"/>
      <c r="FSH475" s="61"/>
      <c r="FSI475" s="61"/>
      <c r="FSJ475" s="61"/>
      <c r="FSK475" s="61"/>
      <c r="FSL475" s="61"/>
      <c r="FSM475" s="61"/>
      <c r="FSN475" s="61"/>
      <c r="FSO475" s="61"/>
      <c r="FSP475" s="61"/>
      <c r="FSQ475" s="61"/>
      <c r="FSR475" s="61"/>
      <c r="FSS475" s="61"/>
      <c r="FST475" s="61"/>
      <c r="FSU475" s="61"/>
      <c r="FSV475" s="61"/>
      <c r="FSW475" s="61"/>
      <c r="FSX475" s="61"/>
      <c r="FSY475" s="61"/>
      <c r="FSZ475" s="61"/>
      <c r="FTA475" s="61"/>
      <c r="FTB475" s="61"/>
      <c r="FTC475" s="61"/>
      <c r="FTD475" s="61"/>
      <c r="FTE475" s="61"/>
      <c r="FTF475" s="61"/>
      <c r="FTG475" s="61"/>
      <c r="FTH475" s="61"/>
      <c r="FTI475" s="61"/>
      <c r="FTJ475" s="61"/>
      <c r="FTK475" s="61"/>
      <c r="FTL475" s="61"/>
      <c r="FTM475" s="61"/>
      <c r="FTN475" s="61"/>
      <c r="FTO475" s="61"/>
      <c r="FTP475" s="61"/>
      <c r="FTQ475" s="61"/>
      <c r="FTR475" s="61"/>
      <c r="FTS475" s="61"/>
      <c r="FTT475" s="61"/>
      <c r="FTU475" s="61"/>
      <c r="FTV475" s="61"/>
      <c r="FTW475" s="61"/>
      <c r="FTX475" s="61"/>
      <c r="FTY475" s="61"/>
      <c r="FTZ475" s="61"/>
      <c r="FUA475" s="61"/>
      <c r="FUB475" s="61"/>
      <c r="FUC475" s="61"/>
      <c r="FUD475" s="61"/>
      <c r="FUE475" s="61"/>
      <c r="FUF475" s="61"/>
      <c r="FUG475" s="61"/>
      <c r="FUH475" s="61"/>
      <c r="FUI475" s="61"/>
      <c r="FUJ475" s="61"/>
      <c r="FUK475" s="61"/>
      <c r="FUL475" s="61"/>
      <c r="FUM475" s="61"/>
      <c r="FUN475" s="61"/>
      <c r="FUO475" s="61"/>
      <c r="FUP475" s="61"/>
      <c r="FUQ475" s="61"/>
      <c r="FUR475" s="61"/>
      <c r="FUS475" s="61"/>
      <c r="FUT475" s="61"/>
      <c r="FUU475" s="61"/>
      <c r="FUV475" s="61"/>
      <c r="FUW475" s="61"/>
      <c r="FUX475" s="61"/>
      <c r="FUY475" s="61"/>
      <c r="FUZ475" s="61"/>
      <c r="FVA475" s="61"/>
      <c r="FVB475" s="61"/>
      <c r="FVC475" s="61"/>
      <c r="FVD475" s="61"/>
      <c r="FVE475" s="61"/>
      <c r="FVF475" s="61"/>
      <c r="FVG475" s="61"/>
      <c r="FVH475" s="61"/>
      <c r="FVI475" s="61"/>
      <c r="FVJ475" s="61"/>
      <c r="FVK475" s="61"/>
      <c r="FVL475" s="61"/>
      <c r="FVM475" s="61"/>
      <c r="FVN475" s="61"/>
      <c r="FVO475" s="61"/>
      <c r="FVP475" s="61"/>
      <c r="FVQ475" s="61"/>
      <c r="FVR475" s="61"/>
      <c r="FVS475" s="61"/>
      <c r="FVT475" s="61"/>
      <c r="FVU475" s="61"/>
      <c r="FVV475" s="61"/>
      <c r="FVW475" s="61"/>
      <c r="FVX475" s="61"/>
      <c r="FVY475" s="61"/>
      <c r="FVZ475" s="61"/>
      <c r="FWA475" s="61"/>
      <c r="FWB475" s="61"/>
      <c r="FWC475" s="61"/>
      <c r="FWD475" s="61"/>
      <c r="FWE475" s="61"/>
      <c r="FWF475" s="61"/>
      <c r="FWG475" s="61"/>
      <c r="FWH475" s="61"/>
      <c r="FWI475" s="61"/>
      <c r="FWJ475" s="61"/>
      <c r="FWK475" s="61"/>
      <c r="FWL475" s="61"/>
      <c r="FWM475" s="61"/>
      <c r="FWN475" s="61"/>
      <c r="FWO475" s="61"/>
      <c r="FWP475" s="61"/>
      <c r="FWQ475" s="61"/>
      <c r="FWR475" s="61"/>
      <c r="FWS475" s="61"/>
      <c r="FWT475" s="61"/>
      <c r="FWU475" s="61"/>
      <c r="FWV475" s="61"/>
      <c r="FWW475" s="61"/>
      <c r="FWX475" s="61"/>
      <c r="FWY475" s="61"/>
      <c r="FWZ475" s="61"/>
      <c r="FXA475" s="61"/>
      <c r="FXB475" s="61"/>
      <c r="FXC475" s="61"/>
      <c r="FXD475" s="61"/>
      <c r="FXE475" s="61"/>
      <c r="FXF475" s="61"/>
      <c r="FXG475" s="61"/>
      <c r="FXH475" s="61"/>
      <c r="FXI475" s="61"/>
      <c r="FXJ475" s="61"/>
      <c r="FXK475" s="61"/>
      <c r="FXL475" s="61"/>
      <c r="FXM475" s="61"/>
      <c r="FXN475" s="61"/>
      <c r="FXO475" s="61"/>
      <c r="FXP475" s="61"/>
      <c r="FXQ475" s="61"/>
      <c r="FXR475" s="61"/>
      <c r="FXS475" s="61"/>
      <c r="FXT475" s="61"/>
      <c r="FXU475" s="61"/>
      <c r="FXV475" s="61"/>
      <c r="FXW475" s="61"/>
      <c r="FXX475" s="61"/>
      <c r="FXY475" s="61"/>
      <c r="FXZ475" s="61"/>
      <c r="FYA475" s="61"/>
      <c r="FYB475" s="61"/>
      <c r="FYC475" s="61"/>
      <c r="FYD475" s="61"/>
      <c r="FYE475" s="61"/>
      <c r="FYF475" s="61"/>
      <c r="FYG475" s="61"/>
      <c r="FYH475" s="61"/>
      <c r="FYI475" s="61"/>
      <c r="FYJ475" s="61"/>
      <c r="FYK475" s="61"/>
      <c r="FYL475" s="61"/>
      <c r="FYM475" s="61"/>
      <c r="FYN475" s="61"/>
      <c r="FYO475" s="61"/>
      <c r="FYP475" s="61"/>
      <c r="FYQ475" s="61"/>
      <c r="FYR475" s="61"/>
      <c r="FYS475" s="61"/>
      <c r="FYT475" s="61"/>
      <c r="FYU475" s="61"/>
      <c r="FYV475" s="61"/>
      <c r="FYW475" s="61"/>
      <c r="FYX475" s="61"/>
      <c r="FYY475" s="61"/>
      <c r="FYZ475" s="61"/>
      <c r="FZA475" s="61"/>
      <c r="FZB475" s="61"/>
      <c r="FZC475" s="61"/>
      <c r="FZD475" s="61"/>
      <c r="FZE475" s="61"/>
      <c r="FZF475" s="61"/>
      <c r="FZG475" s="61"/>
      <c r="FZH475" s="61"/>
      <c r="FZI475" s="61"/>
      <c r="FZJ475" s="61"/>
      <c r="FZK475" s="61"/>
      <c r="FZL475" s="61"/>
      <c r="FZM475" s="61"/>
      <c r="FZN475" s="61"/>
      <c r="FZO475" s="61"/>
      <c r="FZP475" s="61"/>
      <c r="FZQ475" s="61"/>
      <c r="FZR475" s="61"/>
      <c r="FZS475" s="61"/>
      <c r="FZT475" s="61"/>
      <c r="FZU475" s="61"/>
      <c r="FZV475" s="61"/>
      <c r="FZW475" s="61"/>
      <c r="FZX475" s="61"/>
      <c r="FZY475" s="61"/>
      <c r="FZZ475" s="61"/>
      <c r="GAA475" s="61"/>
      <c r="GAB475" s="61"/>
      <c r="GAC475" s="61"/>
      <c r="GAD475" s="61"/>
      <c r="GAE475" s="61"/>
      <c r="GAF475" s="61"/>
      <c r="GAG475" s="61"/>
      <c r="GAH475" s="61"/>
      <c r="GAI475" s="61"/>
      <c r="GAJ475" s="61"/>
      <c r="GAK475" s="61"/>
      <c r="GAL475" s="61"/>
      <c r="GAM475" s="61"/>
      <c r="GAN475" s="61"/>
      <c r="GAO475" s="61"/>
      <c r="GAP475" s="61"/>
      <c r="GAQ475" s="61"/>
      <c r="GAR475" s="61"/>
      <c r="GAS475" s="61"/>
      <c r="GAT475" s="61"/>
      <c r="GAU475" s="61"/>
      <c r="GAV475" s="61"/>
      <c r="GAW475" s="61"/>
      <c r="GAX475" s="61"/>
      <c r="GAY475" s="61"/>
      <c r="GAZ475" s="61"/>
      <c r="GBA475" s="61"/>
      <c r="GBB475" s="61"/>
      <c r="GBC475" s="61"/>
      <c r="GBD475" s="61"/>
      <c r="GBE475" s="61"/>
      <c r="GBF475" s="61"/>
      <c r="GBG475" s="61"/>
      <c r="GBH475" s="61"/>
      <c r="GBI475" s="61"/>
      <c r="GBJ475" s="61"/>
      <c r="GBK475" s="61"/>
      <c r="GBL475" s="61"/>
      <c r="GBM475" s="61"/>
      <c r="GBN475" s="61"/>
      <c r="GBO475" s="61"/>
      <c r="GBP475" s="61"/>
      <c r="GBQ475" s="61"/>
      <c r="GBR475" s="61"/>
      <c r="GBS475" s="61"/>
      <c r="GBT475" s="61"/>
      <c r="GBU475" s="61"/>
      <c r="GBV475" s="61"/>
      <c r="GBW475" s="61"/>
      <c r="GBX475" s="61"/>
      <c r="GBY475" s="61"/>
      <c r="GBZ475" s="61"/>
      <c r="GCA475" s="61"/>
      <c r="GCB475" s="61"/>
      <c r="GCC475" s="61"/>
      <c r="GCD475" s="61"/>
      <c r="GCE475" s="61"/>
      <c r="GCF475" s="61"/>
      <c r="GCG475" s="61"/>
      <c r="GCH475" s="61"/>
      <c r="GCI475" s="61"/>
      <c r="GCJ475" s="61"/>
      <c r="GCK475" s="61"/>
      <c r="GCL475" s="61"/>
      <c r="GCM475" s="61"/>
      <c r="GCN475" s="61"/>
      <c r="GCO475" s="61"/>
      <c r="GCP475" s="61"/>
      <c r="GCQ475" s="61"/>
      <c r="GCR475" s="61"/>
      <c r="GCS475" s="61"/>
      <c r="GCT475" s="61"/>
      <c r="GCU475" s="61"/>
      <c r="GCV475" s="61"/>
      <c r="GCW475" s="61"/>
      <c r="GCX475" s="61"/>
      <c r="GCY475" s="61"/>
      <c r="GCZ475" s="61"/>
      <c r="GDA475" s="61"/>
      <c r="GDB475" s="61"/>
      <c r="GDC475" s="61"/>
      <c r="GDD475" s="61"/>
      <c r="GDE475" s="61"/>
      <c r="GDF475" s="61"/>
      <c r="GDG475" s="61"/>
      <c r="GDH475" s="61"/>
      <c r="GDI475" s="61"/>
      <c r="GDJ475" s="61"/>
      <c r="GDK475" s="61"/>
      <c r="GDL475" s="61"/>
      <c r="GDM475" s="61"/>
      <c r="GDN475" s="61"/>
      <c r="GDO475" s="61"/>
      <c r="GDP475" s="61"/>
      <c r="GDQ475" s="61"/>
      <c r="GDR475" s="61"/>
      <c r="GDS475" s="61"/>
      <c r="GDT475" s="61"/>
      <c r="GDU475" s="61"/>
      <c r="GDV475" s="61"/>
      <c r="GDW475" s="61"/>
      <c r="GDX475" s="61"/>
      <c r="GDY475" s="61"/>
      <c r="GDZ475" s="61"/>
      <c r="GEA475" s="61"/>
      <c r="GEB475" s="61"/>
      <c r="GEC475" s="61"/>
      <c r="GED475" s="61"/>
      <c r="GEE475" s="61"/>
      <c r="GEF475" s="61"/>
      <c r="GEG475" s="61"/>
      <c r="GEH475" s="61"/>
      <c r="GEI475" s="61"/>
      <c r="GEJ475" s="61"/>
      <c r="GEK475" s="61"/>
      <c r="GEL475" s="61"/>
      <c r="GEM475" s="61"/>
      <c r="GEN475" s="61"/>
      <c r="GEO475" s="61"/>
      <c r="GEP475" s="61"/>
      <c r="GEQ475" s="61"/>
      <c r="GER475" s="61"/>
      <c r="GES475" s="61"/>
      <c r="GET475" s="61"/>
      <c r="GEU475" s="61"/>
      <c r="GEV475" s="61"/>
      <c r="GEW475" s="61"/>
      <c r="GEX475" s="61"/>
      <c r="GEY475" s="61"/>
      <c r="GEZ475" s="61"/>
      <c r="GFA475" s="61"/>
      <c r="GFB475" s="61"/>
      <c r="GFC475" s="61"/>
      <c r="GFD475" s="61"/>
      <c r="GFE475" s="61"/>
      <c r="GFF475" s="61"/>
      <c r="GFG475" s="61"/>
      <c r="GFH475" s="61"/>
      <c r="GFI475" s="61"/>
      <c r="GFJ475" s="61"/>
      <c r="GFK475" s="61"/>
      <c r="GFL475" s="61"/>
      <c r="GFM475" s="61"/>
      <c r="GFN475" s="61"/>
      <c r="GFO475" s="61"/>
      <c r="GFP475" s="61"/>
      <c r="GFQ475" s="61"/>
      <c r="GFR475" s="61"/>
      <c r="GFS475" s="61"/>
      <c r="GFT475" s="61"/>
      <c r="GFU475" s="61"/>
      <c r="GFV475" s="61"/>
      <c r="GFW475" s="61"/>
      <c r="GFX475" s="61"/>
      <c r="GFY475" s="61"/>
      <c r="GFZ475" s="61"/>
      <c r="GGA475" s="61"/>
      <c r="GGB475" s="61"/>
      <c r="GGC475" s="61"/>
      <c r="GGD475" s="61"/>
      <c r="GGE475" s="61"/>
      <c r="GGF475" s="61"/>
      <c r="GGG475" s="61"/>
      <c r="GGH475" s="61"/>
      <c r="GGI475" s="61"/>
      <c r="GGJ475" s="61"/>
      <c r="GGK475" s="61"/>
      <c r="GGL475" s="61"/>
      <c r="GGM475" s="61"/>
      <c r="GGN475" s="61"/>
      <c r="GGO475" s="61"/>
      <c r="GGP475" s="61"/>
      <c r="GGQ475" s="61"/>
      <c r="GGR475" s="61"/>
      <c r="GGS475" s="61"/>
      <c r="GGT475" s="61"/>
      <c r="GGU475" s="61"/>
      <c r="GGV475" s="61"/>
      <c r="GGW475" s="61"/>
      <c r="GGX475" s="61"/>
      <c r="GGY475" s="61"/>
      <c r="GGZ475" s="61"/>
      <c r="GHA475" s="61"/>
      <c r="GHB475" s="61"/>
      <c r="GHC475" s="61"/>
      <c r="GHD475" s="61"/>
      <c r="GHE475" s="61"/>
      <c r="GHF475" s="61"/>
      <c r="GHG475" s="61"/>
      <c r="GHH475" s="61"/>
      <c r="GHI475" s="61"/>
      <c r="GHJ475" s="61"/>
      <c r="GHK475" s="61"/>
      <c r="GHL475" s="61"/>
      <c r="GHM475" s="61"/>
      <c r="GHN475" s="61"/>
      <c r="GHO475" s="61"/>
      <c r="GHP475" s="61"/>
      <c r="GHQ475" s="61"/>
      <c r="GHR475" s="61"/>
      <c r="GHS475" s="61"/>
      <c r="GHT475" s="61"/>
      <c r="GHU475" s="61"/>
      <c r="GHV475" s="61"/>
      <c r="GHW475" s="61"/>
      <c r="GHX475" s="61"/>
      <c r="GHY475" s="61"/>
      <c r="GHZ475" s="61"/>
      <c r="GIA475" s="61"/>
      <c r="GIB475" s="61"/>
      <c r="GIC475" s="61"/>
      <c r="GID475" s="61"/>
      <c r="GIE475" s="61"/>
      <c r="GIF475" s="61"/>
      <c r="GIG475" s="61"/>
      <c r="GIH475" s="61"/>
      <c r="GII475" s="61"/>
      <c r="GIJ475" s="61"/>
      <c r="GIK475" s="61"/>
      <c r="GIL475" s="61"/>
      <c r="GIM475" s="61"/>
      <c r="GIN475" s="61"/>
      <c r="GIO475" s="61"/>
      <c r="GIP475" s="61"/>
      <c r="GIQ475" s="61"/>
      <c r="GIR475" s="61"/>
      <c r="GIS475" s="61"/>
      <c r="GIT475" s="61"/>
      <c r="GIU475" s="61"/>
      <c r="GIV475" s="61"/>
      <c r="GIW475" s="61"/>
      <c r="GIX475" s="61"/>
      <c r="GIY475" s="61"/>
      <c r="GIZ475" s="61"/>
      <c r="GJA475" s="61"/>
      <c r="GJB475" s="61"/>
      <c r="GJC475" s="61"/>
      <c r="GJD475" s="61"/>
      <c r="GJE475" s="61"/>
      <c r="GJF475" s="61"/>
      <c r="GJG475" s="61"/>
      <c r="GJH475" s="61"/>
      <c r="GJI475" s="61"/>
      <c r="GJJ475" s="61"/>
      <c r="GJK475" s="61"/>
      <c r="GJL475" s="61"/>
      <c r="GJM475" s="61"/>
      <c r="GJN475" s="61"/>
      <c r="GJO475" s="61"/>
      <c r="GJP475" s="61"/>
      <c r="GJQ475" s="61"/>
      <c r="GJR475" s="61"/>
      <c r="GJS475" s="61"/>
      <c r="GJT475" s="61"/>
      <c r="GJU475" s="61"/>
      <c r="GJV475" s="61"/>
      <c r="GJW475" s="61"/>
      <c r="GJX475" s="61"/>
      <c r="GJY475" s="61"/>
      <c r="GJZ475" s="61"/>
      <c r="GKA475" s="61"/>
      <c r="GKB475" s="61"/>
      <c r="GKC475" s="61"/>
      <c r="GKD475" s="61"/>
      <c r="GKE475" s="61"/>
      <c r="GKF475" s="61"/>
      <c r="GKG475" s="61"/>
      <c r="GKH475" s="61"/>
      <c r="GKI475" s="61"/>
      <c r="GKJ475" s="61"/>
      <c r="GKK475" s="61"/>
      <c r="GKL475" s="61"/>
      <c r="GKM475" s="61"/>
      <c r="GKN475" s="61"/>
      <c r="GKO475" s="61"/>
      <c r="GKP475" s="61"/>
      <c r="GKQ475" s="61"/>
      <c r="GKR475" s="61"/>
      <c r="GKS475" s="61"/>
      <c r="GKT475" s="61"/>
      <c r="GKU475" s="61"/>
      <c r="GKV475" s="61"/>
      <c r="GKW475" s="61"/>
      <c r="GKX475" s="61"/>
      <c r="GKY475" s="61"/>
      <c r="GKZ475" s="61"/>
      <c r="GLA475" s="61"/>
      <c r="GLB475" s="61"/>
      <c r="GLC475" s="61"/>
      <c r="GLD475" s="61"/>
      <c r="GLE475" s="61"/>
      <c r="GLF475" s="61"/>
      <c r="GLG475" s="61"/>
      <c r="GLH475" s="61"/>
      <c r="GLI475" s="61"/>
      <c r="GLJ475" s="61"/>
      <c r="GLK475" s="61"/>
      <c r="GLL475" s="61"/>
      <c r="GLM475" s="61"/>
      <c r="GLN475" s="61"/>
      <c r="GLO475" s="61"/>
      <c r="GLP475" s="61"/>
      <c r="GLQ475" s="61"/>
      <c r="GLR475" s="61"/>
      <c r="GLS475" s="61"/>
      <c r="GLT475" s="61"/>
      <c r="GLU475" s="61"/>
      <c r="GLV475" s="61"/>
      <c r="GLW475" s="61"/>
      <c r="GLX475" s="61"/>
      <c r="GLY475" s="61"/>
      <c r="GLZ475" s="61"/>
      <c r="GMA475" s="61"/>
      <c r="GMB475" s="61"/>
      <c r="GMC475" s="61"/>
      <c r="GMD475" s="61"/>
      <c r="GME475" s="61"/>
      <c r="GMF475" s="61"/>
      <c r="GMG475" s="61"/>
      <c r="GMH475" s="61"/>
      <c r="GMI475" s="61"/>
      <c r="GMJ475" s="61"/>
      <c r="GMK475" s="61"/>
      <c r="GML475" s="61"/>
      <c r="GMM475" s="61"/>
      <c r="GMN475" s="61"/>
      <c r="GMO475" s="61"/>
      <c r="GMP475" s="61"/>
      <c r="GMQ475" s="61"/>
      <c r="GMR475" s="61"/>
      <c r="GMS475" s="61"/>
      <c r="GMT475" s="61"/>
      <c r="GMU475" s="61"/>
      <c r="GMV475" s="61"/>
      <c r="GMW475" s="61"/>
      <c r="GMX475" s="61"/>
      <c r="GMY475" s="61"/>
      <c r="GMZ475" s="61"/>
      <c r="GNA475" s="61"/>
      <c r="GNB475" s="61"/>
      <c r="GNC475" s="61"/>
      <c r="GND475" s="61"/>
      <c r="GNE475" s="61"/>
      <c r="GNF475" s="61"/>
      <c r="GNG475" s="61"/>
      <c r="GNH475" s="61"/>
      <c r="GNI475" s="61"/>
      <c r="GNJ475" s="61"/>
      <c r="GNK475" s="61"/>
      <c r="GNL475" s="61"/>
      <c r="GNM475" s="61"/>
      <c r="GNN475" s="61"/>
      <c r="GNO475" s="61"/>
      <c r="GNP475" s="61"/>
      <c r="GNQ475" s="61"/>
      <c r="GNR475" s="61"/>
      <c r="GNS475" s="61"/>
      <c r="GNT475" s="61"/>
      <c r="GNU475" s="61"/>
      <c r="GNV475" s="61"/>
      <c r="GNW475" s="61"/>
      <c r="GNX475" s="61"/>
      <c r="GNY475" s="61"/>
      <c r="GNZ475" s="61"/>
      <c r="GOA475" s="61"/>
      <c r="GOB475" s="61"/>
      <c r="GOC475" s="61"/>
      <c r="GOD475" s="61"/>
      <c r="GOE475" s="61"/>
      <c r="GOF475" s="61"/>
      <c r="GOG475" s="61"/>
      <c r="GOH475" s="61"/>
      <c r="GOI475" s="61"/>
      <c r="GOJ475" s="61"/>
      <c r="GOK475" s="61"/>
      <c r="GOL475" s="61"/>
      <c r="GOM475" s="61"/>
      <c r="GON475" s="61"/>
      <c r="GOO475" s="61"/>
      <c r="GOP475" s="61"/>
      <c r="GOQ475" s="61"/>
      <c r="GOR475" s="61"/>
      <c r="GOS475" s="61"/>
      <c r="GOT475" s="61"/>
      <c r="GOU475" s="61"/>
      <c r="GOV475" s="61"/>
      <c r="GOW475" s="61"/>
      <c r="GOX475" s="61"/>
      <c r="GOY475" s="61"/>
      <c r="GOZ475" s="61"/>
      <c r="GPA475" s="61"/>
      <c r="GPB475" s="61"/>
      <c r="GPC475" s="61"/>
      <c r="GPD475" s="61"/>
      <c r="GPE475" s="61"/>
      <c r="GPF475" s="61"/>
      <c r="GPG475" s="61"/>
      <c r="GPH475" s="61"/>
      <c r="GPI475" s="61"/>
      <c r="GPJ475" s="61"/>
      <c r="GPK475" s="61"/>
      <c r="GPL475" s="61"/>
      <c r="GPM475" s="61"/>
      <c r="GPN475" s="61"/>
      <c r="GPO475" s="61"/>
      <c r="GPP475" s="61"/>
      <c r="GPQ475" s="61"/>
      <c r="GPR475" s="61"/>
      <c r="GPS475" s="61"/>
      <c r="GPT475" s="61"/>
      <c r="GPU475" s="61"/>
      <c r="GPV475" s="61"/>
      <c r="GPW475" s="61"/>
      <c r="GPX475" s="61"/>
      <c r="GPY475" s="61"/>
      <c r="GPZ475" s="61"/>
      <c r="GQA475" s="61"/>
      <c r="GQB475" s="61"/>
      <c r="GQC475" s="61"/>
      <c r="GQD475" s="61"/>
      <c r="GQE475" s="61"/>
      <c r="GQF475" s="61"/>
      <c r="GQG475" s="61"/>
      <c r="GQH475" s="61"/>
      <c r="GQI475" s="61"/>
      <c r="GQJ475" s="61"/>
      <c r="GQK475" s="61"/>
      <c r="GQL475" s="61"/>
      <c r="GQM475" s="61"/>
      <c r="GQN475" s="61"/>
      <c r="GQO475" s="61"/>
      <c r="GQP475" s="61"/>
      <c r="GQQ475" s="61"/>
      <c r="GQR475" s="61"/>
      <c r="GQS475" s="61"/>
      <c r="GQT475" s="61"/>
      <c r="GQU475" s="61"/>
      <c r="GQV475" s="61"/>
      <c r="GQW475" s="61"/>
      <c r="GQX475" s="61"/>
      <c r="GQY475" s="61"/>
      <c r="GQZ475" s="61"/>
      <c r="GRA475" s="61"/>
      <c r="GRB475" s="61"/>
      <c r="GRC475" s="61"/>
      <c r="GRD475" s="61"/>
      <c r="GRE475" s="61"/>
      <c r="GRF475" s="61"/>
      <c r="GRG475" s="61"/>
      <c r="GRH475" s="61"/>
      <c r="GRI475" s="61"/>
      <c r="GRJ475" s="61"/>
      <c r="GRK475" s="61"/>
      <c r="GRL475" s="61"/>
      <c r="GRM475" s="61"/>
      <c r="GRN475" s="61"/>
      <c r="GRO475" s="61"/>
      <c r="GRP475" s="61"/>
      <c r="GRQ475" s="61"/>
      <c r="GRR475" s="61"/>
      <c r="GRS475" s="61"/>
      <c r="GRT475" s="61"/>
      <c r="GRU475" s="61"/>
      <c r="GRV475" s="61"/>
      <c r="GRW475" s="61"/>
      <c r="GRX475" s="61"/>
      <c r="GRY475" s="61"/>
      <c r="GRZ475" s="61"/>
      <c r="GSA475" s="61"/>
      <c r="GSB475" s="61"/>
      <c r="GSC475" s="61"/>
      <c r="GSD475" s="61"/>
      <c r="GSE475" s="61"/>
      <c r="GSF475" s="61"/>
      <c r="GSG475" s="61"/>
      <c r="GSH475" s="61"/>
      <c r="GSI475" s="61"/>
      <c r="GSJ475" s="61"/>
      <c r="GSK475" s="61"/>
      <c r="GSL475" s="61"/>
      <c r="GSM475" s="61"/>
      <c r="GSN475" s="61"/>
      <c r="GSO475" s="61"/>
      <c r="GSP475" s="61"/>
      <c r="GSQ475" s="61"/>
      <c r="GSR475" s="61"/>
      <c r="GSS475" s="61"/>
      <c r="GST475" s="61"/>
      <c r="GSU475" s="61"/>
      <c r="GSV475" s="61"/>
      <c r="GSW475" s="61"/>
      <c r="GSX475" s="61"/>
      <c r="GSY475" s="61"/>
      <c r="GSZ475" s="61"/>
      <c r="GTA475" s="61"/>
      <c r="GTB475" s="61"/>
      <c r="GTC475" s="61"/>
      <c r="GTD475" s="61"/>
      <c r="GTE475" s="61"/>
      <c r="GTF475" s="61"/>
      <c r="GTG475" s="61"/>
      <c r="GTH475" s="61"/>
      <c r="GTI475" s="61"/>
      <c r="GTJ475" s="61"/>
      <c r="GTK475" s="61"/>
      <c r="GTL475" s="61"/>
      <c r="GTM475" s="61"/>
      <c r="GTN475" s="61"/>
      <c r="GTO475" s="61"/>
      <c r="GTP475" s="61"/>
      <c r="GTQ475" s="61"/>
      <c r="GTR475" s="61"/>
      <c r="GTS475" s="61"/>
      <c r="GTT475" s="61"/>
      <c r="GTU475" s="61"/>
      <c r="GTV475" s="61"/>
      <c r="GTW475" s="61"/>
      <c r="GTX475" s="61"/>
      <c r="GTY475" s="61"/>
      <c r="GTZ475" s="61"/>
      <c r="GUA475" s="61"/>
      <c r="GUB475" s="61"/>
      <c r="GUC475" s="61"/>
      <c r="GUD475" s="61"/>
      <c r="GUE475" s="61"/>
      <c r="GUF475" s="61"/>
      <c r="GUG475" s="61"/>
      <c r="GUH475" s="61"/>
      <c r="GUI475" s="61"/>
      <c r="GUJ475" s="61"/>
      <c r="GUK475" s="61"/>
      <c r="GUL475" s="61"/>
      <c r="GUM475" s="61"/>
      <c r="GUN475" s="61"/>
      <c r="GUO475" s="61"/>
      <c r="GUP475" s="61"/>
      <c r="GUQ475" s="61"/>
      <c r="GUR475" s="61"/>
      <c r="GUS475" s="61"/>
      <c r="GUT475" s="61"/>
      <c r="GUU475" s="61"/>
      <c r="GUV475" s="61"/>
      <c r="GUW475" s="61"/>
      <c r="GUX475" s="61"/>
      <c r="GUY475" s="61"/>
      <c r="GUZ475" s="61"/>
      <c r="GVA475" s="61"/>
      <c r="GVB475" s="61"/>
      <c r="GVC475" s="61"/>
      <c r="GVD475" s="61"/>
      <c r="GVE475" s="61"/>
      <c r="GVF475" s="61"/>
      <c r="GVG475" s="61"/>
      <c r="GVH475" s="61"/>
      <c r="GVI475" s="61"/>
      <c r="GVJ475" s="61"/>
      <c r="GVK475" s="61"/>
      <c r="GVL475" s="61"/>
      <c r="GVM475" s="61"/>
      <c r="GVN475" s="61"/>
      <c r="GVO475" s="61"/>
      <c r="GVP475" s="61"/>
      <c r="GVQ475" s="61"/>
      <c r="GVR475" s="61"/>
      <c r="GVS475" s="61"/>
      <c r="GVT475" s="61"/>
      <c r="GVU475" s="61"/>
      <c r="GVV475" s="61"/>
      <c r="GVW475" s="61"/>
      <c r="GVX475" s="61"/>
      <c r="GVY475" s="61"/>
      <c r="GVZ475" s="61"/>
      <c r="GWA475" s="61"/>
      <c r="GWB475" s="61"/>
      <c r="GWC475" s="61"/>
      <c r="GWD475" s="61"/>
      <c r="GWE475" s="61"/>
      <c r="GWF475" s="61"/>
      <c r="GWG475" s="61"/>
      <c r="GWH475" s="61"/>
      <c r="GWI475" s="61"/>
      <c r="GWJ475" s="61"/>
      <c r="GWK475" s="61"/>
      <c r="GWL475" s="61"/>
      <c r="GWM475" s="61"/>
      <c r="GWN475" s="61"/>
      <c r="GWO475" s="61"/>
      <c r="GWP475" s="61"/>
      <c r="GWQ475" s="61"/>
      <c r="GWR475" s="61"/>
      <c r="GWS475" s="61"/>
      <c r="GWT475" s="61"/>
      <c r="GWU475" s="61"/>
      <c r="GWV475" s="61"/>
      <c r="GWW475" s="61"/>
      <c r="GWX475" s="61"/>
      <c r="GWY475" s="61"/>
      <c r="GWZ475" s="61"/>
      <c r="GXA475" s="61"/>
      <c r="GXB475" s="61"/>
      <c r="GXC475" s="61"/>
      <c r="GXD475" s="61"/>
      <c r="GXE475" s="61"/>
      <c r="GXF475" s="61"/>
      <c r="GXG475" s="61"/>
      <c r="GXH475" s="61"/>
      <c r="GXI475" s="61"/>
      <c r="GXJ475" s="61"/>
      <c r="GXK475" s="61"/>
      <c r="GXL475" s="61"/>
      <c r="GXM475" s="61"/>
      <c r="GXN475" s="61"/>
      <c r="GXO475" s="61"/>
      <c r="GXP475" s="61"/>
      <c r="GXQ475" s="61"/>
      <c r="GXR475" s="61"/>
      <c r="GXS475" s="61"/>
      <c r="GXT475" s="61"/>
      <c r="GXU475" s="61"/>
      <c r="GXV475" s="61"/>
      <c r="GXW475" s="61"/>
      <c r="GXX475" s="61"/>
      <c r="GXY475" s="61"/>
      <c r="GXZ475" s="61"/>
      <c r="GYA475" s="61"/>
      <c r="GYB475" s="61"/>
      <c r="GYC475" s="61"/>
      <c r="GYD475" s="61"/>
      <c r="GYE475" s="61"/>
      <c r="GYF475" s="61"/>
      <c r="GYG475" s="61"/>
      <c r="GYH475" s="61"/>
      <c r="GYI475" s="61"/>
      <c r="GYJ475" s="61"/>
      <c r="GYK475" s="61"/>
      <c r="GYL475" s="61"/>
      <c r="GYM475" s="61"/>
      <c r="GYN475" s="61"/>
      <c r="GYO475" s="61"/>
      <c r="GYP475" s="61"/>
      <c r="GYQ475" s="61"/>
      <c r="GYR475" s="61"/>
      <c r="GYS475" s="61"/>
      <c r="GYT475" s="61"/>
      <c r="GYU475" s="61"/>
      <c r="GYV475" s="61"/>
      <c r="GYW475" s="61"/>
      <c r="GYX475" s="61"/>
      <c r="GYY475" s="61"/>
      <c r="GYZ475" s="61"/>
      <c r="GZA475" s="61"/>
      <c r="GZB475" s="61"/>
      <c r="GZC475" s="61"/>
      <c r="GZD475" s="61"/>
      <c r="GZE475" s="61"/>
      <c r="GZF475" s="61"/>
      <c r="GZG475" s="61"/>
      <c r="GZH475" s="61"/>
      <c r="GZI475" s="61"/>
      <c r="GZJ475" s="61"/>
      <c r="GZK475" s="61"/>
      <c r="GZL475" s="61"/>
      <c r="GZM475" s="61"/>
      <c r="GZN475" s="61"/>
      <c r="GZO475" s="61"/>
      <c r="GZP475" s="61"/>
      <c r="GZQ475" s="61"/>
      <c r="GZR475" s="61"/>
      <c r="GZS475" s="61"/>
      <c r="GZT475" s="61"/>
      <c r="GZU475" s="61"/>
      <c r="GZV475" s="61"/>
      <c r="GZW475" s="61"/>
      <c r="GZX475" s="61"/>
      <c r="GZY475" s="61"/>
      <c r="GZZ475" s="61"/>
      <c r="HAA475" s="61"/>
      <c r="HAB475" s="61"/>
      <c r="HAC475" s="61"/>
      <c r="HAD475" s="61"/>
      <c r="HAE475" s="61"/>
      <c r="HAF475" s="61"/>
      <c r="HAG475" s="61"/>
      <c r="HAH475" s="61"/>
      <c r="HAI475" s="61"/>
      <c r="HAJ475" s="61"/>
      <c r="HAK475" s="61"/>
      <c r="HAL475" s="61"/>
      <c r="HAM475" s="61"/>
      <c r="HAN475" s="61"/>
      <c r="HAO475" s="61"/>
      <c r="HAP475" s="61"/>
      <c r="HAQ475" s="61"/>
      <c r="HAR475" s="61"/>
      <c r="HAS475" s="61"/>
      <c r="HAT475" s="61"/>
      <c r="HAU475" s="61"/>
      <c r="HAV475" s="61"/>
      <c r="HAW475" s="61"/>
      <c r="HAX475" s="61"/>
      <c r="HAY475" s="61"/>
      <c r="HAZ475" s="61"/>
      <c r="HBA475" s="61"/>
      <c r="HBB475" s="61"/>
      <c r="HBC475" s="61"/>
      <c r="HBD475" s="61"/>
      <c r="HBE475" s="61"/>
      <c r="HBF475" s="61"/>
      <c r="HBG475" s="61"/>
      <c r="HBH475" s="61"/>
      <c r="HBI475" s="61"/>
      <c r="HBJ475" s="61"/>
      <c r="HBK475" s="61"/>
      <c r="HBL475" s="61"/>
      <c r="HBM475" s="61"/>
      <c r="HBN475" s="61"/>
      <c r="HBO475" s="61"/>
      <c r="HBP475" s="61"/>
      <c r="HBQ475" s="61"/>
      <c r="HBR475" s="61"/>
      <c r="HBS475" s="61"/>
      <c r="HBT475" s="61"/>
      <c r="HBU475" s="61"/>
      <c r="HBV475" s="61"/>
      <c r="HBW475" s="61"/>
      <c r="HBX475" s="61"/>
      <c r="HBY475" s="61"/>
      <c r="HBZ475" s="61"/>
      <c r="HCA475" s="61"/>
      <c r="HCB475" s="61"/>
      <c r="HCC475" s="61"/>
      <c r="HCD475" s="61"/>
      <c r="HCE475" s="61"/>
      <c r="HCF475" s="61"/>
      <c r="HCG475" s="61"/>
      <c r="HCH475" s="61"/>
      <c r="HCI475" s="61"/>
      <c r="HCJ475" s="61"/>
      <c r="HCK475" s="61"/>
      <c r="HCL475" s="61"/>
      <c r="HCM475" s="61"/>
      <c r="HCN475" s="61"/>
      <c r="HCO475" s="61"/>
      <c r="HCP475" s="61"/>
      <c r="HCQ475" s="61"/>
      <c r="HCR475" s="61"/>
      <c r="HCS475" s="61"/>
      <c r="HCT475" s="61"/>
      <c r="HCU475" s="61"/>
      <c r="HCV475" s="61"/>
      <c r="HCW475" s="61"/>
      <c r="HCX475" s="61"/>
      <c r="HCY475" s="61"/>
      <c r="HCZ475" s="61"/>
      <c r="HDA475" s="61"/>
      <c r="HDB475" s="61"/>
      <c r="HDC475" s="61"/>
      <c r="HDD475" s="61"/>
      <c r="HDE475" s="61"/>
      <c r="HDF475" s="61"/>
      <c r="HDG475" s="61"/>
      <c r="HDH475" s="61"/>
      <c r="HDI475" s="61"/>
      <c r="HDJ475" s="61"/>
      <c r="HDK475" s="61"/>
      <c r="HDL475" s="61"/>
      <c r="HDM475" s="61"/>
      <c r="HDN475" s="61"/>
      <c r="HDO475" s="61"/>
      <c r="HDP475" s="61"/>
      <c r="HDQ475" s="61"/>
      <c r="HDR475" s="61"/>
      <c r="HDS475" s="61"/>
      <c r="HDT475" s="61"/>
      <c r="HDU475" s="61"/>
      <c r="HDV475" s="61"/>
      <c r="HDW475" s="61"/>
      <c r="HDX475" s="61"/>
      <c r="HDY475" s="61"/>
      <c r="HDZ475" s="61"/>
      <c r="HEA475" s="61"/>
      <c r="HEB475" s="61"/>
      <c r="HEC475" s="61"/>
      <c r="HED475" s="61"/>
      <c r="HEE475" s="61"/>
      <c r="HEF475" s="61"/>
      <c r="HEG475" s="61"/>
      <c r="HEH475" s="61"/>
      <c r="HEI475" s="61"/>
      <c r="HEJ475" s="61"/>
      <c r="HEK475" s="61"/>
      <c r="HEL475" s="61"/>
      <c r="HEM475" s="61"/>
      <c r="HEN475" s="61"/>
      <c r="HEO475" s="61"/>
      <c r="HEP475" s="61"/>
      <c r="HEQ475" s="61"/>
      <c r="HER475" s="61"/>
      <c r="HES475" s="61"/>
      <c r="HET475" s="61"/>
      <c r="HEU475" s="61"/>
      <c r="HEV475" s="61"/>
      <c r="HEW475" s="61"/>
      <c r="HEX475" s="61"/>
      <c r="HEY475" s="61"/>
      <c r="HEZ475" s="61"/>
      <c r="HFA475" s="61"/>
      <c r="HFB475" s="61"/>
      <c r="HFC475" s="61"/>
      <c r="HFD475" s="61"/>
      <c r="HFE475" s="61"/>
      <c r="HFF475" s="61"/>
      <c r="HFG475" s="61"/>
      <c r="HFH475" s="61"/>
      <c r="HFI475" s="61"/>
      <c r="HFJ475" s="61"/>
      <c r="HFK475" s="61"/>
      <c r="HFL475" s="61"/>
      <c r="HFM475" s="61"/>
      <c r="HFN475" s="61"/>
      <c r="HFO475" s="61"/>
      <c r="HFP475" s="61"/>
      <c r="HFQ475" s="61"/>
      <c r="HFR475" s="61"/>
      <c r="HFS475" s="61"/>
      <c r="HFT475" s="61"/>
      <c r="HFU475" s="61"/>
      <c r="HFV475" s="61"/>
      <c r="HFW475" s="61"/>
      <c r="HFX475" s="61"/>
      <c r="HFY475" s="61"/>
      <c r="HFZ475" s="61"/>
      <c r="HGA475" s="61"/>
      <c r="HGB475" s="61"/>
      <c r="HGC475" s="61"/>
      <c r="HGD475" s="61"/>
      <c r="HGE475" s="61"/>
      <c r="HGF475" s="61"/>
      <c r="HGG475" s="61"/>
      <c r="HGH475" s="61"/>
      <c r="HGI475" s="61"/>
      <c r="HGJ475" s="61"/>
      <c r="HGK475" s="61"/>
      <c r="HGL475" s="61"/>
      <c r="HGM475" s="61"/>
      <c r="HGN475" s="61"/>
      <c r="HGO475" s="61"/>
      <c r="HGP475" s="61"/>
      <c r="HGQ475" s="61"/>
      <c r="HGR475" s="61"/>
      <c r="HGS475" s="61"/>
      <c r="HGT475" s="61"/>
      <c r="HGU475" s="61"/>
      <c r="HGV475" s="61"/>
      <c r="HGW475" s="61"/>
      <c r="HGX475" s="61"/>
      <c r="HGY475" s="61"/>
      <c r="HGZ475" s="61"/>
      <c r="HHA475" s="61"/>
      <c r="HHB475" s="61"/>
      <c r="HHC475" s="61"/>
      <c r="HHD475" s="61"/>
      <c r="HHE475" s="61"/>
      <c r="HHF475" s="61"/>
      <c r="HHG475" s="61"/>
      <c r="HHH475" s="61"/>
      <c r="HHI475" s="61"/>
      <c r="HHJ475" s="61"/>
      <c r="HHK475" s="61"/>
      <c r="HHL475" s="61"/>
      <c r="HHM475" s="61"/>
      <c r="HHN475" s="61"/>
      <c r="HHO475" s="61"/>
      <c r="HHP475" s="61"/>
      <c r="HHQ475" s="61"/>
      <c r="HHR475" s="61"/>
      <c r="HHS475" s="61"/>
      <c r="HHT475" s="61"/>
      <c r="HHU475" s="61"/>
      <c r="HHV475" s="61"/>
      <c r="HHW475" s="61"/>
      <c r="HHX475" s="61"/>
      <c r="HHY475" s="61"/>
      <c r="HHZ475" s="61"/>
      <c r="HIA475" s="61"/>
      <c r="HIB475" s="61"/>
      <c r="HIC475" s="61"/>
      <c r="HID475" s="61"/>
      <c r="HIE475" s="61"/>
      <c r="HIF475" s="61"/>
      <c r="HIG475" s="61"/>
      <c r="HIH475" s="61"/>
      <c r="HII475" s="61"/>
      <c r="HIJ475" s="61"/>
      <c r="HIK475" s="61"/>
      <c r="HIL475" s="61"/>
      <c r="HIM475" s="61"/>
      <c r="HIN475" s="61"/>
      <c r="HIO475" s="61"/>
      <c r="HIP475" s="61"/>
      <c r="HIQ475" s="61"/>
      <c r="HIR475" s="61"/>
      <c r="HIS475" s="61"/>
      <c r="HIT475" s="61"/>
      <c r="HIU475" s="61"/>
      <c r="HIV475" s="61"/>
      <c r="HIW475" s="61"/>
      <c r="HIX475" s="61"/>
      <c r="HIY475" s="61"/>
      <c r="HIZ475" s="61"/>
      <c r="HJA475" s="61"/>
      <c r="HJB475" s="61"/>
      <c r="HJC475" s="61"/>
      <c r="HJD475" s="61"/>
      <c r="HJE475" s="61"/>
      <c r="HJF475" s="61"/>
      <c r="HJG475" s="61"/>
      <c r="HJH475" s="61"/>
      <c r="HJI475" s="61"/>
      <c r="HJJ475" s="61"/>
      <c r="HJK475" s="61"/>
      <c r="HJL475" s="61"/>
      <c r="HJM475" s="61"/>
      <c r="HJN475" s="61"/>
      <c r="HJO475" s="61"/>
      <c r="HJP475" s="61"/>
      <c r="HJQ475" s="61"/>
      <c r="HJR475" s="61"/>
      <c r="HJS475" s="61"/>
      <c r="HJT475" s="61"/>
      <c r="HJU475" s="61"/>
      <c r="HJV475" s="61"/>
      <c r="HJW475" s="61"/>
      <c r="HJX475" s="61"/>
      <c r="HJY475" s="61"/>
      <c r="HJZ475" s="61"/>
      <c r="HKA475" s="61"/>
      <c r="HKB475" s="61"/>
      <c r="HKC475" s="61"/>
      <c r="HKD475" s="61"/>
      <c r="HKE475" s="61"/>
      <c r="HKF475" s="61"/>
      <c r="HKG475" s="61"/>
      <c r="HKH475" s="61"/>
      <c r="HKI475" s="61"/>
      <c r="HKJ475" s="61"/>
      <c r="HKK475" s="61"/>
      <c r="HKL475" s="61"/>
      <c r="HKM475" s="61"/>
      <c r="HKN475" s="61"/>
      <c r="HKO475" s="61"/>
      <c r="HKP475" s="61"/>
      <c r="HKQ475" s="61"/>
      <c r="HKR475" s="61"/>
      <c r="HKS475" s="61"/>
      <c r="HKT475" s="61"/>
      <c r="HKU475" s="61"/>
      <c r="HKV475" s="61"/>
      <c r="HKW475" s="61"/>
      <c r="HKX475" s="61"/>
      <c r="HKY475" s="61"/>
      <c r="HKZ475" s="61"/>
      <c r="HLA475" s="61"/>
      <c r="HLB475" s="61"/>
      <c r="HLC475" s="61"/>
      <c r="HLD475" s="61"/>
      <c r="HLE475" s="61"/>
      <c r="HLF475" s="61"/>
      <c r="HLG475" s="61"/>
      <c r="HLH475" s="61"/>
      <c r="HLI475" s="61"/>
      <c r="HLJ475" s="61"/>
      <c r="HLK475" s="61"/>
      <c r="HLL475" s="61"/>
      <c r="HLM475" s="61"/>
      <c r="HLN475" s="61"/>
      <c r="HLO475" s="61"/>
      <c r="HLP475" s="61"/>
      <c r="HLQ475" s="61"/>
      <c r="HLR475" s="61"/>
      <c r="HLS475" s="61"/>
      <c r="HLT475" s="61"/>
      <c r="HLU475" s="61"/>
      <c r="HLV475" s="61"/>
      <c r="HLW475" s="61"/>
      <c r="HLX475" s="61"/>
      <c r="HLY475" s="61"/>
      <c r="HLZ475" s="61"/>
      <c r="HMA475" s="61"/>
      <c r="HMB475" s="61"/>
      <c r="HMC475" s="61"/>
      <c r="HMD475" s="61"/>
      <c r="HME475" s="61"/>
      <c r="HMF475" s="61"/>
      <c r="HMG475" s="61"/>
      <c r="HMH475" s="61"/>
      <c r="HMI475" s="61"/>
      <c r="HMJ475" s="61"/>
      <c r="HMK475" s="61"/>
      <c r="HML475" s="61"/>
      <c r="HMM475" s="61"/>
      <c r="HMN475" s="61"/>
      <c r="HMO475" s="61"/>
      <c r="HMP475" s="61"/>
      <c r="HMQ475" s="61"/>
      <c r="HMR475" s="61"/>
      <c r="HMS475" s="61"/>
      <c r="HMT475" s="61"/>
      <c r="HMU475" s="61"/>
      <c r="HMV475" s="61"/>
      <c r="HMW475" s="61"/>
      <c r="HMX475" s="61"/>
      <c r="HMY475" s="61"/>
      <c r="HMZ475" s="61"/>
      <c r="HNA475" s="61"/>
      <c r="HNB475" s="61"/>
      <c r="HNC475" s="61"/>
      <c r="HND475" s="61"/>
      <c r="HNE475" s="61"/>
      <c r="HNF475" s="61"/>
      <c r="HNG475" s="61"/>
      <c r="HNH475" s="61"/>
      <c r="HNI475" s="61"/>
      <c r="HNJ475" s="61"/>
      <c r="HNK475" s="61"/>
      <c r="HNL475" s="61"/>
      <c r="HNM475" s="61"/>
      <c r="HNN475" s="61"/>
      <c r="HNO475" s="61"/>
      <c r="HNP475" s="61"/>
      <c r="HNQ475" s="61"/>
      <c r="HNR475" s="61"/>
      <c r="HNS475" s="61"/>
      <c r="HNT475" s="61"/>
      <c r="HNU475" s="61"/>
      <c r="HNV475" s="61"/>
      <c r="HNW475" s="61"/>
      <c r="HNX475" s="61"/>
      <c r="HNY475" s="61"/>
      <c r="HNZ475" s="61"/>
      <c r="HOA475" s="61"/>
      <c r="HOB475" s="61"/>
      <c r="HOC475" s="61"/>
      <c r="HOD475" s="61"/>
      <c r="HOE475" s="61"/>
      <c r="HOF475" s="61"/>
      <c r="HOG475" s="61"/>
      <c r="HOH475" s="61"/>
      <c r="HOI475" s="61"/>
      <c r="HOJ475" s="61"/>
      <c r="HOK475" s="61"/>
      <c r="HOL475" s="61"/>
      <c r="HOM475" s="61"/>
      <c r="HON475" s="61"/>
      <c r="HOO475" s="61"/>
      <c r="HOP475" s="61"/>
      <c r="HOQ475" s="61"/>
      <c r="HOR475" s="61"/>
      <c r="HOS475" s="61"/>
      <c r="HOT475" s="61"/>
      <c r="HOU475" s="61"/>
      <c r="HOV475" s="61"/>
      <c r="HOW475" s="61"/>
      <c r="HOX475" s="61"/>
      <c r="HOY475" s="61"/>
      <c r="HOZ475" s="61"/>
      <c r="HPA475" s="61"/>
      <c r="HPB475" s="61"/>
      <c r="HPC475" s="61"/>
      <c r="HPD475" s="61"/>
      <c r="HPE475" s="61"/>
      <c r="HPF475" s="61"/>
      <c r="HPG475" s="61"/>
      <c r="HPH475" s="61"/>
      <c r="HPI475" s="61"/>
      <c r="HPJ475" s="61"/>
      <c r="HPK475" s="61"/>
      <c r="HPL475" s="61"/>
      <c r="HPM475" s="61"/>
      <c r="HPN475" s="61"/>
      <c r="HPO475" s="61"/>
      <c r="HPP475" s="61"/>
      <c r="HPQ475" s="61"/>
      <c r="HPR475" s="61"/>
      <c r="HPS475" s="61"/>
      <c r="HPT475" s="61"/>
      <c r="HPU475" s="61"/>
      <c r="HPV475" s="61"/>
      <c r="HPW475" s="61"/>
      <c r="HPX475" s="61"/>
      <c r="HPY475" s="61"/>
      <c r="HPZ475" s="61"/>
      <c r="HQA475" s="61"/>
      <c r="HQB475" s="61"/>
      <c r="HQC475" s="61"/>
      <c r="HQD475" s="61"/>
      <c r="HQE475" s="61"/>
      <c r="HQF475" s="61"/>
      <c r="HQG475" s="61"/>
      <c r="HQH475" s="61"/>
      <c r="HQI475" s="61"/>
      <c r="HQJ475" s="61"/>
      <c r="HQK475" s="61"/>
      <c r="HQL475" s="61"/>
      <c r="HQM475" s="61"/>
      <c r="HQN475" s="61"/>
      <c r="HQO475" s="61"/>
      <c r="HQP475" s="61"/>
      <c r="HQQ475" s="61"/>
      <c r="HQR475" s="61"/>
      <c r="HQS475" s="61"/>
      <c r="HQT475" s="61"/>
      <c r="HQU475" s="61"/>
      <c r="HQV475" s="61"/>
      <c r="HQW475" s="61"/>
      <c r="HQX475" s="61"/>
      <c r="HQY475" s="61"/>
      <c r="HQZ475" s="61"/>
      <c r="HRA475" s="61"/>
      <c r="HRB475" s="61"/>
      <c r="HRC475" s="61"/>
      <c r="HRD475" s="61"/>
      <c r="HRE475" s="61"/>
      <c r="HRF475" s="61"/>
      <c r="HRG475" s="61"/>
      <c r="HRH475" s="61"/>
      <c r="HRI475" s="61"/>
      <c r="HRJ475" s="61"/>
      <c r="HRK475" s="61"/>
      <c r="HRL475" s="61"/>
      <c r="HRM475" s="61"/>
      <c r="HRN475" s="61"/>
      <c r="HRO475" s="61"/>
      <c r="HRP475" s="61"/>
      <c r="HRQ475" s="61"/>
      <c r="HRR475" s="61"/>
      <c r="HRS475" s="61"/>
      <c r="HRT475" s="61"/>
      <c r="HRU475" s="61"/>
      <c r="HRV475" s="61"/>
      <c r="HRW475" s="61"/>
      <c r="HRX475" s="61"/>
      <c r="HRY475" s="61"/>
      <c r="HRZ475" s="61"/>
      <c r="HSA475" s="61"/>
      <c r="HSB475" s="61"/>
      <c r="HSC475" s="61"/>
      <c r="HSD475" s="61"/>
      <c r="HSE475" s="61"/>
      <c r="HSF475" s="61"/>
      <c r="HSG475" s="61"/>
      <c r="HSH475" s="61"/>
      <c r="HSI475" s="61"/>
      <c r="HSJ475" s="61"/>
      <c r="HSK475" s="61"/>
      <c r="HSL475" s="61"/>
      <c r="HSM475" s="61"/>
      <c r="HSN475" s="61"/>
      <c r="HSO475" s="61"/>
      <c r="HSP475" s="61"/>
      <c r="HSQ475" s="61"/>
      <c r="HSR475" s="61"/>
      <c r="HSS475" s="61"/>
      <c r="HST475" s="61"/>
      <c r="HSU475" s="61"/>
      <c r="HSV475" s="61"/>
      <c r="HSW475" s="61"/>
      <c r="HSX475" s="61"/>
      <c r="HSY475" s="61"/>
      <c r="HSZ475" s="61"/>
      <c r="HTA475" s="61"/>
      <c r="HTB475" s="61"/>
      <c r="HTC475" s="61"/>
      <c r="HTD475" s="61"/>
      <c r="HTE475" s="61"/>
      <c r="HTF475" s="61"/>
      <c r="HTG475" s="61"/>
      <c r="HTH475" s="61"/>
      <c r="HTI475" s="61"/>
      <c r="HTJ475" s="61"/>
      <c r="HTK475" s="61"/>
      <c r="HTL475" s="61"/>
      <c r="HTM475" s="61"/>
      <c r="HTN475" s="61"/>
      <c r="HTO475" s="61"/>
      <c r="HTP475" s="61"/>
      <c r="HTQ475" s="61"/>
      <c r="HTR475" s="61"/>
      <c r="HTS475" s="61"/>
      <c r="HTT475" s="61"/>
      <c r="HTU475" s="61"/>
      <c r="HTV475" s="61"/>
      <c r="HTW475" s="61"/>
      <c r="HTX475" s="61"/>
      <c r="HTY475" s="61"/>
      <c r="HTZ475" s="61"/>
      <c r="HUA475" s="61"/>
      <c r="HUB475" s="61"/>
      <c r="HUC475" s="61"/>
      <c r="HUD475" s="61"/>
      <c r="HUE475" s="61"/>
      <c r="HUF475" s="61"/>
      <c r="HUG475" s="61"/>
      <c r="HUH475" s="61"/>
      <c r="HUI475" s="61"/>
      <c r="HUJ475" s="61"/>
      <c r="HUK475" s="61"/>
      <c r="HUL475" s="61"/>
      <c r="HUM475" s="61"/>
      <c r="HUN475" s="61"/>
      <c r="HUO475" s="61"/>
      <c r="HUP475" s="61"/>
      <c r="HUQ475" s="61"/>
      <c r="HUR475" s="61"/>
      <c r="HUS475" s="61"/>
      <c r="HUT475" s="61"/>
      <c r="HUU475" s="61"/>
      <c r="HUV475" s="61"/>
      <c r="HUW475" s="61"/>
      <c r="HUX475" s="61"/>
      <c r="HUY475" s="61"/>
      <c r="HUZ475" s="61"/>
      <c r="HVA475" s="61"/>
      <c r="HVB475" s="61"/>
      <c r="HVC475" s="61"/>
      <c r="HVD475" s="61"/>
      <c r="HVE475" s="61"/>
      <c r="HVF475" s="61"/>
      <c r="HVG475" s="61"/>
      <c r="HVH475" s="61"/>
      <c r="HVI475" s="61"/>
      <c r="HVJ475" s="61"/>
      <c r="HVK475" s="61"/>
      <c r="HVL475" s="61"/>
      <c r="HVM475" s="61"/>
      <c r="HVN475" s="61"/>
      <c r="HVO475" s="61"/>
      <c r="HVP475" s="61"/>
      <c r="HVQ475" s="61"/>
      <c r="HVR475" s="61"/>
      <c r="HVS475" s="61"/>
      <c r="HVT475" s="61"/>
      <c r="HVU475" s="61"/>
      <c r="HVV475" s="61"/>
      <c r="HVW475" s="61"/>
      <c r="HVX475" s="61"/>
      <c r="HVY475" s="61"/>
      <c r="HVZ475" s="61"/>
      <c r="HWA475" s="61"/>
      <c r="HWB475" s="61"/>
      <c r="HWC475" s="61"/>
      <c r="HWD475" s="61"/>
      <c r="HWE475" s="61"/>
      <c r="HWF475" s="61"/>
      <c r="HWG475" s="61"/>
      <c r="HWH475" s="61"/>
      <c r="HWI475" s="61"/>
      <c r="HWJ475" s="61"/>
      <c r="HWK475" s="61"/>
      <c r="HWL475" s="61"/>
      <c r="HWM475" s="61"/>
      <c r="HWN475" s="61"/>
      <c r="HWO475" s="61"/>
      <c r="HWP475" s="61"/>
      <c r="HWQ475" s="61"/>
      <c r="HWR475" s="61"/>
      <c r="HWS475" s="61"/>
      <c r="HWT475" s="61"/>
      <c r="HWU475" s="61"/>
      <c r="HWV475" s="61"/>
      <c r="HWW475" s="61"/>
      <c r="HWX475" s="61"/>
      <c r="HWY475" s="61"/>
      <c r="HWZ475" s="61"/>
      <c r="HXA475" s="61"/>
      <c r="HXB475" s="61"/>
      <c r="HXC475" s="61"/>
      <c r="HXD475" s="61"/>
      <c r="HXE475" s="61"/>
      <c r="HXF475" s="61"/>
      <c r="HXG475" s="61"/>
      <c r="HXH475" s="61"/>
      <c r="HXI475" s="61"/>
      <c r="HXJ475" s="61"/>
      <c r="HXK475" s="61"/>
      <c r="HXL475" s="61"/>
      <c r="HXM475" s="61"/>
      <c r="HXN475" s="61"/>
      <c r="HXO475" s="61"/>
      <c r="HXP475" s="61"/>
      <c r="HXQ475" s="61"/>
      <c r="HXR475" s="61"/>
      <c r="HXS475" s="61"/>
      <c r="HXT475" s="61"/>
      <c r="HXU475" s="61"/>
      <c r="HXV475" s="61"/>
      <c r="HXW475" s="61"/>
      <c r="HXX475" s="61"/>
      <c r="HXY475" s="61"/>
      <c r="HXZ475" s="61"/>
      <c r="HYA475" s="61"/>
      <c r="HYB475" s="61"/>
      <c r="HYC475" s="61"/>
      <c r="HYD475" s="61"/>
      <c r="HYE475" s="61"/>
      <c r="HYF475" s="61"/>
      <c r="HYG475" s="61"/>
      <c r="HYH475" s="61"/>
      <c r="HYI475" s="61"/>
      <c r="HYJ475" s="61"/>
      <c r="HYK475" s="61"/>
      <c r="HYL475" s="61"/>
      <c r="HYM475" s="61"/>
      <c r="HYN475" s="61"/>
      <c r="HYO475" s="61"/>
      <c r="HYP475" s="61"/>
      <c r="HYQ475" s="61"/>
      <c r="HYR475" s="61"/>
      <c r="HYS475" s="61"/>
      <c r="HYT475" s="61"/>
      <c r="HYU475" s="61"/>
      <c r="HYV475" s="61"/>
      <c r="HYW475" s="61"/>
      <c r="HYX475" s="61"/>
      <c r="HYY475" s="61"/>
      <c r="HYZ475" s="61"/>
      <c r="HZA475" s="61"/>
      <c r="HZB475" s="61"/>
      <c r="HZC475" s="61"/>
      <c r="HZD475" s="61"/>
      <c r="HZE475" s="61"/>
      <c r="HZF475" s="61"/>
      <c r="HZG475" s="61"/>
      <c r="HZH475" s="61"/>
      <c r="HZI475" s="61"/>
      <c r="HZJ475" s="61"/>
      <c r="HZK475" s="61"/>
      <c r="HZL475" s="61"/>
      <c r="HZM475" s="61"/>
      <c r="HZN475" s="61"/>
      <c r="HZO475" s="61"/>
      <c r="HZP475" s="61"/>
      <c r="HZQ475" s="61"/>
      <c r="HZR475" s="61"/>
      <c r="HZS475" s="61"/>
      <c r="HZT475" s="61"/>
      <c r="HZU475" s="61"/>
      <c r="HZV475" s="61"/>
      <c r="HZW475" s="61"/>
      <c r="HZX475" s="61"/>
      <c r="HZY475" s="61"/>
      <c r="HZZ475" s="61"/>
      <c r="IAA475" s="61"/>
      <c r="IAB475" s="61"/>
      <c r="IAC475" s="61"/>
      <c r="IAD475" s="61"/>
      <c r="IAE475" s="61"/>
      <c r="IAF475" s="61"/>
      <c r="IAG475" s="61"/>
      <c r="IAH475" s="61"/>
      <c r="IAI475" s="61"/>
      <c r="IAJ475" s="61"/>
      <c r="IAK475" s="61"/>
      <c r="IAL475" s="61"/>
      <c r="IAM475" s="61"/>
      <c r="IAN475" s="61"/>
      <c r="IAO475" s="61"/>
      <c r="IAP475" s="61"/>
      <c r="IAQ475" s="61"/>
      <c r="IAR475" s="61"/>
      <c r="IAS475" s="61"/>
      <c r="IAT475" s="61"/>
      <c r="IAU475" s="61"/>
      <c r="IAV475" s="61"/>
      <c r="IAW475" s="61"/>
      <c r="IAX475" s="61"/>
      <c r="IAY475" s="61"/>
      <c r="IAZ475" s="61"/>
      <c r="IBA475" s="61"/>
      <c r="IBB475" s="61"/>
      <c r="IBC475" s="61"/>
      <c r="IBD475" s="61"/>
      <c r="IBE475" s="61"/>
      <c r="IBF475" s="61"/>
      <c r="IBG475" s="61"/>
      <c r="IBH475" s="61"/>
      <c r="IBI475" s="61"/>
      <c r="IBJ475" s="61"/>
      <c r="IBK475" s="61"/>
      <c r="IBL475" s="61"/>
      <c r="IBM475" s="61"/>
      <c r="IBN475" s="61"/>
      <c r="IBO475" s="61"/>
      <c r="IBP475" s="61"/>
      <c r="IBQ475" s="61"/>
      <c r="IBR475" s="61"/>
      <c r="IBS475" s="61"/>
      <c r="IBT475" s="61"/>
      <c r="IBU475" s="61"/>
      <c r="IBV475" s="61"/>
      <c r="IBW475" s="61"/>
      <c r="IBX475" s="61"/>
      <c r="IBY475" s="61"/>
      <c r="IBZ475" s="61"/>
      <c r="ICA475" s="61"/>
      <c r="ICB475" s="61"/>
      <c r="ICC475" s="61"/>
      <c r="ICD475" s="61"/>
      <c r="ICE475" s="61"/>
      <c r="ICF475" s="61"/>
      <c r="ICG475" s="61"/>
      <c r="ICH475" s="61"/>
      <c r="ICI475" s="61"/>
      <c r="ICJ475" s="61"/>
      <c r="ICK475" s="61"/>
      <c r="ICL475" s="61"/>
      <c r="ICM475" s="61"/>
      <c r="ICN475" s="61"/>
      <c r="ICO475" s="61"/>
      <c r="ICP475" s="61"/>
      <c r="ICQ475" s="61"/>
      <c r="ICR475" s="61"/>
      <c r="ICS475" s="61"/>
      <c r="ICT475" s="61"/>
      <c r="ICU475" s="61"/>
      <c r="ICV475" s="61"/>
      <c r="ICW475" s="61"/>
      <c r="ICX475" s="61"/>
      <c r="ICY475" s="61"/>
      <c r="ICZ475" s="61"/>
      <c r="IDA475" s="61"/>
      <c r="IDB475" s="61"/>
      <c r="IDC475" s="61"/>
      <c r="IDD475" s="61"/>
      <c r="IDE475" s="61"/>
      <c r="IDF475" s="61"/>
      <c r="IDG475" s="61"/>
      <c r="IDH475" s="61"/>
      <c r="IDI475" s="61"/>
      <c r="IDJ475" s="61"/>
      <c r="IDK475" s="61"/>
      <c r="IDL475" s="61"/>
      <c r="IDM475" s="61"/>
      <c r="IDN475" s="61"/>
      <c r="IDO475" s="61"/>
      <c r="IDP475" s="61"/>
      <c r="IDQ475" s="61"/>
      <c r="IDR475" s="61"/>
      <c r="IDS475" s="61"/>
      <c r="IDT475" s="61"/>
      <c r="IDU475" s="61"/>
      <c r="IDV475" s="61"/>
      <c r="IDW475" s="61"/>
      <c r="IDX475" s="61"/>
      <c r="IDY475" s="61"/>
      <c r="IDZ475" s="61"/>
      <c r="IEA475" s="61"/>
      <c r="IEB475" s="61"/>
      <c r="IEC475" s="61"/>
      <c r="IED475" s="61"/>
      <c r="IEE475" s="61"/>
      <c r="IEF475" s="61"/>
      <c r="IEG475" s="61"/>
      <c r="IEH475" s="61"/>
      <c r="IEI475" s="61"/>
      <c r="IEJ475" s="61"/>
      <c r="IEK475" s="61"/>
      <c r="IEL475" s="61"/>
      <c r="IEM475" s="61"/>
      <c r="IEN475" s="61"/>
      <c r="IEO475" s="61"/>
      <c r="IEP475" s="61"/>
      <c r="IEQ475" s="61"/>
      <c r="IER475" s="61"/>
      <c r="IES475" s="61"/>
      <c r="IET475" s="61"/>
      <c r="IEU475" s="61"/>
      <c r="IEV475" s="61"/>
      <c r="IEW475" s="61"/>
      <c r="IEX475" s="61"/>
      <c r="IEY475" s="61"/>
      <c r="IEZ475" s="61"/>
      <c r="IFA475" s="61"/>
      <c r="IFB475" s="61"/>
      <c r="IFC475" s="61"/>
      <c r="IFD475" s="61"/>
      <c r="IFE475" s="61"/>
      <c r="IFF475" s="61"/>
      <c r="IFG475" s="61"/>
      <c r="IFH475" s="61"/>
      <c r="IFI475" s="61"/>
      <c r="IFJ475" s="61"/>
      <c r="IFK475" s="61"/>
      <c r="IFL475" s="61"/>
      <c r="IFM475" s="61"/>
      <c r="IFN475" s="61"/>
      <c r="IFO475" s="61"/>
      <c r="IFP475" s="61"/>
      <c r="IFQ475" s="61"/>
      <c r="IFR475" s="61"/>
      <c r="IFS475" s="61"/>
      <c r="IFT475" s="61"/>
      <c r="IFU475" s="61"/>
      <c r="IFV475" s="61"/>
      <c r="IFW475" s="61"/>
      <c r="IFX475" s="61"/>
      <c r="IFY475" s="61"/>
      <c r="IFZ475" s="61"/>
      <c r="IGA475" s="61"/>
      <c r="IGB475" s="61"/>
      <c r="IGC475" s="61"/>
      <c r="IGD475" s="61"/>
      <c r="IGE475" s="61"/>
      <c r="IGF475" s="61"/>
      <c r="IGG475" s="61"/>
      <c r="IGH475" s="61"/>
      <c r="IGI475" s="61"/>
      <c r="IGJ475" s="61"/>
      <c r="IGK475" s="61"/>
      <c r="IGL475" s="61"/>
      <c r="IGM475" s="61"/>
      <c r="IGN475" s="61"/>
      <c r="IGO475" s="61"/>
      <c r="IGP475" s="61"/>
      <c r="IGQ475" s="61"/>
      <c r="IGR475" s="61"/>
      <c r="IGS475" s="61"/>
      <c r="IGT475" s="61"/>
      <c r="IGU475" s="61"/>
      <c r="IGV475" s="61"/>
      <c r="IGW475" s="61"/>
      <c r="IGX475" s="61"/>
      <c r="IGY475" s="61"/>
      <c r="IGZ475" s="61"/>
      <c r="IHA475" s="61"/>
      <c r="IHB475" s="61"/>
      <c r="IHC475" s="61"/>
      <c r="IHD475" s="61"/>
      <c r="IHE475" s="61"/>
      <c r="IHF475" s="61"/>
      <c r="IHG475" s="61"/>
      <c r="IHH475" s="61"/>
      <c r="IHI475" s="61"/>
      <c r="IHJ475" s="61"/>
      <c r="IHK475" s="61"/>
      <c r="IHL475" s="61"/>
      <c r="IHM475" s="61"/>
      <c r="IHN475" s="61"/>
      <c r="IHO475" s="61"/>
      <c r="IHP475" s="61"/>
      <c r="IHQ475" s="61"/>
      <c r="IHR475" s="61"/>
      <c r="IHS475" s="61"/>
      <c r="IHT475" s="61"/>
      <c r="IHU475" s="61"/>
      <c r="IHV475" s="61"/>
      <c r="IHW475" s="61"/>
      <c r="IHX475" s="61"/>
      <c r="IHY475" s="61"/>
      <c r="IHZ475" s="61"/>
      <c r="IIA475" s="61"/>
      <c r="IIB475" s="61"/>
      <c r="IIC475" s="61"/>
      <c r="IID475" s="61"/>
      <c r="IIE475" s="61"/>
      <c r="IIF475" s="61"/>
      <c r="IIG475" s="61"/>
      <c r="IIH475" s="61"/>
      <c r="III475" s="61"/>
      <c r="IIJ475" s="61"/>
      <c r="IIK475" s="61"/>
      <c r="IIL475" s="61"/>
      <c r="IIM475" s="61"/>
      <c r="IIN475" s="61"/>
      <c r="IIO475" s="61"/>
      <c r="IIP475" s="61"/>
      <c r="IIQ475" s="61"/>
      <c r="IIR475" s="61"/>
      <c r="IIS475" s="61"/>
      <c r="IIT475" s="61"/>
      <c r="IIU475" s="61"/>
      <c r="IIV475" s="61"/>
      <c r="IIW475" s="61"/>
      <c r="IIX475" s="61"/>
      <c r="IIY475" s="61"/>
      <c r="IIZ475" s="61"/>
      <c r="IJA475" s="61"/>
      <c r="IJB475" s="61"/>
      <c r="IJC475" s="61"/>
      <c r="IJD475" s="61"/>
      <c r="IJE475" s="61"/>
      <c r="IJF475" s="61"/>
      <c r="IJG475" s="61"/>
      <c r="IJH475" s="61"/>
      <c r="IJI475" s="61"/>
      <c r="IJJ475" s="61"/>
      <c r="IJK475" s="61"/>
      <c r="IJL475" s="61"/>
      <c r="IJM475" s="61"/>
      <c r="IJN475" s="61"/>
      <c r="IJO475" s="61"/>
      <c r="IJP475" s="61"/>
      <c r="IJQ475" s="61"/>
      <c r="IJR475" s="61"/>
      <c r="IJS475" s="61"/>
      <c r="IJT475" s="61"/>
      <c r="IJU475" s="61"/>
      <c r="IJV475" s="61"/>
      <c r="IJW475" s="61"/>
      <c r="IJX475" s="61"/>
      <c r="IJY475" s="61"/>
      <c r="IJZ475" s="61"/>
      <c r="IKA475" s="61"/>
      <c r="IKB475" s="61"/>
      <c r="IKC475" s="61"/>
      <c r="IKD475" s="61"/>
      <c r="IKE475" s="61"/>
      <c r="IKF475" s="61"/>
      <c r="IKG475" s="61"/>
      <c r="IKH475" s="61"/>
      <c r="IKI475" s="61"/>
      <c r="IKJ475" s="61"/>
      <c r="IKK475" s="61"/>
      <c r="IKL475" s="61"/>
      <c r="IKM475" s="61"/>
      <c r="IKN475" s="61"/>
      <c r="IKO475" s="61"/>
      <c r="IKP475" s="61"/>
      <c r="IKQ475" s="61"/>
      <c r="IKR475" s="61"/>
      <c r="IKS475" s="61"/>
      <c r="IKT475" s="61"/>
      <c r="IKU475" s="61"/>
      <c r="IKV475" s="61"/>
      <c r="IKW475" s="61"/>
      <c r="IKX475" s="61"/>
      <c r="IKY475" s="61"/>
      <c r="IKZ475" s="61"/>
      <c r="ILA475" s="61"/>
      <c r="ILB475" s="61"/>
      <c r="ILC475" s="61"/>
      <c r="ILD475" s="61"/>
      <c r="ILE475" s="61"/>
      <c r="ILF475" s="61"/>
      <c r="ILG475" s="61"/>
      <c r="ILH475" s="61"/>
      <c r="ILI475" s="61"/>
      <c r="ILJ475" s="61"/>
      <c r="ILK475" s="61"/>
      <c r="ILL475" s="61"/>
      <c r="ILM475" s="61"/>
      <c r="ILN475" s="61"/>
      <c r="ILO475" s="61"/>
      <c r="ILP475" s="61"/>
      <c r="ILQ475" s="61"/>
      <c r="ILR475" s="61"/>
      <c r="ILS475" s="61"/>
      <c r="ILT475" s="61"/>
      <c r="ILU475" s="61"/>
      <c r="ILV475" s="61"/>
      <c r="ILW475" s="61"/>
      <c r="ILX475" s="61"/>
      <c r="ILY475" s="61"/>
      <c r="ILZ475" s="61"/>
      <c r="IMA475" s="61"/>
      <c r="IMB475" s="61"/>
      <c r="IMC475" s="61"/>
      <c r="IMD475" s="61"/>
      <c r="IME475" s="61"/>
      <c r="IMF475" s="61"/>
      <c r="IMG475" s="61"/>
      <c r="IMH475" s="61"/>
      <c r="IMI475" s="61"/>
      <c r="IMJ475" s="61"/>
      <c r="IMK475" s="61"/>
      <c r="IML475" s="61"/>
      <c r="IMM475" s="61"/>
      <c r="IMN475" s="61"/>
      <c r="IMO475" s="61"/>
      <c r="IMP475" s="61"/>
      <c r="IMQ475" s="61"/>
      <c r="IMR475" s="61"/>
      <c r="IMS475" s="61"/>
      <c r="IMT475" s="61"/>
      <c r="IMU475" s="61"/>
      <c r="IMV475" s="61"/>
      <c r="IMW475" s="61"/>
      <c r="IMX475" s="61"/>
      <c r="IMY475" s="61"/>
      <c r="IMZ475" s="61"/>
      <c r="INA475" s="61"/>
      <c r="INB475" s="61"/>
      <c r="INC475" s="61"/>
      <c r="IND475" s="61"/>
      <c r="INE475" s="61"/>
      <c r="INF475" s="61"/>
      <c r="ING475" s="61"/>
      <c r="INH475" s="61"/>
      <c r="INI475" s="61"/>
      <c r="INJ475" s="61"/>
      <c r="INK475" s="61"/>
      <c r="INL475" s="61"/>
      <c r="INM475" s="61"/>
      <c r="INN475" s="61"/>
      <c r="INO475" s="61"/>
      <c r="INP475" s="61"/>
      <c r="INQ475" s="61"/>
      <c r="INR475" s="61"/>
      <c r="INS475" s="61"/>
      <c r="INT475" s="61"/>
      <c r="INU475" s="61"/>
      <c r="INV475" s="61"/>
      <c r="INW475" s="61"/>
      <c r="INX475" s="61"/>
      <c r="INY475" s="61"/>
      <c r="INZ475" s="61"/>
      <c r="IOA475" s="61"/>
      <c r="IOB475" s="61"/>
      <c r="IOC475" s="61"/>
      <c r="IOD475" s="61"/>
      <c r="IOE475" s="61"/>
      <c r="IOF475" s="61"/>
      <c r="IOG475" s="61"/>
      <c r="IOH475" s="61"/>
      <c r="IOI475" s="61"/>
      <c r="IOJ475" s="61"/>
      <c r="IOK475" s="61"/>
      <c r="IOL475" s="61"/>
      <c r="IOM475" s="61"/>
      <c r="ION475" s="61"/>
      <c r="IOO475" s="61"/>
      <c r="IOP475" s="61"/>
      <c r="IOQ475" s="61"/>
      <c r="IOR475" s="61"/>
      <c r="IOS475" s="61"/>
      <c r="IOT475" s="61"/>
      <c r="IOU475" s="61"/>
      <c r="IOV475" s="61"/>
      <c r="IOW475" s="61"/>
      <c r="IOX475" s="61"/>
      <c r="IOY475" s="61"/>
      <c r="IOZ475" s="61"/>
      <c r="IPA475" s="61"/>
      <c r="IPB475" s="61"/>
      <c r="IPC475" s="61"/>
      <c r="IPD475" s="61"/>
      <c r="IPE475" s="61"/>
      <c r="IPF475" s="61"/>
      <c r="IPG475" s="61"/>
      <c r="IPH475" s="61"/>
      <c r="IPI475" s="61"/>
      <c r="IPJ475" s="61"/>
      <c r="IPK475" s="61"/>
      <c r="IPL475" s="61"/>
      <c r="IPM475" s="61"/>
      <c r="IPN475" s="61"/>
      <c r="IPO475" s="61"/>
      <c r="IPP475" s="61"/>
      <c r="IPQ475" s="61"/>
      <c r="IPR475" s="61"/>
      <c r="IPS475" s="61"/>
      <c r="IPT475" s="61"/>
      <c r="IPU475" s="61"/>
      <c r="IPV475" s="61"/>
      <c r="IPW475" s="61"/>
      <c r="IPX475" s="61"/>
      <c r="IPY475" s="61"/>
      <c r="IPZ475" s="61"/>
      <c r="IQA475" s="61"/>
      <c r="IQB475" s="61"/>
      <c r="IQC475" s="61"/>
      <c r="IQD475" s="61"/>
      <c r="IQE475" s="61"/>
      <c r="IQF475" s="61"/>
      <c r="IQG475" s="61"/>
      <c r="IQH475" s="61"/>
      <c r="IQI475" s="61"/>
      <c r="IQJ475" s="61"/>
      <c r="IQK475" s="61"/>
      <c r="IQL475" s="61"/>
      <c r="IQM475" s="61"/>
      <c r="IQN475" s="61"/>
      <c r="IQO475" s="61"/>
      <c r="IQP475" s="61"/>
      <c r="IQQ475" s="61"/>
      <c r="IQR475" s="61"/>
      <c r="IQS475" s="61"/>
      <c r="IQT475" s="61"/>
      <c r="IQU475" s="61"/>
      <c r="IQV475" s="61"/>
      <c r="IQW475" s="61"/>
      <c r="IQX475" s="61"/>
      <c r="IQY475" s="61"/>
      <c r="IQZ475" s="61"/>
      <c r="IRA475" s="61"/>
      <c r="IRB475" s="61"/>
      <c r="IRC475" s="61"/>
      <c r="IRD475" s="61"/>
      <c r="IRE475" s="61"/>
      <c r="IRF475" s="61"/>
      <c r="IRG475" s="61"/>
      <c r="IRH475" s="61"/>
      <c r="IRI475" s="61"/>
      <c r="IRJ475" s="61"/>
      <c r="IRK475" s="61"/>
      <c r="IRL475" s="61"/>
      <c r="IRM475" s="61"/>
      <c r="IRN475" s="61"/>
      <c r="IRO475" s="61"/>
      <c r="IRP475" s="61"/>
      <c r="IRQ475" s="61"/>
      <c r="IRR475" s="61"/>
      <c r="IRS475" s="61"/>
      <c r="IRT475" s="61"/>
      <c r="IRU475" s="61"/>
      <c r="IRV475" s="61"/>
      <c r="IRW475" s="61"/>
      <c r="IRX475" s="61"/>
      <c r="IRY475" s="61"/>
      <c r="IRZ475" s="61"/>
      <c r="ISA475" s="61"/>
      <c r="ISB475" s="61"/>
      <c r="ISC475" s="61"/>
      <c r="ISD475" s="61"/>
      <c r="ISE475" s="61"/>
      <c r="ISF475" s="61"/>
      <c r="ISG475" s="61"/>
      <c r="ISH475" s="61"/>
      <c r="ISI475" s="61"/>
      <c r="ISJ475" s="61"/>
      <c r="ISK475" s="61"/>
      <c r="ISL475" s="61"/>
      <c r="ISM475" s="61"/>
      <c r="ISN475" s="61"/>
      <c r="ISO475" s="61"/>
      <c r="ISP475" s="61"/>
      <c r="ISQ475" s="61"/>
      <c r="ISR475" s="61"/>
      <c r="ISS475" s="61"/>
      <c r="IST475" s="61"/>
      <c r="ISU475" s="61"/>
      <c r="ISV475" s="61"/>
      <c r="ISW475" s="61"/>
      <c r="ISX475" s="61"/>
      <c r="ISY475" s="61"/>
      <c r="ISZ475" s="61"/>
      <c r="ITA475" s="61"/>
      <c r="ITB475" s="61"/>
      <c r="ITC475" s="61"/>
      <c r="ITD475" s="61"/>
      <c r="ITE475" s="61"/>
      <c r="ITF475" s="61"/>
      <c r="ITG475" s="61"/>
      <c r="ITH475" s="61"/>
      <c r="ITI475" s="61"/>
      <c r="ITJ475" s="61"/>
      <c r="ITK475" s="61"/>
      <c r="ITL475" s="61"/>
      <c r="ITM475" s="61"/>
      <c r="ITN475" s="61"/>
      <c r="ITO475" s="61"/>
      <c r="ITP475" s="61"/>
      <c r="ITQ475" s="61"/>
      <c r="ITR475" s="61"/>
      <c r="ITS475" s="61"/>
      <c r="ITT475" s="61"/>
      <c r="ITU475" s="61"/>
      <c r="ITV475" s="61"/>
      <c r="ITW475" s="61"/>
      <c r="ITX475" s="61"/>
      <c r="ITY475" s="61"/>
      <c r="ITZ475" s="61"/>
      <c r="IUA475" s="61"/>
      <c r="IUB475" s="61"/>
      <c r="IUC475" s="61"/>
      <c r="IUD475" s="61"/>
      <c r="IUE475" s="61"/>
      <c r="IUF475" s="61"/>
      <c r="IUG475" s="61"/>
      <c r="IUH475" s="61"/>
      <c r="IUI475" s="61"/>
      <c r="IUJ475" s="61"/>
      <c r="IUK475" s="61"/>
      <c r="IUL475" s="61"/>
      <c r="IUM475" s="61"/>
      <c r="IUN475" s="61"/>
      <c r="IUO475" s="61"/>
      <c r="IUP475" s="61"/>
      <c r="IUQ475" s="61"/>
      <c r="IUR475" s="61"/>
      <c r="IUS475" s="61"/>
      <c r="IUT475" s="61"/>
      <c r="IUU475" s="61"/>
      <c r="IUV475" s="61"/>
      <c r="IUW475" s="61"/>
      <c r="IUX475" s="61"/>
      <c r="IUY475" s="61"/>
      <c r="IUZ475" s="61"/>
      <c r="IVA475" s="61"/>
      <c r="IVB475" s="61"/>
      <c r="IVC475" s="61"/>
      <c r="IVD475" s="61"/>
      <c r="IVE475" s="61"/>
      <c r="IVF475" s="61"/>
      <c r="IVG475" s="61"/>
      <c r="IVH475" s="61"/>
      <c r="IVI475" s="61"/>
      <c r="IVJ475" s="61"/>
      <c r="IVK475" s="61"/>
      <c r="IVL475" s="61"/>
      <c r="IVM475" s="61"/>
      <c r="IVN475" s="61"/>
      <c r="IVO475" s="61"/>
      <c r="IVP475" s="61"/>
      <c r="IVQ475" s="61"/>
      <c r="IVR475" s="61"/>
      <c r="IVS475" s="61"/>
      <c r="IVT475" s="61"/>
      <c r="IVU475" s="61"/>
      <c r="IVV475" s="61"/>
      <c r="IVW475" s="61"/>
      <c r="IVX475" s="61"/>
      <c r="IVY475" s="61"/>
      <c r="IVZ475" s="61"/>
      <c r="IWA475" s="61"/>
      <c r="IWB475" s="61"/>
      <c r="IWC475" s="61"/>
      <c r="IWD475" s="61"/>
      <c r="IWE475" s="61"/>
      <c r="IWF475" s="61"/>
      <c r="IWG475" s="61"/>
      <c r="IWH475" s="61"/>
      <c r="IWI475" s="61"/>
      <c r="IWJ475" s="61"/>
      <c r="IWK475" s="61"/>
      <c r="IWL475" s="61"/>
      <c r="IWM475" s="61"/>
      <c r="IWN475" s="61"/>
      <c r="IWO475" s="61"/>
      <c r="IWP475" s="61"/>
      <c r="IWQ475" s="61"/>
      <c r="IWR475" s="61"/>
      <c r="IWS475" s="61"/>
      <c r="IWT475" s="61"/>
      <c r="IWU475" s="61"/>
      <c r="IWV475" s="61"/>
      <c r="IWW475" s="61"/>
      <c r="IWX475" s="61"/>
      <c r="IWY475" s="61"/>
      <c r="IWZ475" s="61"/>
      <c r="IXA475" s="61"/>
      <c r="IXB475" s="61"/>
      <c r="IXC475" s="61"/>
      <c r="IXD475" s="61"/>
      <c r="IXE475" s="61"/>
      <c r="IXF475" s="61"/>
      <c r="IXG475" s="61"/>
      <c r="IXH475" s="61"/>
      <c r="IXI475" s="61"/>
      <c r="IXJ475" s="61"/>
      <c r="IXK475" s="61"/>
      <c r="IXL475" s="61"/>
      <c r="IXM475" s="61"/>
      <c r="IXN475" s="61"/>
      <c r="IXO475" s="61"/>
      <c r="IXP475" s="61"/>
      <c r="IXQ475" s="61"/>
      <c r="IXR475" s="61"/>
      <c r="IXS475" s="61"/>
      <c r="IXT475" s="61"/>
      <c r="IXU475" s="61"/>
      <c r="IXV475" s="61"/>
      <c r="IXW475" s="61"/>
      <c r="IXX475" s="61"/>
      <c r="IXY475" s="61"/>
      <c r="IXZ475" s="61"/>
      <c r="IYA475" s="61"/>
      <c r="IYB475" s="61"/>
      <c r="IYC475" s="61"/>
      <c r="IYD475" s="61"/>
      <c r="IYE475" s="61"/>
      <c r="IYF475" s="61"/>
      <c r="IYG475" s="61"/>
      <c r="IYH475" s="61"/>
      <c r="IYI475" s="61"/>
      <c r="IYJ475" s="61"/>
      <c r="IYK475" s="61"/>
      <c r="IYL475" s="61"/>
      <c r="IYM475" s="61"/>
      <c r="IYN475" s="61"/>
      <c r="IYO475" s="61"/>
      <c r="IYP475" s="61"/>
      <c r="IYQ475" s="61"/>
      <c r="IYR475" s="61"/>
      <c r="IYS475" s="61"/>
      <c r="IYT475" s="61"/>
      <c r="IYU475" s="61"/>
      <c r="IYV475" s="61"/>
      <c r="IYW475" s="61"/>
      <c r="IYX475" s="61"/>
      <c r="IYY475" s="61"/>
      <c r="IYZ475" s="61"/>
      <c r="IZA475" s="61"/>
      <c r="IZB475" s="61"/>
      <c r="IZC475" s="61"/>
      <c r="IZD475" s="61"/>
      <c r="IZE475" s="61"/>
      <c r="IZF475" s="61"/>
      <c r="IZG475" s="61"/>
      <c r="IZH475" s="61"/>
      <c r="IZI475" s="61"/>
      <c r="IZJ475" s="61"/>
      <c r="IZK475" s="61"/>
      <c r="IZL475" s="61"/>
      <c r="IZM475" s="61"/>
      <c r="IZN475" s="61"/>
      <c r="IZO475" s="61"/>
      <c r="IZP475" s="61"/>
      <c r="IZQ475" s="61"/>
      <c r="IZR475" s="61"/>
      <c r="IZS475" s="61"/>
      <c r="IZT475" s="61"/>
      <c r="IZU475" s="61"/>
      <c r="IZV475" s="61"/>
      <c r="IZW475" s="61"/>
      <c r="IZX475" s="61"/>
      <c r="IZY475" s="61"/>
      <c r="IZZ475" s="61"/>
      <c r="JAA475" s="61"/>
      <c r="JAB475" s="61"/>
      <c r="JAC475" s="61"/>
      <c r="JAD475" s="61"/>
      <c r="JAE475" s="61"/>
      <c r="JAF475" s="61"/>
      <c r="JAG475" s="61"/>
      <c r="JAH475" s="61"/>
      <c r="JAI475" s="61"/>
      <c r="JAJ475" s="61"/>
      <c r="JAK475" s="61"/>
      <c r="JAL475" s="61"/>
      <c r="JAM475" s="61"/>
      <c r="JAN475" s="61"/>
      <c r="JAO475" s="61"/>
      <c r="JAP475" s="61"/>
      <c r="JAQ475" s="61"/>
      <c r="JAR475" s="61"/>
      <c r="JAS475" s="61"/>
      <c r="JAT475" s="61"/>
      <c r="JAU475" s="61"/>
      <c r="JAV475" s="61"/>
      <c r="JAW475" s="61"/>
      <c r="JAX475" s="61"/>
      <c r="JAY475" s="61"/>
      <c r="JAZ475" s="61"/>
      <c r="JBA475" s="61"/>
      <c r="JBB475" s="61"/>
      <c r="JBC475" s="61"/>
      <c r="JBD475" s="61"/>
      <c r="JBE475" s="61"/>
      <c r="JBF475" s="61"/>
      <c r="JBG475" s="61"/>
      <c r="JBH475" s="61"/>
      <c r="JBI475" s="61"/>
      <c r="JBJ475" s="61"/>
      <c r="JBK475" s="61"/>
      <c r="JBL475" s="61"/>
      <c r="JBM475" s="61"/>
      <c r="JBN475" s="61"/>
      <c r="JBO475" s="61"/>
      <c r="JBP475" s="61"/>
      <c r="JBQ475" s="61"/>
      <c r="JBR475" s="61"/>
      <c r="JBS475" s="61"/>
      <c r="JBT475" s="61"/>
      <c r="JBU475" s="61"/>
      <c r="JBV475" s="61"/>
      <c r="JBW475" s="61"/>
      <c r="JBX475" s="61"/>
      <c r="JBY475" s="61"/>
      <c r="JBZ475" s="61"/>
      <c r="JCA475" s="61"/>
      <c r="JCB475" s="61"/>
      <c r="JCC475" s="61"/>
      <c r="JCD475" s="61"/>
      <c r="JCE475" s="61"/>
      <c r="JCF475" s="61"/>
      <c r="JCG475" s="61"/>
      <c r="JCH475" s="61"/>
      <c r="JCI475" s="61"/>
      <c r="JCJ475" s="61"/>
      <c r="JCK475" s="61"/>
      <c r="JCL475" s="61"/>
      <c r="JCM475" s="61"/>
      <c r="JCN475" s="61"/>
      <c r="JCO475" s="61"/>
      <c r="JCP475" s="61"/>
      <c r="JCQ475" s="61"/>
      <c r="JCR475" s="61"/>
      <c r="JCS475" s="61"/>
      <c r="JCT475" s="61"/>
      <c r="JCU475" s="61"/>
      <c r="JCV475" s="61"/>
      <c r="JCW475" s="61"/>
      <c r="JCX475" s="61"/>
      <c r="JCY475" s="61"/>
      <c r="JCZ475" s="61"/>
      <c r="JDA475" s="61"/>
      <c r="JDB475" s="61"/>
      <c r="JDC475" s="61"/>
      <c r="JDD475" s="61"/>
      <c r="JDE475" s="61"/>
      <c r="JDF475" s="61"/>
      <c r="JDG475" s="61"/>
      <c r="JDH475" s="61"/>
      <c r="JDI475" s="61"/>
      <c r="JDJ475" s="61"/>
      <c r="JDK475" s="61"/>
      <c r="JDL475" s="61"/>
      <c r="JDM475" s="61"/>
      <c r="JDN475" s="61"/>
      <c r="JDO475" s="61"/>
      <c r="JDP475" s="61"/>
      <c r="JDQ475" s="61"/>
      <c r="JDR475" s="61"/>
      <c r="JDS475" s="61"/>
      <c r="JDT475" s="61"/>
      <c r="JDU475" s="61"/>
      <c r="JDV475" s="61"/>
      <c r="JDW475" s="61"/>
      <c r="JDX475" s="61"/>
      <c r="JDY475" s="61"/>
      <c r="JDZ475" s="61"/>
      <c r="JEA475" s="61"/>
      <c r="JEB475" s="61"/>
      <c r="JEC475" s="61"/>
      <c r="JED475" s="61"/>
      <c r="JEE475" s="61"/>
      <c r="JEF475" s="61"/>
      <c r="JEG475" s="61"/>
      <c r="JEH475" s="61"/>
      <c r="JEI475" s="61"/>
      <c r="JEJ475" s="61"/>
      <c r="JEK475" s="61"/>
      <c r="JEL475" s="61"/>
      <c r="JEM475" s="61"/>
      <c r="JEN475" s="61"/>
      <c r="JEO475" s="61"/>
      <c r="JEP475" s="61"/>
      <c r="JEQ475" s="61"/>
      <c r="JER475" s="61"/>
      <c r="JES475" s="61"/>
      <c r="JET475" s="61"/>
      <c r="JEU475" s="61"/>
      <c r="JEV475" s="61"/>
      <c r="JEW475" s="61"/>
      <c r="JEX475" s="61"/>
      <c r="JEY475" s="61"/>
      <c r="JEZ475" s="61"/>
      <c r="JFA475" s="61"/>
      <c r="JFB475" s="61"/>
      <c r="JFC475" s="61"/>
      <c r="JFD475" s="61"/>
      <c r="JFE475" s="61"/>
      <c r="JFF475" s="61"/>
      <c r="JFG475" s="61"/>
      <c r="JFH475" s="61"/>
      <c r="JFI475" s="61"/>
      <c r="JFJ475" s="61"/>
      <c r="JFK475" s="61"/>
      <c r="JFL475" s="61"/>
      <c r="JFM475" s="61"/>
      <c r="JFN475" s="61"/>
      <c r="JFO475" s="61"/>
      <c r="JFP475" s="61"/>
      <c r="JFQ475" s="61"/>
      <c r="JFR475" s="61"/>
      <c r="JFS475" s="61"/>
      <c r="JFT475" s="61"/>
      <c r="JFU475" s="61"/>
      <c r="JFV475" s="61"/>
      <c r="JFW475" s="61"/>
      <c r="JFX475" s="61"/>
      <c r="JFY475" s="61"/>
      <c r="JFZ475" s="61"/>
      <c r="JGA475" s="61"/>
      <c r="JGB475" s="61"/>
      <c r="JGC475" s="61"/>
      <c r="JGD475" s="61"/>
      <c r="JGE475" s="61"/>
      <c r="JGF475" s="61"/>
      <c r="JGG475" s="61"/>
      <c r="JGH475" s="61"/>
      <c r="JGI475" s="61"/>
      <c r="JGJ475" s="61"/>
      <c r="JGK475" s="61"/>
      <c r="JGL475" s="61"/>
      <c r="JGM475" s="61"/>
      <c r="JGN475" s="61"/>
      <c r="JGO475" s="61"/>
      <c r="JGP475" s="61"/>
      <c r="JGQ475" s="61"/>
      <c r="JGR475" s="61"/>
      <c r="JGS475" s="61"/>
      <c r="JGT475" s="61"/>
      <c r="JGU475" s="61"/>
      <c r="JGV475" s="61"/>
      <c r="JGW475" s="61"/>
      <c r="JGX475" s="61"/>
      <c r="JGY475" s="61"/>
      <c r="JGZ475" s="61"/>
      <c r="JHA475" s="61"/>
      <c r="JHB475" s="61"/>
      <c r="JHC475" s="61"/>
      <c r="JHD475" s="61"/>
      <c r="JHE475" s="61"/>
      <c r="JHF475" s="61"/>
      <c r="JHG475" s="61"/>
      <c r="JHH475" s="61"/>
      <c r="JHI475" s="61"/>
      <c r="JHJ475" s="61"/>
      <c r="JHK475" s="61"/>
      <c r="JHL475" s="61"/>
      <c r="JHM475" s="61"/>
      <c r="JHN475" s="61"/>
      <c r="JHO475" s="61"/>
      <c r="JHP475" s="61"/>
      <c r="JHQ475" s="61"/>
      <c r="JHR475" s="61"/>
      <c r="JHS475" s="61"/>
      <c r="JHT475" s="61"/>
      <c r="JHU475" s="61"/>
      <c r="JHV475" s="61"/>
      <c r="JHW475" s="61"/>
      <c r="JHX475" s="61"/>
      <c r="JHY475" s="61"/>
      <c r="JHZ475" s="61"/>
      <c r="JIA475" s="61"/>
      <c r="JIB475" s="61"/>
      <c r="JIC475" s="61"/>
      <c r="JID475" s="61"/>
      <c r="JIE475" s="61"/>
      <c r="JIF475" s="61"/>
      <c r="JIG475" s="61"/>
      <c r="JIH475" s="61"/>
      <c r="JII475" s="61"/>
      <c r="JIJ475" s="61"/>
      <c r="JIK475" s="61"/>
      <c r="JIL475" s="61"/>
      <c r="JIM475" s="61"/>
      <c r="JIN475" s="61"/>
      <c r="JIO475" s="61"/>
      <c r="JIP475" s="61"/>
      <c r="JIQ475" s="61"/>
      <c r="JIR475" s="61"/>
      <c r="JIS475" s="61"/>
      <c r="JIT475" s="61"/>
      <c r="JIU475" s="61"/>
      <c r="JIV475" s="61"/>
      <c r="JIW475" s="61"/>
      <c r="JIX475" s="61"/>
      <c r="JIY475" s="61"/>
      <c r="JIZ475" s="61"/>
      <c r="JJA475" s="61"/>
      <c r="JJB475" s="61"/>
      <c r="JJC475" s="61"/>
      <c r="JJD475" s="61"/>
      <c r="JJE475" s="61"/>
      <c r="JJF475" s="61"/>
      <c r="JJG475" s="61"/>
      <c r="JJH475" s="61"/>
      <c r="JJI475" s="61"/>
      <c r="JJJ475" s="61"/>
      <c r="JJK475" s="61"/>
      <c r="JJL475" s="61"/>
      <c r="JJM475" s="61"/>
      <c r="JJN475" s="61"/>
      <c r="JJO475" s="61"/>
      <c r="JJP475" s="61"/>
      <c r="JJQ475" s="61"/>
      <c r="JJR475" s="61"/>
      <c r="JJS475" s="61"/>
      <c r="JJT475" s="61"/>
      <c r="JJU475" s="61"/>
      <c r="JJV475" s="61"/>
      <c r="JJW475" s="61"/>
      <c r="JJX475" s="61"/>
      <c r="JJY475" s="61"/>
      <c r="JJZ475" s="61"/>
      <c r="JKA475" s="61"/>
      <c r="JKB475" s="61"/>
      <c r="JKC475" s="61"/>
      <c r="JKD475" s="61"/>
      <c r="JKE475" s="61"/>
      <c r="JKF475" s="61"/>
      <c r="JKG475" s="61"/>
      <c r="JKH475" s="61"/>
      <c r="JKI475" s="61"/>
      <c r="JKJ475" s="61"/>
      <c r="JKK475" s="61"/>
      <c r="JKL475" s="61"/>
      <c r="JKM475" s="61"/>
      <c r="JKN475" s="61"/>
      <c r="JKO475" s="61"/>
      <c r="JKP475" s="61"/>
      <c r="JKQ475" s="61"/>
      <c r="JKR475" s="61"/>
      <c r="JKS475" s="61"/>
      <c r="JKT475" s="61"/>
      <c r="JKU475" s="61"/>
      <c r="JKV475" s="61"/>
      <c r="JKW475" s="61"/>
      <c r="JKX475" s="61"/>
      <c r="JKY475" s="61"/>
      <c r="JKZ475" s="61"/>
      <c r="JLA475" s="61"/>
      <c r="JLB475" s="61"/>
      <c r="JLC475" s="61"/>
      <c r="JLD475" s="61"/>
      <c r="JLE475" s="61"/>
      <c r="JLF475" s="61"/>
      <c r="JLG475" s="61"/>
      <c r="JLH475" s="61"/>
      <c r="JLI475" s="61"/>
      <c r="JLJ475" s="61"/>
      <c r="JLK475" s="61"/>
      <c r="JLL475" s="61"/>
      <c r="JLM475" s="61"/>
      <c r="JLN475" s="61"/>
      <c r="JLO475" s="61"/>
      <c r="JLP475" s="61"/>
      <c r="JLQ475" s="61"/>
      <c r="JLR475" s="61"/>
      <c r="JLS475" s="61"/>
      <c r="JLT475" s="61"/>
      <c r="JLU475" s="61"/>
      <c r="JLV475" s="61"/>
      <c r="JLW475" s="61"/>
      <c r="JLX475" s="61"/>
      <c r="JLY475" s="61"/>
      <c r="JLZ475" s="61"/>
      <c r="JMA475" s="61"/>
      <c r="JMB475" s="61"/>
      <c r="JMC475" s="61"/>
      <c r="JMD475" s="61"/>
      <c r="JME475" s="61"/>
      <c r="JMF475" s="61"/>
      <c r="JMG475" s="61"/>
      <c r="JMH475" s="61"/>
      <c r="JMI475" s="61"/>
      <c r="JMJ475" s="61"/>
      <c r="JMK475" s="61"/>
      <c r="JML475" s="61"/>
      <c r="JMM475" s="61"/>
      <c r="JMN475" s="61"/>
      <c r="JMO475" s="61"/>
      <c r="JMP475" s="61"/>
      <c r="JMQ475" s="61"/>
      <c r="JMR475" s="61"/>
      <c r="JMS475" s="61"/>
      <c r="JMT475" s="61"/>
      <c r="JMU475" s="61"/>
      <c r="JMV475" s="61"/>
      <c r="JMW475" s="61"/>
      <c r="JMX475" s="61"/>
      <c r="JMY475" s="61"/>
      <c r="JMZ475" s="61"/>
      <c r="JNA475" s="61"/>
      <c r="JNB475" s="61"/>
      <c r="JNC475" s="61"/>
      <c r="JND475" s="61"/>
      <c r="JNE475" s="61"/>
      <c r="JNF475" s="61"/>
      <c r="JNG475" s="61"/>
      <c r="JNH475" s="61"/>
      <c r="JNI475" s="61"/>
      <c r="JNJ475" s="61"/>
      <c r="JNK475" s="61"/>
      <c r="JNL475" s="61"/>
      <c r="JNM475" s="61"/>
      <c r="JNN475" s="61"/>
      <c r="JNO475" s="61"/>
      <c r="JNP475" s="61"/>
      <c r="JNQ475" s="61"/>
      <c r="JNR475" s="61"/>
      <c r="JNS475" s="61"/>
      <c r="JNT475" s="61"/>
      <c r="JNU475" s="61"/>
      <c r="JNV475" s="61"/>
      <c r="JNW475" s="61"/>
      <c r="JNX475" s="61"/>
      <c r="JNY475" s="61"/>
      <c r="JNZ475" s="61"/>
      <c r="JOA475" s="61"/>
      <c r="JOB475" s="61"/>
      <c r="JOC475" s="61"/>
      <c r="JOD475" s="61"/>
      <c r="JOE475" s="61"/>
      <c r="JOF475" s="61"/>
      <c r="JOG475" s="61"/>
      <c r="JOH475" s="61"/>
      <c r="JOI475" s="61"/>
      <c r="JOJ475" s="61"/>
      <c r="JOK475" s="61"/>
      <c r="JOL475" s="61"/>
      <c r="JOM475" s="61"/>
      <c r="JON475" s="61"/>
      <c r="JOO475" s="61"/>
      <c r="JOP475" s="61"/>
      <c r="JOQ475" s="61"/>
      <c r="JOR475" s="61"/>
      <c r="JOS475" s="61"/>
      <c r="JOT475" s="61"/>
      <c r="JOU475" s="61"/>
      <c r="JOV475" s="61"/>
      <c r="JOW475" s="61"/>
      <c r="JOX475" s="61"/>
      <c r="JOY475" s="61"/>
      <c r="JOZ475" s="61"/>
      <c r="JPA475" s="61"/>
      <c r="JPB475" s="61"/>
      <c r="JPC475" s="61"/>
      <c r="JPD475" s="61"/>
      <c r="JPE475" s="61"/>
      <c r="JPF475" s="61"/>
      <c r="JPG475" s="61"/>
      <c r="JPH475" s="61"/>
      <c r="JPI475" s="61"/>
      <c r="JPJ475" s="61"/>
      <c r="JPK475" s="61"/>
      <c r="JPL475" s="61"/>
      <c r="JPM475" s="61"/>
      <c r="JPN475" s="61"/>
      <c r="JPO475" s="61"/>
      <c r="JPP475" s="61"/>
      <c r="JPQ475" s="61"/>
      <c r="JPR475" s="61"/>
      <c r="JPS475" s="61"/>
      <c r="JPT475" s="61"/>
      <c r="JPU475" s="61"/>
      <c r="JPV475" s="61"/>
      <c r="JPW475" s="61"/>
      <c r="JPX475" s="61"/>
      <c r="JPY475" s="61"/>
      <c r="JPZ475" s="61"/>
      <c r="JQA475" s="61"/>
      <c r="JQB475" s="61"/>
      <c r="JQC475" s="61"/>
      <c r="JQD475" s="61"/>
      <c r="JQE475" s="61"/>
      <c r="JQF475" s="61"/>
      <c r="JQG475" s="61"/>
      <c r="JQH475" s="61"/>
      <c r="JQI475" s="61"/>
      <c r="JQJ475" s="61"/>
      <c r="JQK475" s="61"/>
      <c r="JQL475" s="61"/>
      <c r="JQM475" s="61"/>
      <c r="JQN475" s="61"/>
      <c r="JQO475" s="61"/>
      <c r="JQP475" s="61"/>
      <c r="JQQ475" s="61"/>
      <c r="JQR475" s="61"/>
      <c r="JQS475" s="61"/>
      <c r="JQT475" s="61"/>
      <c r="JQU475" s="61"/>
      <c r="JQV475" s="61"/>
      <c r="JQW475" s="61"/>
      <c r="JQX475" s="61"/>
      <c r="JQY475" s="61"/>
      <c r="JQZ475" s="61"/>
      <c r="JRA475" s="61"/>
      <c r="JRB475" s="61"/>
      <c r="JRC475" s="61"/>
      <c r="JRD475" s="61"/>
      <c r="JRE475" s="61"/>
      <c r="JRF475" s="61"/>
      <c r="JRG475" s="61"/>
      <c r="JRH475" s="61"/>
      <c r="JRI475" s="61"/>
      <c r="JRJ475" s="61"/>
      <c r="JRK475" s="61"/>
      <c r="JRL475" s="61"/>
      <c r="JRM475" s="61"/>
      <c r="JRN475" s="61"/>
      <c r="JRO475" s="61"/>
      <c r="JRP475" s="61"/>
      <c r="JRQ475" s="61"/>
      <c r="JRR475" s="61"/>
      <c r="JRS475" s="61"/>
      <c r="JRT475" s="61"/>
      <c r="JRU475" s="61"/>
      <c r="JRV475" s="61"/>
      <c r="JRW475" s="61"/>
      <c r="JRX475" s="61"/>
      <c r="JRY475" s="61"/>
      <c r="JRZ475" s="61"/>
      <c r="JSA475" s="61"/>
      <c r="JSB475" s="61"/>
      <c r="JSC475" s="61"/>
      <c r="JSD475" s="61"/>
      <c r="JSE475" s="61"/>
      <c r="JSF475" s="61"/>
      <c r="JSG475" s="61"/>
      <c r="JSH475" s="61"/>
      <c r="JSI475" s="61"/>
      <c r="JSJ475" s="61"/>
      <c r="JSK475" s="61"/>
      <c r="JSL475" s="61"/>
      <c r="JSM475" s="61"/>
      <c r="JSN475" s="61"/>
      <c r="JSO475" s="61"/>
      <c r="JSP475" s="61"/>
      <c r="JSQ475" s="61"/>
      <c r="JSR475" s="61"/>
      <c r="JSS475" s="61"/>
      <c r="JST475" s="61"/>
      <c r="JSU475" s="61"/>
      <c r="JSV475" s="61"/>
      <c r="JSW475" s="61"/>
      <c r="JSX475" s="61"/>
      <c r="JSY475" s="61"/>
      <c r="JSZ475" s="61"/>
      <c r="JTA475" s="61"/>
      <c r="JTB475" s="61"/>
      <c r="JTC475" s="61"/>
      <c r="JTD475" s="61"/>
      <c r="JTE475" s="61"/>
      <c r="JTF475" s="61"/>
      <c r="JTG475" s="61"/>
      <c r="JTH475" s="61"/>
      <c r="JTI475" s="61"/>
      <c r="JTJ475" s="61"/>
      <c r="JTK475" s="61"/>
      <c r="JTL475" s="61"/>
      <c r="JTM475" s="61"/>
      <c r="JTN475" s="61"/>
      <c r="JTO475" s="61"/>
      <c r="JTP475" s="61"/>
      <c r="JTQ475" s="61"/>
      <c r="JTR475" s="61"/>
      <c r="JTS475" s="61"/>
      <c r="JTT475" s="61"/>
      <c r="JTU475" s="61"/>
      <c r="JTV475" s="61"/>
      <c r="JTW475" s="61"/>
      <c r="JTX475" s="61"/>
      <c r="JTY475" s="61"/>
      <c r="JTZ475" s="61"/>
      <c r="JUA475" s="61"/>
      <c r="JUB475" s="61"/>
      <c r="JUC475" s="61"/>
      <c r="JUD475" s="61"/>
      <c r="JUE475" s="61"/>
      <c r="JUF475" s="61"/>
      <c r="JUG475" s="61"/>
      <c r="JUH475" s="61"/>
      <c r="JUI475" s="61"/>
      <c r="JUJ475" s="61"/>
      <c r="JUK475" s="61"/>
      <c r="JUL475" s="61"/>
      <c r="JUM475" s="61"/>
      <c r="JUN475" s="61"/>
      <c r="JUO475" s="61"/>
      <c r="JUP475" s="61"/>
      <c r="JUQ475" s="61"/>
      <c r="JUR475" s="61"/>
      <c r="JUS475" s="61"/>
      <c r="JUT475" s="61"/>
      <c r="JUU475" s="61"/>
      <c r="JUV475" s="61"/>
      <c r="JUW475" s="61"/>
      <c r="JUX475" s="61"/>
      <c r="JUY475" s="61"/>
      <c r="JUZ475" s="61"/>
      <c r="JVA475" s="61"/>
      <c r="JVB475" s="61"/>
      <c r="JVC475" s="61"/>
      <c r="JVD475" s="61"/>
      <c r="JVE475" s="61"/>
      <c r="JVF475" s="61"/>
      <c r="JVG475" s="61"/>
      <c r="JVH475" s="61"/>
      <c r="JVI475" s="61"/>
      <c r="JVJ475" s="61"/>
      <c r="JVK475" s="61"/>
      <c r="JVL475" s="61"/>
      <c r="JVM475" s="61"/>
      <c r="JVN475" s="61"/>
      <c r="JVO475" s="61"/>
      <c r="JVP475" s="61"/>
      <c r="JVQ475" s="61"/>
      <c r="JVR475" s="61"/>
      <c r="JVS475" s="61"/>
      <c r="JVT475" s="61"/>
      <c r="JVU475" s="61"/>
      <c r="JVV475" s="61"/>
      <c r="JVW475" s="61"/>
      <c r="JVX475" s="61"/>
      <c r="JVY475" s="61"/>
      <c r="JVZ475" s="61"/>
      <c r="JWA475" s="61"/>
      <c r="JWB475" s="61"/>
      <c r="JWC475" s="61"/>
      <c r="JWD475" s="61"/>
      <c r="JWE475" s="61"/>
      <c r="JWF475" s="61"/>
      <c r="JWG475" s="61"/>
      <c r="JWH475" s="61"/>
      <c r="JWI475" s="61"/>
      <c r="JWJ475" s="61"/>
      <c r="JWK475" s="61"/>
      <c r="JWL475" s="61"/>
      <c r="JWM475" s="61"/>
      <c r="JWN475" s="61"/>
      <c r="JWO475" s="61"/>
      <c r="JWP475" s="61"/>
      <c r="JWQ475" s="61"/>
      <c r="JWR475" s="61"/>
      <c r="JWS475" s="61"/>
      <c r="JWT475" s="61"/>
      <c r="JWU475" s="61"/>
      <c r="JWV475" s="61"/>
      <c r="JWW475" s="61"/>
      <c r="JWX475" s="61"/>
      <c r="JWY475" s="61"/>
      <c r="JWZ475" s="61"/>
      <c r="JXA475" s="61"/>
      <c r="JXB475" s="61"/>
      <c r="JXC475" s="61"/>
      <c r="JXD475" s="61"/>
      <c r="JXE475" s="61"/>
      <c r="JXF475" s="61"/>
      <c r="JXG475" s="61"/>
      <c r="JXH475" s="61"/>
      <c r="JXI475" s="61"/>
      <c r="JXJ475" s="61"/>
      <c r="JXK475" s="61"/>
      <c r="JXL475" s="61"/>
      <c r="JXM475" s="61"/>
      <c r="JXN475" s="61"/>
      <c r="JXO475" s="61"/>
      <c r="JXP475" s="61"/>
      <c r="JXQ475" s="61"/>
      <c r="JXR475" s="61"/>
      <c r="JXS475" s="61"/>
      <c r="JXT475" s="61"/>
      <c r="JXU475" s="61"/>
      <c r="JXV475" s="61"/>
      <c r="JXW475" s="61"/>
      <c r="JXX475" s="61"/>
      <c r="JXY475" s="61"/>
      <c r="JXZ475" s="61"/>
      <c r="JYA475" s="61"/>
      <c r="JYB475" s="61"/>
      <c r="JYC475" s="61"/>
      <c r="JYD475" s="61"/>
      <c r="JYE475" s="61"/>
      <c r="JYF475" s="61"/>
      <c r="JYG475" s="61"/>
      <c r="JYH475" s="61"/>
      <c r="JYI475" s="61"/>
      <c r="JYJ475" s="61"/>
      <c r="JYK475" s="61"/>
      <c r="JYL475" s="61"/>
      <c r="JYM475" s="61"/>
      <c r="JYN475" s="61"/>
      <c r="JYO475" s="61"/>
      <c r="JYP475" s="61"/>
      <c r="JYQ475" s="61"/>
      <c r="JYR475" s="61"/>
      <c r="JYS475" s="61"/>
      <c r="JYT475" s="61"/>
      <c r="JYU475" s="61"/>
      <c r="JYV475" s="61"/>
      <c r="JYW475" s="61"/>
      <c r="JYX475" s="61"/>
      <c r="JYY475" s="61"/>
      <c r="JYZ475" s="61"/>
      <c r="JZA475" s="61"/>
      <c r="JZB475" s="61"/>
      <c r="JZC475" s="61"/>
      <c r="JZD475" s="61"/>
      <c r="JZE475" s="61"/>
      <c r="JZF475" s="61"/>
      <c r="JZG475" s="61"/>
      <c r="JZH475" s="61"/>
      <c r="JZI475" s="61"/>
      <c r="JZJ475" s="61"/>
      <c r="JZK475" s="61"/>
      <c r="JZL475" s="61"/>
      <c r="JZM475" s="61"/>
      <c r="JZN475" s="61"/>
      <c r="JZO475" s="61"/>
      <c r="JZP475" s="61"/>
      <c r="JZQ475" s="61"/>
      <c r="JZR475" s="61"/>
      <c r="JZS475" s="61"/>
      <c r="JZT475" s="61"/>
      <c r="JZU475" s="61"/>
      <c r="JZV475" s="61"/>
      <c r="JZW475" s="61"/>
      <c r="JZX475" s="61"/>
      <c r="JZY475" s="61"/>
      <c r="JZZ475" s="61"/>
      <c r="KAA475" s="61"/>
      <c r="KAB475" s="61"/>
      <c r="KAC475" s="61"/>
      <c r="KAD475" s="61"/>
      <c r="KAE475" s="61"/>
      <c r="KAF475" s="61"/>
      <c r="KAG475" s="61"/>
      <c r="KAH475" s="61"/>
      <c r="KAI475" s="61"/>
      <c r="KAJ475" s="61"/>
      <c r="KAK475" s="61"/>
      <c r="KAL475" s="61"/>
      <c r="KAM475" s="61"/>
      <c r="KAN475" s="61"/>
      <c r="KAO475" s="61"/>
      <c r="KAP475" s="61"/>
      <c r="KAQ475" s="61"/>
      <c r="KAR475" s="61"/>
      <c r="KAS475" s="61"/>
      <c r="KAT475" s="61"/>
      <c r="KAU475" s="61"/>
      <c r="KAV475" s="61"/>
      <c r="KAW475" s="61"/>
      <c r="KAX475" s="61"/>
      <c r="KAY475" s="61"/>
      <c r="KAZ475" s="61"/>
      <c r="KBA475" s="61"/>
      <c r="KBB475" s="61"/>
      <c r="KBC475" s="61"/>
      <c r="KBD475" s="61"/>
      <c r="KBE475" s="61"/>
      <c r="KBF475" s="61"/>
      <c r="KBG475" s="61"/>
      <c r="KBH475" s="61"/>
      <c r="KBI475" s="61"/>
      <c r="KBJ475" s="61"/>
      <c r="KBK475" s="61"/>
      <c r="KBL475" s="61"/>
      <c r="KBM475" s="61"/>
      <c r="KBN475" s="61"/>
      <c r="KBO475" s="61"/>
      <c r="KBP475" s="61"/>
      <c r="KBQ475" s="61"/>
      <c r="KBR475" s="61"/>
      <c r="KBS475" s="61"/>
      <c r="KBT475" s="61"/>
      <c r="KBU475" s="61"/>
      <c r="KBV475" s="61"/>
      <c r="KBW475" s="61"/>
      <c r="KBX475" s="61"/>
      <c r="KBY475" s="61"/>
      <c r="KBZ475" s="61"/>
      <c r="KCA475" s="61"/>
      <c r="KCB475" s="61"/>
      <c r="KCC475" s="61"/>
      <c r="KCD475" s="61"/>
      <c r="KCE475" s="61"/>
      <c r="KCF475" s="61"/>
      <c r="KCG475" s="61"/>
      <c r="KCH475" s="61"/>
      <c r="KCI475" s="61"/>
      <c r="KCJ475" s="61"/>
      <c r="KCK475" s="61"/>
      <c r="KCL475" s="61"/>
      <c r="KCM475" s="61"/>
      <c r="KCN475" s="61"/>
      <c r="KCO475" s="61"/>
      <c r="KCP475" s="61"/>
      <c r="KCQ475" s="61"/>
      <c r="KCR475" s="61"/>
      <c r="KCS475" s="61"/>
      <c r="KCT475" s="61"/>
      <c r="KCU475" s="61"/>
      <c r="KCV475" s="61"/>
      <c r="KCW475" s="61"/>
      <c r="KCX475" s="61"/>
      <c r="KCY475" s="61"/>
      <c r="KCZ475" s="61"/>
      <c r="KDA475" s="61"/>
      <c r="KDB475" s="61"/>
      <c r="KDC475" s="61"/>
      <c r="KDD475" s="61"/>
      <c r="KDE475" s="61"/>
      <c r="KDF475" s="61"/>
      <c r="KDG475" s="61"/>
      <c r="KDH475" s="61"/>
      <c r="KDI475" s="61"/>
      <c r="KDJ475" s="61"/>
      <c r="KDK475" s="61"/>
      <c r="KDL475" s="61"/>
      <c r="KDM475" s="61"/>
      <c r="KDN475" s="61"/>
      <c r="KDO475" s="61"/>
      <c r="KDP475" s="61"/>
      <c r="KDQ475" s="61"/>
      <c r="KDR475" s="61"/>
      <c r="KDS475" s="61"/>
      <c r="KDT475" s="61"/>
      <c r="KDU475" s="61"/>
      <c r="KDV475" s="61"/>
      <c r="KDW475" s="61"/>
      <c r="KDX475" s="61"/>
      <c r="KDY475" s="61"/>
      <c r="KDZ475" s="61"/>
      <c r="KEA475" s="61"/>
      <c r="KEB475" s="61"/>
      <c r="KEC475" s="61"/>
      <c r="KED475" s="61"/>
      <c r="KEE475" s="61"/>
      <c r="KEF475" s="61"/>
      <c r="KEG475" s="61"/>
      <c r="KEH475" s="61"/>
      <c r="KEI475" s="61"/>
      <c r="KEJ475" s="61"/>
      <c r="KEK475" s="61"/>
      <c r="KEL475" s="61"/>
      <c r="KEM475" s="61"/>
      <c r="KEN475" s="61"/>
      <c r="KEO475" s="61"/>
      <c r="KEP475" s="61"/>
      <c r="KEQ475" s="61"/>
      <c r="KER475" s="61"/>
      <c r="KES475" s="61"/>
      <c r="KET475" s="61"/>
      <c r="KEU475" s="61"/>
      <c r="KEV475" s="61"/>
      <c r="KEW475" s="61"/>
      <c r="KEX475" s="61"/>
      <c r="KEY475" s="61"/>
      <c r="KEZ475" s="61"/>
      <c r="KFA475" s="61"/>
      <c r="KFB475" s="61"/>
      <c r="KFC475" s="61"/>
      <c r="KFD475" s="61"/>
      <c r="KFE475" s="61"/>
      <c r="KFF475" s="61"/>
      <c r="KFG475" s="61"/>
      <c r="KFH475" s="61"/>
      <c r="KFI475" s="61"/>
      <c r="KFJ475" s="61"/>
      <c r="KFK475" s="61"/>
      <c r="KFL475" s="61"/>
      <c r="KFM475" s="61"/>
      <c r="KFN475" s="61"/>
      <c r="KFO475" s="61"/>
      <c r="KFP475" s="61"/>
      <c r="KFQ475" s="61"/>
      <c r="KFR475" s="61"/>
      <c r="KFS475" s="61"/>
      <c r="KFT475" s="61"/>
      <c r="KFU475" s="61"/>
      <c r="KFV475" s="61"/>
      <c r="KFW475" s="61"/>
      <c r="KFX475" s="61"/>
      <c r="KFY475" s="61"/>
      <c r="KFZ475" s="61"/>
      <c r="KGA475" s="61"/>
      <c r="KGB475" s="61"/>
      <c r="KGC475" s="61"/>
      <c r="KGD475" s="61"/>
      <c r="KGE475" s="61"/>
      <c r="KGF475" s="61"/>
      <c r="KGG475" s="61"/>
      <c r="KGH475" s="61"/>
      <c r="KGI475" s="61"/>
      <c r="KGJ475" s="61"/>
      <c r="KGK475" s="61"/>
      <c r="KGL475" s="61"/>
      <c r="KGM475" s="61"/>
      <c r="KGN475" s="61"/>
      <c r="KGO475" s="61"/>
      <c r="KGP475" s="61"/>
      <c r="KGQ475" s="61"/>
      <c r="KGR475" s="61"/>
      <c r="KGS475" s="61"/>
      <c r="KGT475" s="61"/>
      <c r="KGU475" s="61"/>
      <c r="KGV475" s="61"/>
      <c r="KGW475" s="61"/>
      <c r="KGX475" s="61"/>
      <c r="KGY475" s="61"/>
      <c r="KGZ475" s="61"/>
      <c r="KHA475" s="61"/>
      <c r="KHB475" s="61"/>
      <c r="KHC475" s="61"/>
      <c r="KHD475" s="61"/>
      <c r="KHE475" s="61"/>
      <c r="KHF475" s="61"/>
      <c r="KHG475" s="61"/>
      <c r="KHH475" s="61"/>
      <c r="KHI475" s="61"/>
      <c r="KHJ475" s="61"/>
      <c r="KHK475" s="61"/>
      <c r="KHL475" s="61"/>
      <c r="KHM475" s="61"/>
      <c r="KHN475" s="61"/>
      <c r="KHO475" s="61"/>
      <c r="KHP475" s="61"/>
      <c r="KHQ475" s="61"/>
      <c r="KHR475" s="61"/>
      <c r="KHS475" s="61"/>
      <c r="KHT475" s="61"/>
      <c r="KHU475" s="61"/>
      <c r="KHV475" s="61"/>
      <c r="KHW475" s="61"/>
      <c r="KHX475" s="61"/>
      <c r="KHY475" s="61"/>
      <c r="KHZ475" s="61"/>
      <c r="KIA475" s="61"/>
      <c r="KIB475" s="61"/>
      <c r="KIC475" s="61"/>
      <c r="KID475" s="61"/>
      <c r="KIE475" s="61"/>
      <c r="KIF475" s="61"/>
      <c r="KIG475" s="61"/>
      <c r="KIH475" s="61"/>
      <c r="KII475" s="61"/>
      <c r="KIJ475" s="61"/>
      <c r="KIK475" s="61"/>
      <c r="KIL475" s="61"/>
      <c r="KIM475" s="61"/>
      <c r="KIN475" s="61"/>
      <c r="KIO475" s="61"/>
      <c r="KIP475" s="61"/>
      <c r="KIQ475" s="61"/>
      <c r="KIR475" s="61"/>
      <c r="KIS475" s="61"/>
      <c r="KIT475" s="61"/>
      <c r="KIU475" s="61"/>
      <c r="KIV475" s="61"/>
      <c r="KIW475" s="61"/>
      <c r="KIX475" s="61"/>
      <c r="KIY475" s="61"/>
      <c r="KIZ475" s="61"/>
      <c r="KJA475" s="61"/>
      <c r="KJB475" s="61"/>
      <c r="KJC475" s="61"/>
      <c r="KJD475" s="61"/>
      <c r="KJE475" s="61"/>
      <c r="KJF475" s="61"/>
      <c r="KJG475" s="61"/>
      <c r="KJH475" s="61"/>
      <c r="KJI475" s="61"/>
      <c r="KJJ475" s="61"/>
      <c r="KJK475" s="61"/>
      <c r="KJL475" s="61"/>
      <c r="KJM475" s="61"/>
      <c r="KJN475" s="61"/>
      <c r="KJO475" s="61"/>
      <c r="KJP475" s="61"/>
      <c r="KJQ475" s="61"/>
      <c r="KJR475" s="61"/>
      <c r="KJS475" s="61"/>
      <c r="KJT475" s="61"/>
      <c r="KJU475" s="61"/>
      <c r="KJV475" s="61"/>
      <c r="KJW475" s="61"/>
      <c r="KJX475" s="61"/>
      <c r="KJY475" s="61"/>
      <c r="KJZ475" s="61"/>
      <c r="KKA475" s="61"/>
      <c r="KKB475" s="61"/>
      <c r="KKC475" s="61"/>
      <c r="KKD475" s="61"/>
      <c r="KKE475" s="61"/>
      <c r="KKF475" s="61"/>
      <c r="KKG475" s="61"/>
      <c r="KKH475" s="61"/>
      <c r="KKI475" s="61"/>
      <c r="KKJ475" s="61"/>
      <c r="KKK475" s="61"/>
      <c r="KKL475" s="61"/>
      <c r="KKM475" s="61"/>
      <c r="KKN475" s="61"/>
      <c r="KKO475" s="61"/>
      <c r="KKP475" s="61"/>
      <c r="KKQ475" s="61"/>
      <c r="KKR475" s="61"/>
      <c r="KKS475" s="61"/>
      <c r="KKT475" s="61"/>
      <c r="KKU475" s="61"/>
      <c r="KKV475" s="61"/>
      <c r="KKW475" s="61"/>
      <c r="KKX475" s="61"/>
      <c r="KKY475" s="61"/>
      <c r="KKZ475" s="61"/>
      <c r="KLA475" s="61"/>
      <c r="KLB475" s="61"/>
      <c r="KLC475" s="61"/>
      <c r="KLD475" s="61"/>
      <c r="KLE475" s="61"/>
      <c r="KLF475" s="61"/>
      <c r="KLG475" s="61"/>
      <c r="KLH475" s="61"/>
      <c r="KLI475" s="61"/>
      <c r="KLJ475" s="61"/>
      <c r="KLK475" s="61"/>
      <c r="KLL475" s="61"/>
      <c r="KLM475" s="61"/>
      <c r="KLN475" s="61"/>
      <c r="KLO475" s="61"/>
      <c r="KLP475" s="61"/>
      <c r="KLQ475" s="61"/>
      <c r="KLR475" s="61"/>
      <c r="KLS475" s="61"/>
      <c r="KLT475" s="61"/>
      <c r="KLU475" s="61"/>
      <c r="KLV475" s="61"/>
      <c r="KLW475" s="61"/>
      <c r="KLX475" s="61"/>
      <c r="KLY475" s="61"/>
      <c r="KLZ475" s="61"/>
      <c r="KMA475" s="61"/>
      <c r="KMB475" s="61"/>
      <c r="KMC475" s="61"/>
      <c r="KMD475" s="61"/>
      <c r="KME475" s="61"/>
      <c r="KMF475" s="61"/>
      <c r="KMG475" s="61"/>
      <c r="KMH475" s="61"/>
      <c r="KMI475" s="61"/>
      <c r="KMJ475" s="61"/>
      <c r="KMK475" s="61"/>
      <c r="KML475" s="61"/>
      <c r="KMM475" s="61"/>
      <c r="KMN475" s="61"/>
      <c r="KMO475" s="61"/>
      <c r="KMP475" s="61"/>
      <c r="KMQ475" s="61"/>
      <c r="KMR475" s="61"/>
      <c r="KMS475" s="61"/>
      <c r="KMT475" s="61"/>
      <c r="KMU475" s="61"/>
      <c r="KMV475" s="61"/>
      <c r="KMW475" s="61"/>
      <c r="KMX475" s="61"/>
      <c r="KMY475" s="61"/>
      <c r="KMZ475" s="61"/>
      <c r="KNA475" s="61"/>
      <c r="KNB475" s="61"/>
      <c r="KNC475" s="61"/>
      <c r="KND475" s="61"/>
      <c r="KNE475" s="61"/>
      <c r="KNF475" s="61"/>
      <c r="KNG475" s="61"/>
      <c r="KNH475" s="61"/>
      <c r="KNI475" s="61"/>
      <c r="KNJ475" s="61"/>
      <c r="KNK475" s="61"/>
      <c r="KNL475" s="61"/>
      <c r="KNM475" s="61"/>
      <c r="KNN475" s="61"/>
      <c r="KNO475" s="61"/>
      <c r="KNP475" s="61"/>
      <c r="KNQ475" s="61"/>
      <c r="KNR475" s="61"/>
      <c r="KNS475" s="61"/>
      <c r="KNT475" s="61"/>
      <c r="KNU475" s="61"/>
      <c r="KNV475" s="61"/>
      <c r="KNW475" s="61"/>
      <c r="KNX475" s="61"/>
      <c r="KNY475" s="61"/>
      <c r="KNZ475" s="61"/>
      <c r="KOA475" s="61"/>
      <c r="KOB475" s="61"/>
      <c r="KOC475" s="61"/>
      <c r="KOD475" s="61"/>
      <c r="KOE475" s="61"/>
      <c r="KOF475" s="61"/>
      <c r="KOG475" s="61"/>
      <c r="KOH475" s="61"/>
      <c r="KOI475" s="61"/>
      <c r="KOJ475" s="61"/>
      <c r="KOK475" s="61"/>
      <c r="KOL475" s="61"/>
      <c r="KOM475" s="61"/>
      <c r="KON475" s="61"/>
      <c r="KOO475" s="61"/>
      <c r="KOP475" s="61"/>
      <c r="KOQ475" s="61"/>
      <c r="KOR475" s="61"/>
      <c r="KOS475" s="61"/>
      <c r="KOT475" s="61"/>
      <c r="KOU475" s="61"/>
      <c r="KOV475" s="61"/>
      <c r="KOW475" s="61"/>
      <c r="KOX475" s="61"/>
      <c r="KOY475" s="61"/>
      <c r="KOZ475" s="61"/>
      <c r="KPA475" s="61"/>
      <c r="KPB475" s="61"/>
      <c r="KPC475" s="61"/>
      <c r="KPD475" s="61"/>
      <c r="KPE475" s="61"/>
      <c r="KPF475" s="61"/>
      <c r="KPG475" s="61"/>
      <c r="KPH475" s="61"/>
      <c r="KPI475" s="61"/>
      <c r="KPJ475" s="61"/>
      <c r="KPK475" s="61"/>
      <c r="KPL475" s="61"/>
      <c r="KPM475" s="61"/>
      <c r="KPN475" s="61"/>
      <c r="KPO475" s="61"/>
      <c r="KPP475" s="61"/>
      <c r="KPQ475" s="61"/>
      <c r="KPR475" s="61"/>
      <c r="KPS475" s="61"/>
      <c r="KPT475" s="61"/>
      <c r="KPU475" s="61"/>
      <c r="KPV475" s="61"/>
      <c r="KPW475" s="61"/>
      <c r="KPX475" s="61"/>
      <c r="KPY475" s="61"/>
      <c r="KPZ475" s="61"/>
      <c r="KQA475" s="61"/>
      <c r="KQB475" s="61"/>
      <c r="KQC475" s="61"/>
      <c r="KQD475" s="61"/>
      <c r="KQE475" s="61"/>
      <c r="KQF475" s="61"/>
      <c r="KQG475" s="61"/>
      <c r="KQH475" s="61"/>
      <c r="KQI475" s="61"/>
      <c r="KQJ475" s="61"/>
      <c r="KQK475" s="61"/>
      <c r="KQL475" s="61"/>
      <c r="KQM475" s="61"/>
      <c r="KQN475" s="61"/>
      <c r="KQO475" s="61"/>
      <c r="KQP475" s="61"/>
      <c r="KQQ475" s="61"/>
      <c r="KQR475" s="61"/>
      <c r="KQS475" s="61"/>
      <c r="KQT475" s="61"/>
      <c r="KQU475" s="61"/>
      <c r="KQV475" s="61"/>
      <c r="KQW475" s="61"/>
      <c r="KQX475" s="61"/>
      <c r="KQY475" s="61"/>
      <c r="KQZ475" s="61"/>
      <c r="KRA475" s="61"/>
      <c r="KRB475" s="61"/>
      <c r="KRC475" s="61"/>
      <c r="KRD475" s="61"/>
      <c r="KRE475" s="61"/>
      <c r="KRF475" s="61"/>
      <c r="KRG475" s="61"/>
      <c r="KRH475" s="61"/>
      <c r="KRI475" s="61"/>
      <c r="KRJ475" s="61"/>
      <c r="KRK475" s="61"/>
      <c r="KRL475" s="61"/>
      <c r="KRM475" s="61"/>
      <c r="KRN475" s="61"/>
      <c r="KRO475" s="61"/>
      <c r="KRP475" s="61"/>
      <c r="KRQ475" s="61"/>
      <c r="KRR475" s="61"/>
      <c r="KRS475" s="61"/>
      <c r="KRT475" s="61"/>
      <c r="KRU475" s="61"/>
      <c r="KRV475" s="61"/>
      <c r="KRW475" s="61"/>
      <c r="KRX475" s="61"/>
      <c r="KRY475" s="61"/>
      <c r="KRZ475" s="61"/>
      <c r="KSA475" s="61"/>
      <c r="KSB475" s="61"/>
      <c r="KSC475" s="61"/>
      <c r="KSD475" s="61"/>
      <c r="KSE475" s="61"/>
      <c r="KSF475" s="61"/>
      <c r="KSG475" s="61"/>
      <c r="KSH475" s="61"/>
      <c r="KSI475" s="61"/>
      <c r="KSJ475" s="61"/>
      <c r="KSK475" s="61"/>
      <c r="KSL475" s="61"/>
      <c r="KSM475" s="61"/>
      <c r="KSN475" s="61"/>
      <c r="KSO475" s="61"/>
      <c r="KSP475" s="61"/>
      <c r="KSQ475" s="61"/>
      <c r="KSR475" s="61"/>
      <c r="KSS475" s="61"/>
      <c r="KST475" s="61"/>
      <c r="KSU475" s="61"/>
      <c r="KSV475" s="61"/>
      <c r="KSW475" s="61"/>
      <c r="KSX475" s="61"/>
      <c r="KSY475" s="61"/>
      <c r="KSZ475" s="61"/>
      <c r="KTA475" s="61"/>
      <c r="KTB475" s="61"/>
      <c r="KTC475" s="61"/>
      <c r="KTD475" s="61"/>
      <c r="KTE475" s="61"/>
      <c r="KTF475" s="61"/>
      <c r="KTG475" s="61"/>
      <c r="KTH475" s="61"/>
      <c r="KTI475" s="61"/>
      <c r="KTJ475" s="61"/>
      <c r="KTK475" s="61"/>
      <c r="KTL475" s="61"/>
      <c r="KTM475" s="61"/>
      <c r="KTN475" s="61"/>
      <c r="KTO475" s="61"/>
      <c r="KTP475" s="61"/>
      <c r="KTQ475" s="61"/>
      <c r="KTR475" s="61"/>
      <c r="KTS475" s="61"/>
      <c r="KTT475" s="61"/>
      <c r="KTU475" s="61"/>
      <c r="KTV475" s="61"/>
      <c r="KTW475" s="61"/>
      <c r="KTX475" s="61"/>
      <c r="KTY475" s="61"/>
      <c r="KTZ475" s="61"/>
      <c r="KUA475" s="61"/>
      <c r="KUB475" s="61"/>
      <c r="KUC475" s="61"/>
      <c r="KUD475" s="61"/>
      <c r="KUE475" s="61"/>
      <c r="KUF475" s="61"/>
      <c r="KUG475" s="61"/>
      <c r="KUH475" s="61"/>
      <c r="KUI475" s="61"/>
      <c r="KUJ475" s="61"/>
      <c r="KUK475" s="61"/>
      <c r="KUL475" s="61"/>
      <c r="KUM475" s="61"/>
      <c r="KUN475" s="61"/>
      <c r="KUO475" s="61"/>
      <c r="KUP475" s="61"/>
      <c r="KUQ475" s="61"/>
      <c r="KUR475" s="61"/>
      <c r="KUS475" s="61"/>
      <c r="KUT475" s="61"/>
      <c r="KUU475" s="61"/>
      <c r="KUV475" s="61"/>
      <c r="KUW475" s="61"/>
      <c r="KUX475" s="61"/>
      <c r="KUY475" s="61"/>
      <c r="KUZ475" s="61"/>
      <c r="KVA475" s="61"/>
      <c r="KVB475" s="61"/>
      <c r="KVC475" s="61"/>
      <c r="KVD475" s="61"/>
      <c r="KVE475" s="61"/>
      <c r="KVF475" s="61"/>
      <c r="KVG475" s="61"/>
      <c r="KVH475" s="61"/>
      <c r="KVI475" s="61"/>
      <c r="KVJ475" s="61"/>
      <c r="KVK475" s="61"/>
      <c r="KVL475" s="61"/>
      <c r="KVM475" s="61"/>
      <c r="KVN475" s="61"/>
      <c r="KVO475" s="61"/>
      <c r="KVP475" s="61"/>
      <c r="KVQ475" s="61"/>
      <c r="KVR475" s="61"/>
      <c r="KVS475" s="61"/>
      <c r="KVT475" s="61"/>
      <c r="KVU475" s="61"/>
      <c r="KVV475" s="61"/>
      <c r="KVW475" s="61"/>
      <c r="KVX475" s="61"/>
      <c r="KVY475" s="61"/>
      <c r="KVZ475" s="61"/>
      <c r="KWA475" s="61"/>
      <c r="KWB475" s="61"/>
      <c r="KWC475" s="61"/>
      <c r="KWD475" s="61"/>
      <c r="KWE475" s="61"/>
      <c r="KWF475" s="61"/>
      <c r="KWG475" s="61"/>
      <c r="KWH475" s="61"/>
      <c r="KWI475" s="61"/>
      <c r="KWJ475" s="61"/>
      <c r="KWK475" s="61"/>
      <c r="KWL475" s="61"/>
      <c r="KWM475" s="61"/>
      <c r="KWN475" s="61"/>
      <c r="KWO475" s="61"/>
      <c r="KWP475" s="61"/>
      <c r="KWQ475" s="61"/>
      <c r="KWR475" s="61"/>
      <c r="KWS475" s="61"/>
      <c r="KWT475" s="61"/>
      <c r="KWU475" s="61"/>
      <c r="KWV475" s="61"/>
      <c r="KWW475" s="61"/>
      <c r="KWX475" s="61"/>
      <c r="KWY475" s="61"/>
      <c r="KWZ475" s="61"/>
      <c r="KXA475" s="61"/>
      <c r="KXB475" s="61"/>
      <c r="KXC475" s="61"/>
      <c r="KXD475" s="61"/>
      <c r="KXE475" s="61"/>
      <c r="KXF475" s="61"/>
      <c r="KXG475" s="61"/>
      <c r="KXH475" s="61"/>
      <c r="KXI475" s="61"/>
      <c r="KXJ475" s="61"/>
      <c r="KXK475" s="61"/>
      <c r="KXL475" s="61"/>
      <c r="KXM475" s="61"/>
      <c r="KXN475" s="61"/>
      <c r="KXO475" s="61"/>
      <c r="KXP475" s="61"/>
      <c r="KXQ475" s="61"/>
      <c r="KXR475" s="61"/>
      <c r="KXS475" s="61"/>
      <c r="KXT475" s="61"/>
      <c r="KXU475" s="61"/>
      <c r="KXV475" s="61"/>
      <c r="KXW475" s="61"/>
      <c r="KXX475" s="61"/>
      <c r="KXY475" s="61"/>
      <c r="KXZ475" s="61"/>
      <c r="KYA475" s="61"/>
      <c r="KYB475" s="61"/>
      <c r="KYC475" s="61"/>
      <c r="KYD475" s="61"/>
      <c r="KYE475" s="61"/>
      <c r="KYF475" s="61"/>
      <c r="KYG475" s="61"/>
      <c r="KYH475" s="61"/>
      <c r="KYI475" s="61"/>
      <c r="KYJ475" s="61"/>
      <c r="KYK475" s="61"/>
      <c r="KYL475" s="61"/>
      <c r="KYM475" s="61"/>
      <c r="KYN475" s="61"/>
      <c r="KYO475" s="61"/>
      <c r="KYP475" s="61"/>
      <c r="KYQ475" s="61"/>
      <c r="KYR475" s="61"/>
      <c r="KYS475" s="61"/>
      <c r="KYT475" s="61"/>
      <c r="KYU475" s="61"/>
      <c r="KYV475" s="61"/>
      <c r="KYW475" s="61"/>
      <c r="KYX475" s="61"/>
      <c r="KYY475" s="61"/>
      <c r="KYZ475" s="61"/>
      <c r="KZA475" s="61"/>
      <c r="KZB475" s="61"/>
      <c r="KZC475" s="61"/>
      <c r="KZD475" s="61"/>
      <c r="KZE475" s="61"/>
      <c r="KZF475" s="61"/>
      <c r="KZG475" s="61"/>
      <c r="KZH475" s="61"/>
      <c r="KZI475" s="61"/>
      <c r="KZJ475" s="61"/>
      <c r="KZK475" s="61"/>
      <c r="KZL475" s="61"/>
      <c r="KZM475" s="61"/>
      <c r="KZN475" s="61"/>
      <c r="KZO475" s="61"/>
      <c r="KZP475" s="61"/>
      <c r="KZQ475" s="61"/>
      <c r="KZR475" s="61"/>
      <c r="KZS475" s="61"/>
      <c r="KZT475" s="61"/>
      <c r="KZU475" s="61"/>
      <c r="KZV475" s="61"/>
      <c r="KZW475" s="61"/>
      <c r="KZX475" s="61"/>
      <c r="KZY475" s="61"/>
      <c r="KZZ475" s="61"/>
      <c r="LAA475" s="61"/>
      <c r="LAB475" s="61"/>
      <c r="LAC475" s="61"/>
      <c r="LAD475" s="61"/>
      <c r="LAE475" s="61"/>
      <c r="LAF475" s="61"/>
      <c r="LAG475" s="61"/>
      <c r="LAH475" s="61"/>
      <c r="LAI475" s="61"/>
      <c r="LAJ475" s="61"/>
      <c r="LAK475" s="61"/>
      <c r="LAL475" s="61"/>
      <c r="LAM475" s="61"/>
      <c r="LAN475" s="61"/>
      <c r="LAO475" s="61"/>
      <c r="LAP475" s="61"/>
      <c r="LAQ475" s="61"/>
      <c r="LAR475" s="61"/>
      <c r="LAS475" s="61"/>
      <c r="LAT475" s="61"/>
      <c r="LAU475" s="61"/>
      <c r="LAV475" s="61"/>
      <c r="LAW475" s="61"/>
      <c r="LAX475" s="61"/>
      <c r="LAY475" s="61"/>
      <c r="LAZ475" s="61"/>
      <c r="LBA475" s="61"/>
      <c r="LBB475" s="61"/>
      <c r="LBC475" s="61"/>
      <c r="LBD475" s="61"/>
      <c r="LBE475" s="61"/>
      <c r="LBF475" s="61"/>
      <c r="LBG475" s="61"/>
      <c r="LBH475" s="61"/>
      <c r="LBI475" s="61"/>
      <c r="LBJ475" s="61"/>
      <c r="LBK475" s="61"/>
      <c r="LBL475" s="61"/>
      <c r="LBM475" s="61"/>
      <c r="LBN475" s="61"/>
      <c r="LBO475" s="61"/>
      <c r="LBP475" s="61"/>
      <c r="LBQ475" s="61"/>
      <c r="LBR475" s="61"/>
      <c r="LBS475" s="61"/>
      <c r="LBT475" s="61"/>
      <c r="LBU475" s="61"/>
      <c r="LBV475" s="61"/>
      <c r="LBW475" s="61"/>
      <c r="LBX475" s="61"/>
      <c r="LBY475" s="61"/>
      <c r="LBZ475" s="61"/>
      <c r="LCA475" s="61"/>
      <c r="LCB475" s="61"/>
      <c r="LCC475" s="61"/>
      <c r="LCD475" s="61"/>
      <c r="LCE475" s="61"/>
      <c r="LCF475" s="61"/>
      <c r="LCG475" s="61"/>
      <c r="LCH475" s="61"/>
      <c r="LCI475" s="61"/>
      <c r="LCJ475" s="61"/>
      <c r="LCK475" s="61"/>
      <c r="LCL475" s="61"/>
      <c r="LCM475" s="61"/>
      <c r="LCN475" s="61"/>
      <c r="LCO475" s="61"/>
      <c r="LCP475" s="61"/>
      <c r="LCQ475" s="61"/>
      <c r="LCR475" s="61"/>
      <c r="LCS475" s="61"/>
      <c r="LCT475" s="61"/>
      <c r="LCU475" s="61"/>
      <c r="LCV475" s="61"/>
      <c r="LCW475" s="61"/>
      <c r="LCX475" s="61"/>
      <c r="LCY475" s="61"/>
      <c r="LCZ475" s="61"/>
      <c r="LDA475" s="61"/>
      <c r="LDB475" s="61"/>
      <c r="LDC475" s="61"/>
      <c r="LDD475" s="61"/>
      <c r="LDE475" s="61"/>
      <c r="LDF475" s="61"/>
      <c r="LDG475" s="61"/>
      <c r="LDH475" s="61"/>
      <c r="LDI475" s="61"/>
      <c r="LDJ475" s="61"/>
      <c r="LDK475" s="61"/>
      <c r="LDL475" s="61"/>
      <c r="LDM475" s="61"/>
      <c r="LDN475" s="61"/>
      <c r="LDO475" s="61"/>
      <c r="LDP475" s="61"/>
      <c r="LDQ475" s="61"/>
      <c r="LDR475" s="61"/>
      <c r="LDS475" s="61"/>
      <c r="LDT475" s="61"/>
      <c r="LDU475" s="61"/>
      <c r="LDV475" s="61"/>
      <c r="LDW475" s="61"/>
      <c r="LDX475" s="61"/>
      <c r="LDY475" s="61"/>
      <c r="LDZ475" s="61"/>
      <c r="LEA475" s="61"/>
      <c r="LEB475" s="61"/>
      <c r="LEC475" s="61"/>
      <c r="LED475" s="61"/>
      <c r="LEE475" s="61"/>
      <c r="LEF475" s="61"/>
      <c r="LEG475" s="61"/>
      <c r="LEH475" s="61"/>
      <c r="LEI475" s="61"/>
      <c r="LEJ475" s="61"/>
      <c r="LEK475" s="61"/>
      <c r="LEL475" s="61"/>
      <c r="LEM475" s="61"/>
      <c r="LEN475" s="61"/>
      <c r="LEO475" s="61"/>
      <c r="LEP475" s="61"/>
      <c r="LEQ475" s="61"/>
      <c r="LER475" s="61"/>
      <c r="LES475" s="61"/>
      <c r="LET475" s="61"/>
      <c r="LEU475" s="61"/>
      <c r="LEV475" s="61"/>
      <c r="LEW475" s="61"/>
      <c r="LEX475" s="61"/>
      <c r="LEY475" s="61"/>
      <c r="LEZ475" s="61"/>
      <c r="LFA475" s="61"/>
      <c r="LFB475" s="61"/>
      <c r="LFC475" s="61"/>
      <c r="LFD475" s="61"/>
      <c r="LFE475" s="61"/>
      <c r="LFF475" s="61"/>
      <c r="LFG475" s="61"/>
      <c r="LFH475" s="61"/>
      <c r="LFI475" s="61"/>
      <c r="LFJ475" s="61"/>
      <c r="LFK475" s="61"/>
      <c r="LFL475" s="61"/>
      <c r="LFM475" s="61"/>
      <c r="LFN475" s="61"/>
      <c r="LFO475" s="61"/>
      <c r="LFP475" s="61"/>
      <c r="LFQ475" s="61"/>
      <c r="LFR475" s="61"/>
      <c r="LFS475" s="61"/>
      <c r="LFT475" s="61"/>
      <c r="LFU475" s="61"/>
      <c r="LFV475" s="61"/>
      <c r="LFW475" s="61"/>
      <c r="LFX475" s="61"/>
      <c r="LFY475" s="61"/>
      <c r="LFZ475" s="61"/>
      <c r="LGA475" s="61"/>
      <c r="LGB475" s="61"/>
      <c r="LGC475" s="61"/>
      <c r="LGD475" s="61"/>
      <c r="LGE475" s="61"/>
      <c r="LGF475" s="61"/>
      <c r="LGG475" s="61"/>
      <c r="LGH475" s="61"/>
      <c r="LGI475" s="61"/>
      <c r="LGJ475" s="61"/>
      <c r="LGK475" s="61"/>
      <c r="LGL475" s="61"/>
      <c r="LGM475" s="61"/>
      <c r="LGN475" s="61"/>
      <c r="LGO475" s="61"/>
      <c r="LGP475" s="61"/>
      <c r="LGQ475" s="61"/>
      <c r="LGR475" s="61"/>
      <c r="LGS475" s="61"/>
      <c r="LGT475" s="61"/>
      <c r="LGU475" s="61"/>
      <c r="LGV475" s="61"/>
      <c r="LGW475" s="61"/>
      <c r="LGX475" s="61"/>
      <c r="LGY475" s="61"/>
      <c r="LGZ475" s="61"/>
      <c r="LHA475" s="61"/>
      <c r="LHB475" s="61"/>
      <c r="LHC475" s="61"/>
      <c r="LHD475" s="61"/>
      <c r="LHE475" s="61"/>
      <c r="LHF475" s="61"/>
      <c r="LHG475" s="61"/>
      <c r="LHH475" s="61"/>
      <c r="LHI475" s="61"/>
      <c r="LHJ475" s="61"/>
      <c r="LHK475" s="61"/>
      <c r="LHL475" s="61"/>
      <c r="LHM475" s="61"/>
      <c r="LHN475" s="61"/>
      <c r="LHO475" s="61"/>
      <c r="LHP475" s="61"/>
      <c r="LHQ475" s="61"/>
      <c r="LHR475" s="61"/>
      <c r="LHS475" s="61"/>
      <c r="LHT475" s="61"/>
      <c r="LHU475" s="61"/>
      <c r="LHV475" s="61"/>
      <c r="LHW475" s="61"/>
      <c r="LHX475" s="61"/>
      <c r="LHY475" s="61"/>
      <c r="LHZ475" s="61"/>
      <c r="LIA475" s="61"/>
      <c r="LIB475" s="61"/>
      <c r="LIC475" s="61"/>
      <c r="LID475" s="61"/>
      <c r="LIE475" s="61"/>
      <c r="LIF475" s="61"/>
      <c r="LIG475" s="61"/>
      <c r="LIH475" s="61"/>
      <c r="LII475" s="61"/>
      <c r="LIJ475" s="61"/>
      <c r="LIK475" s="61"/>
      <c r="LIL475" s="61"/>
      <c r="LIM475" s="61"/>
      <c r="LIN475" s="61"/>
      <c r="LIO475" s="61"/>
      <c r="LIP475" s="61"/>
      <c r="LIQ475" s="61"/>
      <c r="LIR475" s="61"/>
      <c r="LIS475" s="61"/>
      <c r="LIT475" s="61"/>
      <c r="LIU475" s="61"/>
      <c r="LIV475" s="61"/>
      <c r="LIW475" s="61"/>
      <c r="LIX475" s="61"/>
      <c r="LIY475" s="61"/>
      <c r="LIZ475" s="61"/>
      <c r="LJA475" s="61"/>
      <c r="LJB475" s="61"/>
      <c r="LJC475" s="61"/>
      <c r="LJD475" s="61"/>
      <c r="LJE475" s="61"/>
      <c r="LJF475" s="61"/>
      <c r="LJG475" s="61"/>
      <c r="LJH475" s="61"/>
      <c r="LJI475" s="61"/>
      <c r="LJJ475" s="61"/>
      <c r="LJK475" s="61"/>
      <c r="LJL475" s="61"/>
      <c r="LJM475" s="61"/>
      <c r="LJN475" s="61"/>
      <c r="LJO475" s="61"/>
      <c r="LJP475" s="61"/>
      <c r="LJQ475" s="61"/>
      <c r="LJR475" s="61"/>
      <c r="LJS475" s="61"/>
      <c r="LJT475" s="61"/>
      <c r="LJU475" s="61"/>
      <c r="LJV475" s="61"/>
      <c r="LJW475" s="61"/>
      <c r="LJX475" s="61"/>
      <c r="LJY475" s="61"/>
      <c r="LJZ475" s="61"/>
      <c r="LKA475" s="61"/>
      <c r="LKB475" s="61"/>
      <c r="LKC475" s="61"/>
      <c r="LKD475" s="61"/>
      <c r="LKE475" s="61"/>
      <c r="LKF475" s="61"/>
      <c r="LKG475" s="61"/>
      <c r="LKH475" s="61"/>
      <c r="LKI475" s="61"/>
      <c r="LKJ475" s="61"/>
      <c r="LKK475" s="61"/>
      <c r="LKL475" s="61"/>
      <c r="LKM475" s="61"/>
      <c r="LKN475" s="61"/>
      <c r="LKO475" s="61"/>
      <c r="LKP475" s="61"/>
      <c r="LKQ475" s="61"/>
      <c r="LKR475" s="61"/>
      <c r="LKS475" s="61"/>
      <c r="LKT475" s="61"/>
      <c r="LKU475" s="61"/>
      <c r="LKV475" s="61"/>
      <c r="LKW475" s="61"/>
      <c r="LKX475" s="61"/>
      <c r="LKY475" s="61"/>
      <c r="LKZ475" s="61"/>
      <c r="LLA475" s="61"/>
      <c r="LLB475" s="61"/>
      <c r="LLC475" s="61"/>
      <c r="LLD475" s="61"/>
      <c r="LLE475" s="61"/>
      <c r="LLF475" s="61"/>
      <c r="LLG475" s="61"/>
      <c r="LLH475" s="61"/>
      <c r="LLI475" s="61"/>
      <c r="LLJ475" s="61"/>
      <c r="LLK475" s="61"/>
      <c r="LLL475" s="61"/>
      <c r="LLM475" s="61"/>
      <c r="LLN475" s="61"/>
      <c r="LLO475" s="61"/>
      <c r="LLP475" s="61"/>
      <c r="LLQ475" s="61"/>
      <c r="LLR475" s="61"/>
      <c r="LLS475" s="61"/>
      <c r="LLT475" s="61"/>
      <c r="LLU475" s="61"/>
      <c r="LLV475" s="61"/>
      <c r="LLW475" s="61"/>
      <c r="LLX475" s="61"/>
      <c r="LLY475" s="61"/>
      <c r="LLZ475" s="61"/>
      <c r="LMA475" s="61"/>
      <c r="LMB475" s="61"/>
      <c r="LMC475" s="61"/>
      <c r="LMD475" s="61"/>
      <c r="LME475" s="61"/>
      <c r="LMF475" s="61"/>
      <c r="LMG475" s="61"/>
      <c r="LMH475" s="61"/>
      <c r="LMI475" s="61"/>
      <c r="LMJ475" s="61"/>
      <c r="LMK475" s="61"/>
      <c r="LML475" s="61"/>
      <c r="LMM475" s="61"/>
      <c r="LMN475" s="61"/>
      <c r="LMO475" s="61"/>
      <c r="LMP475" s="61"/>
      <c r="LMQ475" s="61"/>
      <c r="LMR475" s="61"/>
      <c r="LMS475" s="61"/>
      <c r="LMT475" s="61"/>
      <c r="LMU475" s="61"/>
      <c r="LMV475" s="61"/>
      <c r="LMW475" s="61"/>
      <c r="LMX475" s="61"/>
      <c r="LMY475" s="61"/>
      <c r="LMZ475" s="61"/>
      <c r="LNA475" s="61"/>
      <c r="LNB475" s="61"/>
      <c r="LNC475" s="61"/>
      <c r="LND475" s="61"/>
      <c r="LNE475" s="61"/>
      <c r="LNF475" s="61"/>
      <c r="LNG475" s="61"/>
      <c r="LNH475" s="61"/>
      <c r="LNI475" s="61"/>
      <c r="LNJ475" s="61"/>
      <c r="LNK475" s="61"/>
      <c r="LNL475" s="61"/>
      <c r="LNM475" s="61"/>
      <c r="LNN475" s="61"/>
      <c r="LNO475" s="61"/>
      <c r="LNP475" s="61"/>
      <c r="LNQ475" s="61"/>
      <c r="LNR475" s="61"/>
      <c r="LNS475" s="61"/>
      <c r="LNT475" s="61"/>
      <c r="LNU475" s="61"/>
      <c r="LNV475" s="61"/>
      <c r="LNW475" s="61"/>
      <c r="LNX475" s="61"/>
      <c r="LNY475" s="61"/>
      <c r="LNZ475" s="61"/>
      <c r="LOA475" s="61"/>
      <c r="LOB475" s="61"/>
      <c r="LOC475" s="61"/>
      <c r="LOD475" s="61"/>
      <c r="LOE475" s="61"/>
      <c r="LOF475" s="61"/>
      <c r="LOG475" s="61"/>
      <c r="LOH475" s="61"/>
      <c r="LOI475" s="61"/>
      <c r="LOJ475" s="61"/>
      <c r="LOK475" s="61"/>
      <c r="LOL475" s="61"/>
      <c r="LOM475" s="61"/>
      <c r="LON475" s="61"/>
      <c r="LOO475" s="61"/>
      <c r="LOP475" s="61"/>
      <c r="LOQ475" s="61"/>
      <c r="LOR475" s="61"/>
      <c r="LOS475" s="61"/>
      <c r="LOT475" s="61"/>
      <c r="LOU475" s="61"/>
      <c r="LOV475" s="61"/>
      <c r="LOW475" s="61"/>
      <c r="LOX475" s="61"/>
      <c r="LOY475" s="61"/>
      <c r="LOZ475" s="61"/>
      <c r="LPA475" s="61"/>
      <c r="LPB475" s="61"/>
      <c r="LPC475" s="61"/>
      <c r="LPD475" s="61"/>
      <c r="LPE475" s="61"/>
      <c r="LPF475" s="61"/>
      <c r="LPG475" s="61"/>
      <c r="LPH475" s="61"/>
      <c r="LPI475" s="61"/>
      <c r="LPJ475" s="61"/>
      <c r="LPK475" s="61"/>
      <c r="LPL475" s="61"/>
      <c r="LPM475" s="61"/>
      <c r="LPN475" s="61"/>
      <c r="LPO475" s="61"/>
      <c r="LPP475" s="61"/>
      <c r="LPQ475" s="61"/>
      <c r="LPR475" s="61"/>
      <c r="LPS475" s="61"/>
      <c r="LPT475" s="61"/>
      <c r="LPU475" s="61"/>
      <c r="LPV475" s="61"/>
      <c r="LPW475" s="61"/>
      <c r="LPX475" s="61"/>
      <c r="LPY475" s="61"/>
      <c r="LPZ475" s="61"/>
      <c r="LQA475" s="61"/>
      <c r="LQB475" s="61"/>
      <c r="LQC475" s="61"/>
      <c r="LQD475" s="61"/>
      <c r="LQE475" s="61"/>
      <c r="LQF475" s="61"/>
      <c r="LQG475" s="61"/>
      <c r="LQH475" s="61"/>
      <c r="LQI475" s="61"/>
      <c r="LQJ475" s="61"/>
      <c r="LQK475" s="61"/>
      <c r="LQL475" s="61"/>
      <c r="LQM475" s="61"/>
      <c r="LQN475" s="61"/>
      <c r="LQO475" s="61"/>
      <c r="LQP475" s="61"/>
      <c r="LQQ475" s="61"/>
      <c r="LQR475" s="61"/>
      <c r="LQS475" s="61"/>
      <c r="LQT475" s="61"/>
      <c r="LQU475" s="61"/>
      <c r="LQV475" s="61"/>
      <c r="LQW475" s="61"/>
      <c r="LQX475" s="61"/>
      <c r="LQY475" s="61"/>
      <c r="LQZ475" s="61"/>
      <c r="LRA475" s="61"/>
      <c r="LRB475" s="61"/>
      <c r="LRC475" s="61"/>
      <c r="LRD475" s="61"/>
      <c r="LRE475" s="61"/>
      <c r="LRF475" s="61"/>
      <c r="LRG475" s="61"/>
      <c r="LRH475" s="61"/>
      <c r="LRI475" s="61"/>
      <c r="LRJ475" s="61"/>
      <c r="LRK475" s="61"/>
      <c r="LRL475" s="61"/>
      <c r="LRM475" s="61"/>
      <c r="LRN475" s="61"/>
      <c r="LRO475" s="61"/>
      <c r="LRP475" s="61"/>
      <c r="LRQ475" s="61"/>
      <c r="LRR475" s="61"/>
      <c r="LRS475" s="61"/>
      <c r="LRT475" s="61"/>
      <c r="LRU475" s="61"/>
      <c r="LRV475" s="61"/>
      <c r="LRW475" s="61"/>
      <c r="LRX475" s="61"/>
      <c r="LRY475" s="61"/>
      <c r="LRZ475" s="61"/>
      <c r="LSA475" s="61"/>
      <c r="LSB475" s="61"/>
      <c r="LSC475" s="61"/>
      <c r="LSD475" s="61"/>
      <c r="LSE475" s="61"/>
      <c r="LSF475" s="61"/>
      <c r="LSG475" s="61"/>
      <c r="LSH475" s="61"/>
      <c r="LSI475" s="61"/>
      <c r="LSJ475" s="61"/>
      <c r="LSK475" s="61"/>
      <c r="LSL475" s="61"/>
      <c r="LSM475" s="61"/>
      <c r="LSN475" s="61"/>
      <c r="LSO475" s="61"/>
      <c r="LSP475" s="61"/>
      <c r="LSQ475" s="61"/>
      <c r="LSR475" s="61"/>
      <c r="LSS475" s="61"/>
      <c r="LST475" s="61"/>
      <c r="LSU475" s="61"/>
      <c r="LSV475" s="61"/>
      <c r="LSW475" s="61"/>
      <c r="LSX475" s="61"/>
      <c r="LSY475" s="61"/>
      <c r="LSZ475" s="61"/>
      <c r="LTA475" s="61"/>
      <c r="LTB475" s="61"/>
      <c r="LTC475" s="61"/>
      <c r="LTD475" s="61"/>
      <c r="LTE475" s="61"/>
      <c r="LTF475" s="61"/>
      <c r="LTG475" s="61"/>
      <c r="LTH475" s="61"/>
      <c r="LTI475" s="61"/>
      <c r="LTJ475" s="61"/>
      <c r="LTK475" s="61"/>
      <c r="LTL475" s="61"/>
      <c r="LTM475" s="61"/>
      <c r="LTN475" s="61"/>
      <c r="LTO475" s="61"/>
      <c r="LTP475" s="61"/>
      <c r="LTQ475" s="61"/>
      <c r="LTR475" s="61"/>
      <c r="LTS475" s="61"/>
      <c r="LTT475" s="61"/>
      <c r="LTU475" s="61"/>
      <c r="LTV475" s="61"/>
      <c r="LTW475" s="61"/>
      <c r="LTX475" s="61"/>
      <c r="LTY475" s="61"/>
      <c r="LTZ475" s="61"/>
      <c r="LUA475" s="61"/>
      <c r="LUB475" s="61"/>
      <c r="LUC475" s="61"/>
      <c r="LUD475" s="61"/>
      <c r="LUE475" s="61"/>
      <c r="LUF475" s="61"/>
      <c r="LUG475" s="61"/>
      <c r="LUH475" s="61"/>
      <c r="LUI475" s="61"/>
      <c r="LUJ475" s="61"/>
      <c r="LUK475" s="61"/>
      <c r="LUL475" s="61"/>
      <c r="LUM475" s="61"/>
      <c r="LUN475" s="61"/>
      <c r="LUO475" s="61"/>
      <c r="LUP475" s="61"/>
      <c r="LUQ475" s="61"/>
      <c r="LUR475" s="61"/>
      <c r="LUS475" s="61"/>
      <c r="LUT475" s="61"/>
      <c r="LUU475" s="61"/>
      <c r="LUV475" s="61"/>
      <c r="LUW475" s="61"/>
      <c r="LUX475" s="61"/>
      <c r="LUY475" s="61"/>
      <c r="LUZ475" s="61"/>
      <c r="LVA475" s="61"/>
      <c r="LVB475" s="61"/>
      <c r="LVC475" s="61"/>
      <c r="LVD475" s="61"/>
      <c r="LVE475" s="61"/>
      <c r="LVF475" s="61"/>
      <c r="LVG475" s="61"/>
      <c r="LVH475" s="61"/>
      <c r="LVI475" s="61"/>
      <c r="LVJ475" s="61"/>
      <c r="LVK475" s="61"/>
      <c r="LVL475" s="61"/>
      <c r="LVM475" s="61"/>
      <c r="LVN475" s="61"/>
      <c r="LVO475" s="61"/>
      <c r="LVP475" s="61"/>
      <c r="LVQ475" s="61"/>
      <c r="LVR475" s="61"/>
      <c r="LVS475" s="61"/>
      <c r="LVT475" s="61"/>
      <c r="LVU475" s="61"/>
      <c r="LVV475" s="61"/>
      <c r="LVW475" s="61"/>
      <c r="LVX475" s="61"/>
      <c r="LVY475" s="61"/>
      <c r="LVZ475" s="61"/>
      <c r="LWA475" s="61"/>
      <c r="LWB475" s="61"/>
      <c r="LWC475" s="61"/>
      <c r="LWD475" s="61"/>
      <c r="LWE475" s="61"/>
      <c r="LWF475" s="61"/>
      <c r="LWG475" s="61"/>
      <c r="LWH475" s="61"/>
      <c r="LWI475" s="61"/>
      <c r="LWJ475" s="61"/>
      <c r="LWK475" s="61"/>
      <c r="LWL475" s="61"/>
      <c r="LWM475" s="61"/>
      <c r="LWN475" s="61"/>
      <c r="LWO475" s="61"/>
      <c r="LWP475" s="61"/>
      <c r="LWQ475" s="61"/>
      <c r="LWR475" s="61"/>
      <c r="LWS475" s="61"/>
      <c r="LWT475" s="61"/>
      <c r="LWU475" s="61"/>
      <c r="LWV475" s="61"/>
      <c r="LWW475" s="61"/>
      <c r="LWX475" s="61"/>
      <c r="LWY475" s="61"/>
      <c r="LWZ475" s="61"/>
      <c r="LXA475" s="61"/>
      <c r="LXB475" s="61"/>
      <c r="LXC475" s="61"/>
      <c r="LXD475" s="61"/>
      <c r="LXE475" s="61"/>
      <c r="LXF475" s="61"/>
      <c r="LXG475" s="61"/>
      <c r="LXH475" s="61"/>
      <c r="LXI475" s="61"/>
      <c r="LXJ475" s="61"/>
      <c r="LXK475" s="61"/>
      <c r="LXL475" s="61"/>
      <c r="LXM475" s="61"/>
      <c r="LXN475" s="61"/>
      <c r="LXO475" s="61"/>
      <c r="LXP475" s="61"/>
      <c r="LXQ475" s="61"/>
      <c r="LXR475" s="61"/>
      <c r="LXS475" s="61"/>
      <c r="LXT475" s="61"/>
      <c r="LXU475" s="61"/>
      <c r="LXV475" s="61"/>
      <c r="LXW475" s="61"/>
      <c r="LXX475" s="61"/>
      <c r="LXY475" s="61"/>
      <c r="LXZ475" s="61"/>
      <c r="LYA475" s="61"/>
      <c r="LYB475" s="61"/>
      <c r="LYC475" s="61"/>
      <c r="LYD475" s="61"/>
      <c r="LYE475" s="61"/>
      <c r="LYF475" s="61"/>
      <c r="LYG475" s="61"/>
      <c r="LYH475" s="61"/>
      <c r="LYI475" s="61"/>
      <c r="LYJ475" s="61"/>
      <c r="LYK475" s="61"/>
      <c r="LYL475" s="61"/>
      <c r="LYM475" s="61"/>
      <c r="LYN475" s="61"/>
      <c r="LYO475" s="61"/>
      <c r="LYP475" s="61"/>
      <c r="LYQ475" s="61"/>
      <c r="LYR475" s="61"/>
      <c r="LYS475" s="61"/>
      <c r="LYT475" s="61"/>
      <c r="LYU475" s="61"/>
      <c r="LYV475" s="61"/>
      <c r="LYW475" s="61"/>
      <c r="LYX475" s="61"/>
      <c r="LYY475" s="61"/>
      <c r="LYZ475" s="61"/>
      <c r="LZA475" s="61"/>
      <c r="LZB475" s="61"/>
      <c r="LZC475" s="61"/>
      <c r="LZD475" s="61"/>
      <c r="LZE475" s="61"/>
      <c r="LZF475" s="61"/>
      <c r="LZG475" s="61"/>
      <c r="LZH475" s="61"/>
      <c r="LZI475" s="61"/>
      <c r="LZJ475" s="61"/>
      <c r="LZK475" s="61"/>
      <c r="LZL475" s="61"/>
      <c r="LZM475" s="61"/>
      <c r="LZN475" s="61"/>
      <c r="LZO475" s="61"/>
      <c r="LZP475" s="61"/>
      <c r="LZQ475" s="61"/>
      <c r="LZR475" s="61"/>
      <c r="LZS475" s="61"/>
      <c r="LZT475" s="61"/>
      <c r="LZU475" s="61"/>
      <c r="LZV475" s="61"/>
      <c r="LZW475" s="61"/>
      <c r="LZX475" s="61"/>
      <c r="LZY475" s="61"/>
      <c r="LZZ475" s="61"/>
      <c r="MAA475" s="61"/>
      <c r="MAB475" s="61"/>
      <c r="MAC475" s="61"/>
      <c r="MAD475" s="61"/>
      <c r="MAE475" s="61"/>
      <c r="MAF475" s="61"/>
      <c r="MAG475" s="61"/>
      <c r="MAH475" s="61"/>
      <c r="MAI475" s="61"/>
      <c r="MAJ475" s="61"/>
      <c r="MAK475" s="61"/>
      <c r="MAL475" s="61"/>
      <c r="MAM475" s="61"/>
      <c r="MAN475" s="61"/>
      <c r="MAO475" s="61"/>
      <c r="MAP475" s="61"/>
      <c r="MAQ475" s="61"/>
      <c r="MAR475" s="61"/>
      <c r="MAS475" s="61"/>
      <c r="MAT475" s="61"/>
      <c r="MAU475" s="61"/>
      <c r="MAV475" s="61"/>
      <c r="MAW475" s="61"/>
      <c r="MAX475" s="61"/>
      <c r="MAY475" s="61"/>
      <c r="MAZ475" s="61"/>
      <c r="MBA475" s="61"/>
      <c r="MBB475" s="61"/>
      <c r="MBC475" s="61"/>
      <c r="MBD475" s="61"/>
      <c r="MBE475" s="61"/>
      <c r="MBF475" s="61"/>
      <c r="MBG475" s="61"/>
      <c r="MBH475" s="61"/>
      <c r="MBI475" s="61"/>
      <c r="MBJ475" s="61"/>
      <c r="MBK475" s="61"/>
      <c r="MBL475" s="61"/>
      <c r="MBM475" s="61"/>
      <c r="MBN475" s="61"/>
      <c r="MBO475" s="61"/>
      <c r="MBP475" s="61"/>
      <c r="MBQ475" s="61"/>
      <c r="MBR475" s="61"/>
      <c r="MBS475" s="61"/>
      <c r="MBT475" s="61"/>
      <c r="MBU475" s="61"/>
      <c r="MBV475" s="61"/>
      <c r="MBW475" s="61"/>
      <c r="MBX475" s="61"/>
      <c r="MBY475" s="61"/>
      <c r="MBZ475" s="61"/>
      <c r="MCA475" s="61"/>
      <c r="MCB475" s="61"/>
      <c r="MCC475" s="61"/>
      <c r="MCD475" s="61"/>
      <c r="MCE475" s="61"/>
      <c r="MCF475" s="61"/>
      <c r="MCG475" s="61"/>
      <c r="MCH475" s="61"/>
      <c r="MCI475" s="61"/>
      <c r="MCJ475" s="61"/>
      <c r="MCK475" s="61"/>
      <c r="MCL475" s="61"/>
      <c r="MCM475" s="61"/>
      <c r="MCN475" s="61"/>
      <c r="MCO475" s="61"/>
      <c r="MCP475" s="61"/>
      <c r="MCQ475" s="61"/>
      <c r="MCR475" s="61"/>
      <c r="MCS475" s="61"/>
      <c r="MCT475" s="61"/>
      <c r="MCU475" s="61"/>
      <c r="MCV475" s="61"/>
      <c r="MCW475" s="61"/>
      <c r="MCX475" s="61"/>
      <c r="MCY475" s="61"/>
      <c r="MCZ475" s="61"/>
      <c r="MDA475" s="61"/>
      <c r="MDB475" s="61"/>
      <c r="MDC475" s="61"/>
      <c r="MDD475" s="61"/>
      <c r="MDE475" s="61"/>
      <c r="MDF475" s="61"/>
      <c r="MDG475" s="61"/>
      <c r="MDH475" s="61"/>
      <c r="MDI475" s="61"/>
      <c r="MDJ475" s="61"/>
      <c r="MDK475" s="61"/>
      <c r="MDL475" s="61"/>
      <c r="MDM475" s="61"/>
      <c r="MDN475" s="61"/>
      <c r="MDO475" s="61"/>
      <c r="MDP475" s="61"/>
      <c r="MDQ475" s="61"/>
      <c r="MDR475" s="61"/>
      <c r="MDS475" s="61"/>
      <c r="MDT475" s="61"/>
      <c r="MDU475" s="61"/>
      <c r="MDV475" s="61"/>
      <c r="MDW475" s="61"/>
      <c r="MDX475" s="61"/>
      <c r="MDY475" s="61"/>
      <c r="MDZ475" s="61"/>
      <c r="MEA475" s="61"/>
      <c r="MEB475" s="61"/>
      <c r="MEC475" s="61"/>
      <c r="MED475" s="61"/>
      <c r="MEE475" s="61"/>
      <c r="MEF475" s="61"/>
      <c r="MEG475" s="61"/>
      <c r="MEH475" s="61"/>
      <c r="MEI475" s="61"/>
      <c r="MEJ475" s="61"/>
      <c r="MEK475" s="61"/>
      <c r="MEL475" s="61"/>
      <c r="MEM475" s="61"/>
      <c r="MEN475" s="61"/>
      <c r="MEO475" s="61"/>
      <c r="MEP475" s="61"/>
      <c r="MEQ475" s="61"/>
      <c r="MER475" s="61"/>
      <c r="MES475" s="61"/>
      <c r="MET475" s="61"/>
      <c r="MEU475" s="61"/>
      <c r="MEV475" s="61"/>
      <c r="MEW475" s="61"/>
      <c r="MEX475" s="61"/>
      <c r="MEY475" s="61"/>
      <c r="MEZ475" s="61"/>
      <c r="MFA475" s="61"/>
      <c r="MFB475" s="61"/>
      <c r="MFC475" s="61"/>
      <c r="MFD475" s="61"/>
      <c r="MFE475" s="61"/>
      <c r="MFF475" s="61"/>
      <c r="MFG475" s="61"/>
      <c r="MFH475" s="61"/>
      <c r="MFI475" s="61"/>
      <c r="MFJ475" s="61"/>
      <c r="MFK475" s="61"/>
      <c r="MFL475" s="61"/>
      <c r="MFM475" s="61"/>
      <c r="MFN475" s="61"/>
      <c r="MFO475" s="61"/>
      <c r="MFP475" s="61"/>
      <c r="MFQ475" s="61"/>
      <c r="MFR475" s="61"/>
      <c r="MFS475" s="61"/>
      <c r="MFT475" s="61"/>
      <c r="MFU475" s="61"/>
      <c r="MFV475" s="61"/>
      <c r="MFW475" s="61"/>
      <c r="MFX475" s="61"/>
      <c r="MFY475" s="61"/>
      <c r="MFZ475" s="61"/>
      <c r="MGA475" s="61"/>
      <c r="MGB475" s="61"/>
      <c r="MGC475" s="61"/>
      <c r="MGD475" s="61"/>
      <c r="MGE475" s="61"/>
      <c r="MGF475" s="61"/>
      <c r="MGG475" s="61"/>
      <c r="MGH475" s="61"/>
      <c r="MGI475" s="61"/>
      <c r="MGJ475" s="61"/>
      <c r="MGK475" s="61"/>
      <c r="MGL475" s="61"/>
      <c r="MGM475" s="61"/>
      <c r="MGN475" s="61"/>
      <c r="MGO475" s="61"/>
      <c r="MGP475" s="61"/>
      <c r="MGQ475" s="61"/>
      <c r="MGR475" s="61"/>
      <c r="MGS475" s="61"/>
      <c r="MGT475" s="61"/>
      <c r="MGU475" s="61"/>
      <c r="MGV475" s="61"/>
      <c r="MGW475" s="61"/>
      <c r="MGX475" s="61"/>
      <c r="MGY475" s="61"/>
      <c r="MGZ475" s="61"/>
      <c r="MHA475" s="61"/>
      <c r="MHB475" s="61"/>
      <c r="MHC475" s="61"/>
      <c r="MHD475" s="61"/>
      <c r="MHE475" s="61"/>
      <c r="MHF475" s="61"/>
      <c r="MHG475" s="61"/>
      <c r="MHH475" s="61"/>
      <c r="MHI475" s="61"/>
      <c r="MHJ475" s="61"/>
      <c r="MHK475" s="61"/>
      <c r="MHL475" s="61"/>
      <c r="MHM475" s="61"/>
      <c r="MHN475" s="61"/>
      <c r="MHO475" s="61"/>
      <c r="MHP475" s="61"/>
      <c r="MHQ475" s="61"/>
      <c r="MHR475" s="61"/>
      <c r="MHS475" s="61"/>
      <c r="MHT475" s="61"/>
      <c r="MHU475" s="61"/>
      <c r="MHV475" s="61"/>
      <c r="MHW475" s="61"/>
      <c r="MHX475" s="61"/>
      <c r="MHY475" s="61"/>
      <c r="MHZ475" s="61"/>
      <c r="MIA475" s="61"/>
      <c r="MIB475" s="61"/>
      <c r="MIC475" s="61"/>
      <c r="MID475" s="61"/>
      <c r="MIE475" s="61"/>
      <c r="MIF475" s="61"/>
      <c r="MIG475" s="61"/>
      <c r="MIH475" s="61"/>
      <c r="MII475" s="61"/>
      <c r="MIJ475" s="61"/>
      <c r="MIK475" s="61"/>
      <c r="MIL475" s="61"/>
      <c r="MIM475" s="61"/>
      <c r="MIN475" s="61"/>
      <c r="MIO475" s="61"/>
      <c r="MIP475" s="61"/>
      <c r="MIQ475" s="61"/>
      <c r="MIR475" s="61"/>
      <c r="MIS475" s="61"/>
      <c r="MIT475" s="61"/>
      <c r="MIU475" s="61"/>
      <c r="MIV475" s="61"/>
      <c r="MIW475" s="61"/>
      <c r="MIX475" s="61"/>
      <c r="MIY475" s="61"/>
      <c r="MIZ475" s="61"/>
      <c r="MJA475" s="61"/>
      <c r="MJB475" s="61"/>
      <c r="MJC475" s="61"/>
      <c r="MJD475" s="61"/>
      <c r="MJE475" s="61"/>
      <c r="MJF475" s="61"/>
      <c r="MJG475" s="61"/>
      <c r="MJH475" s="61"/>
      <c r="MJI475" s="61"/>
      <c r="MJJ475" s="61"/>
      <c r="MJK475" s="61"/>
      <c r="MJL475" s="61"/>
      <c r="MJM475" s="61"/>
      <c r="MJN475" s="61"/>
      <c r="MJO475" s="61"/>
      <c r="MJP475" s="61"/>
      <c r="MJQ475" s="61"/>
      <c r="MJR475" s="61"/>
      <c r="MJS475" s="61"/>
      <c r="MJT475" s="61"/>
      <c r="MJU475" s="61"/>
      <c r="MJV475" s="61"/>
      <c r="MJW475" s="61"/>
      <c r="MJX475" s="61"/>
      <c r="MJY475" s="61"/>
      <c r="MJZ475" s="61"/>
      <c r="MKA475" s="61"/>
      <c r="MKB475" s="61"/>
      <c r="MKC475" s="61"/>
      <c r="MKD475" s="61"/>
      <c r="MKE475" s="61"/>
      <c r="MKF475" s="61"/>
      <c r="MKG475" s="61"/>
      <c r="MKH475" s="61"/>
      <c r="MKI475" s="61"/>
      <c r="MKJ475" s="61"/>
      <c r="MKK475" s="61"/>
      <c r="MKL475" s="61"/>
      <c r="MKM475" s="61"/>
      <c r="MKN475" s="61"/>
      <c r="MKO475" s="61"/>
      <c r="MKP475" s="61"/>
      <c r="MKQ475" s="61"/>
      <c r="MKR475" s="61"/>
      <c r="MKS475" s="61"/>
      <c r="MKT475" s="61"/>
      <c r="MKU475" s="61"/>
      <c r="MKV475" s="61"/>
      <c r="MKW475" s="61"/>
      <c r="MKX475" s="61"/>
      <c r="MKY475" s="61"/>
      <c r="MKZ475" s="61"/>
      <c r="MLA475" s="61"/>
      <c r="MLB475" s="61"/>
      <c r="MLC475" s="61"/>
      <c r="MLD475" s="61"/>
      <c r="MLE475" s="61"/>
      <c r="MLF475" s="61"/>
      <c r="MLG475" s="61"/>
      <c r="MLH475" s="61"/>
      <c r="MLI475" s="61"/>
      <c r="MLJ475" s="61"/>
      <c r="MLK475" s="61"/>
      <c r="MLL475" s="61"/>
      <c r="MLM475" s="61"/>
      <c r="MLN475" s="61"/>
      <c r="MLO475" s="61"/>
      <c r="MLP475" s="61"/>
      <c r="MLQ475" s="61"/>
      <c r="MLR475" s="61"/>
      <c r="MLS475" s="61"/>
      <c r="MLT475" s="61"/>
      <c r="MLU475" s="61"/>
      <c r="MLV475" s="61"/>
      <c r="MLW475" s="61"/>
      <c r="MLX475" s="61"/>
      <c r="MLY475" s="61"/>
      <c r="MLZ475" s="61"/>
      <c r="MMA475" s="61"/>
      <c r="MMB475" s="61"/>
      <c r="MMC475" s="61"/>
      <c r="MMD475" s="61"/>
      <c r="MME475" s="61"/>
      <c r="MMF475" s="61"/>
      <c r="MMG475" s="61"/>
      <c r="MMH475" s="61"/>
      <c r="MMI475" s="61"/>
      <c r="MMJ475" s="61"/>
      <c r="MMK475" s="61"/>
      <c r="MML475" s="61"/>
      <c r="MMM475" s="61"/>
      <c r="MMN475" s="61"/>
      <c r="MMO475" s="61"/>
      <c r="MMP475" s="61"/>
      <c r="MMQ475" s="61"/>
      <c r="MMR475" s="61"/>
      <c r="MMS475" s="61"/>
      <c r="MMT475" s="61"/>
      <c r="MMU475" s="61"/>
      <c r="MMV475" s="61"/>
      <c r="MMW475" s="61"/>
      <c r="MMX475" s="61"/>
      <c r="MMY475" s="61"/>
      <c r="MMZ475" s="61"/>
      <c r="MNA475" s="61"/>
      <c r="MNB475" s="61"/>
      <c r="MNC475" s="61"/>
      <c r="MND475" s="61"/>
      <c r="MNE475" s="61"/>
      <c r="MNF475" s="61"/>
      <c r="MNG475" s="61"/>
      <c r="MNH475" s="61"/>
      <c r="MNI475" s="61"/>
      <c r="MNJ475" s="61"/>
      <c r="MNK475" s="61"/>
      <c r="MNL475" s="61"/>
      <c r="MNM475" s="61"/>
      <c r="MNN475" s="61"/>
      <c r="MNO475" s="61"/>
      <c r="MNP475" s="61"/>
      <c r="MNQ475" s="61"/>
      <c r="MNR475" s="61"/>
      <c r="MNS475" s="61"/>
      <c r="MNT475" s="61"/>
      <c r="MNU475" s="61"/>
      <c r="MNV475" s="61"/>
      <c r="MNW475" s="61"/>
      <c r="MNX475" s="61"/>
      <c r="MNY475" s="61"/>
      <c r="MNZ475" s="61"/>
      <c r="MOA475" s="61"/>
      <c r="MOB475" s="61"/>
      <c r="MOC475" s="61"/>
      <c r="MOD475" s="61"/>
      <c r="MOE475" s="61"/>
      <c r="MOF475" s="61"/>
      <c r="MOG475" s="61"/>
      <c r="MOH475" s="61"/>
      <c r="MOI475" s="61"/>
      <c r="MOJ475" s="61"/>
      <c r="MOK475" s="61"/>
      <c r="MOL475" s="61"/>
      <c r="MOM475" s="61"/>
      <c r="MON475" s="61"/>
      <c r="MOO475" s="61"/>
      <c r="MOP475" s="61"/>
      <c r="MOQ475" s="61"/>
      <c r="MOR475" s="61"/>
      <c r="MOS475" s="61"/>
      <c r="MOT475" s="61"/>
      <c r="MOU475" s="61"/>
      <c r="MOV475" s="61"/>
      <c r="MOW475" s="61"/>
      <c r="MOX475" s="61"/>
      <c r="MOY475" s="61"/>
      <c r="MOZ475" s="61"/>
      <c r="MPA475" s="61"/>
      <c r="MPB475" s="61"/>
      <c r="MPC475" s="61"/>
      <c r="MPD475" s="61"/>
      <c r="MPE475" s="61"/>
      <c r="MPF475" s="61"/>
      <c r="MPG475" s="61"/>
      <c r="MPH475" s="61"/>
      <c r="MPI475" s="61"/>
      <c r="MPJ475" s="61"/>
      <c r="MPK475" s="61"/>
      <c r="MPL475" s="61"/>
      <c r="MPM475" s="61"/>
      <c r="MPN475" s="61"/>
      <c r="MPO475" s="61"/>
      <c r="MPP475" s="61"/>
      <c r="MPQ475" s="61"/>
      <c r="MPR475" s="61"/>
      <c r="MPS475" s="61"/>
      <c r="MPT475" s="61"/>
      <c r="MPU475" s="61"/>
      <c r="MPV475" s="61"/>
      <c r="MPW475" s="61"/>
      <c r="MPX475" s="61"/>
      <c r="MPY475" s="61"/>
      <c r="MPZ475" s="61"/>
      <c r="MQA475" s="61"/>
      <c r="MQB475" s="61"/>
      <c r="MQC475" s="61"/>
      <c r="MQD475" s="61"/>
      <c r="MQE475" s="61"/>
      <c r="MQF475" s="61"/>
      <c r="MQG475" s="61"/>
      <c r="MQH475" s="61"/>
      <c r="MQI475" s="61"/>
      <c r="MQJ475" s="61"/>
      <c r="MQK475" s="61"/>
      <c r="MQL475" s="61"/>
      <c r="MQM475" s="61"/>
      <c r="MQN475" s="61"/>
      <c r="MQO475" s="61"/>
      <c r="MQP475" s="61"/>
      <c r="MQQ475" s="61"/>
      <c r="MQR475" s="61"/>
      <c r="MQS475" s="61"/>
      <c r="MQT475" s="61"/>
      <c r="MQU475" s="61"/>
      <c r="MQV475" s="61"/>
      <c r="MQW475" s="61"/>
      <c r="MQX475" s="61"/>
      <c r="MQY475" s="61"/>
      <c r="MQZ475" s="61"/>
      <c r="MRA475" s="61"/>
      <c r="MRB475" s="61"/>
      <c r="MRC475" s="61"/>
      <c r="MRD475" s="61"/>
      <c r="MRE475" s="61"/>
      <c r="MRF475" s="61"/>
      <c r="MRG475" s="61"/>
      <c r="MRH475" s="61"/>
      <c r="MRI475" s="61"/>
      <c r="MRJ475" s="61"/>
      <c r="MRK475" s="61"/>
      <c r="MRL475" s="61"/>
      <c r="MRM475" s="61"/>
      <c r="MRN475" s="61"/>
      <c r="MRO475" s="61"/>
      <c r="MRP475" s="61"/>
      <c r="MRQ475" s="61"/>
      <c r="MRR475" s="61"/>
      <c r="MRS475" s="61"/>
      <c r="MRT475" s="61"/>
      <c r="MRU475" s="61"/>
      <c r="MRV475" s="61"/>
      <c r="MRW475" s="61"/>
      <c r="MRX475" s="61"/>
      <c r="MRY475" s="61"/>
      <c r="MRZ475" s="61"/>
      <c r="MSA475" s="61"/>
      <c r="MSB475" s="61"/>
      <c r="MSC475" s="61"/>
      <c r="MSD475" s="61"/>
      <c r="MSE475" s="61"/>
      <c r="MSF475" s="61"/>
      <c r="MSG475" s="61"/>
      <c r="MSH475" s="61"/>
      <c r="MSI475" s="61"/>
      <c r="MSJ475" s="61"/>
      <c r="MSK475" s="61"/>
      <c r="MSL475" s="61"/>
      <c r="MSM475" s="61"/>
      <c r="MSN475" s="61"/>
      <c r="MSO475" s="61"/>
      <c r="MSP475" s="61"/>
      <c r="MSQ475" s="61"/>
      <c r="MSR475" s="61"/>
      <c r="MSS475" s="61"/>
      <c r="MST475" s="61"/>
      <c r="MSU475" s="61"/>
      <c r="MSV475" s="61"/>
      <c r="MSW475" s="61"/>
      <c r="MSX475" s="61"/>
      <c r="MSY475" s="61"/>
      <c r="MSZ475" s="61"/>
      <c r="MTA475" s="61"/>
      <c r="MTB475" s="61"/>
      <c r="MTC475" s="61"/>
      <c r="MTD475" s="61"/>
      <c r="MTE475" s="61"/>
      <c r="MTF475" s="61"/>
      <c r="MTG475" s="61"/>
      <c r="MTH475" s="61"/>
      <c r="MTI475" s="61"/>
      <c r="MTJ475" s="61"/>
      <c r="MTK475" s="61"/>
      <c r="MTL475" s="61"/>
      <c r="MTM475" s="61"/>
      <c r="MTN475" s="61"/>
      <c r="MTO475" s="61"/>
      <c r="MTP475" s="61"/>
      <c r="MTQ475" s="61"/>
      <c r="MTR475" s="61"/>
      <c r="MTS475" s="61"/>
      <c r="MTT475" s="61"/>
      <c r="MTU475" s="61"/>
      <c r="MTV475" s="61"/>
      <c r="MTW475" s="61"/>
      <c r="MTX475" s="61"/>
      <c r="MTY475" s="61"/>
      <c r="MTZ475" s="61"/>
      <c r="MUA475" s="61"/>
      <c r="MUB475" s="61"/>
      <c r="MUC475" s="61"/>
      <c r="MUD475" s="61"/>
      <c r="MUE475" s="61"/>
      <c r="MUF475" s="61"/>
      <c r="MUG475" s="61"/>
      <c r="MUH475" s="61"/>
      <c r="MUI475" s="61"/>
      <c r="MUJ475" s="61"/>
      <c r="MUK475" s="61"/>
      <c r="MUL475" s="61"/>
      <c r="MUM475" s="61"/>
      <c r="MUN475" s="61"/>
      <c r="MUO475" s="61"/>
      <c r="MUP475" s="61"/>
      <c r="MUQ475" s="61"/>
      <c r="MUR475" s="61"/>
      <c r="MUS475" s="61"/>
      <c r="MUT475" s="61"/>
      <c r="MUU475" s="61"/>
      <c r="MUV475" s="61"/>
      <c r="MUW475" s="61"/>
      <c r="MUX475" s="61"/>
      <c r="MUY475" s="61"/>
      <c r="MUZ475" s="61"/>
      <c r="MVA475" s="61"/>
      <c r="MVB475" s="61"/>
      <c r="MVC475" s="61"/>
      <c r="MVD475" s="61"/>
      <c r="MVE475" s="61"/>
      <c r="MVF475" s="61"/>
      <c r="MVG475" s="61"/>
      <c r="MVH475" s="61"/>
      <c r="MVI475" s="61"/>
      <c r="MVJ475" s="61"/>
      <c r="MVK475" s="61"/>
      <c r="MVL475" s="61"/>
      <c r="MVM475" s="61"/>
      <c r="MVN475" s="61"/>
      <c r="MVO475" s="61"/>
      <c r="MVP475" s="61"/>
      <c r="MVQ475" s="61"/>
      <c r="MVR475" s="61"/>
      <c r="MVS475" s="61"/>
      <c r="MVT475" s="61"/>
      <c r="MVU475" s="61"/>
      <c r="MVV475" s="61"/>
      <c r="MVW475" s="61"/>
      <c r="MVX475" s="61"/>
      <c r="MVY475" s="61"/>
      <c r="MVZ475" s="61"/>
      <c r="MWA475" s="61"/>
      <c r="MWB475" s="61"/>
      <c r="MWC475" s="61"/>
      <c r="MWD475" s="61"/>
      <c r="MWE475" s="61"/>
      <c r="MWF475" s="61"/>
      <c r="MWG475" s="61"/>
      <c r="MWH475" s="61"/>
      <c r="MWI475" s="61"/>
      <c r="MWJ475" s="61"/>
      <c r="MWK475" s="61"/>
      <c r="MWL475" s="61"/>
      <c r="MWM475" s="61"/>
      <c r="MWN475" s="61"/>
      <c r="MWO475" s="61"/>
      <c r="MWP475" s="61"/>
      <c r="MWQ475" s="61"/>
      <c r="MWR475" s="61"/>
      <c r="MWS475" s="61"/>
      <c r="MWT475" s="61"/>
      <c r="MWU475" s="61"/>
      <c r="MWV475" s="61"/>
      <c r="MWW475" s="61"/>
      <c r="MWX475" s="61"/>
      <c r="MWY475" s="61"/>
      <c r="MWZ475" s="61"/>
      <c r="MXA475" s="61"/>
      <c r="MXB475" s="61"/>
      <c r="MXC475" s="61"/>
      <c r="MXD475" s="61"/>
      <c r="MXE475" s="61"/>
      <c r="MXF475" s="61"/>
      <c r="MXG475" s="61"/>
      <c r="MXH475" s="61"/>
      <c r="MXI475" s="61"/>
      <c r="MXJ475" s="61"/>
      <c r="MXK475" s="61"/>
      <c r="MXL475" s="61"/>
      <c r="MXM475" s="61"/>
      <c r="MXN475" s="61"/>
      <c r="MXO475" s="61"/>
      <c r="MXP475" s="61"/>
      <c r="MXQ475" s="61"/>
      <c r="MXR475" s="61"/>
      <c r="MXS475" s="61"/>
      <c r="MXT475" s="61"/>
      <c r="MXU475" s="61"/>
      <c r="MXV475" s="61"/>
      <c r="MXW475" s="61"/>
      <c r="MXX475" s="61"/>
      <c r="MXY475" s="61"/>
      <c r="MXZ475" s="61"/>
      <c r="MYA475" s="61"/>
      <c r="MYB475" s="61"/>
      <c r="MYC475" s="61"/>
      <c r="MYD475" s="61"/>
      <c r="MYE475" s="61"/>
      <c r="MYF475" s="61"/>
      <c r="MYG475" s="61"/>
      <c r="MYH475" s="61"/>
      <c r="MYI475" s="61"/>
      <c r="MYJ475" s="61"/>
      <c r="MYK475" s="61"/>
      <c r="MYL475" s="61"/>
      <c r="MYM475" s="61"/>
      <c r="MYN475" s="61"/>
      <c r="MYO475" s="61"/>
      <c r="MYP475" s="61"/>
      <c r="MYQ475" s="61"/>
      <c r="MYR475" s="61"/>
      <c r="MYS475" s="61"/>
      <c r="MYT475" s="61"/>
      <c r="MYU475" s="61"/>
      <c r="MYV475" s="61"/>
      <c r="MYW475" s="61"/>
      <c r="MYX475" s="61"/>
      <c r="MYY475" s="61"/>
      <c r="MYZ475" s="61"/>
      <c r="MZA475" s="61"/>
      <c r="MZB475" s="61"/>
      <c r="MZC475" s="61"/>
      <c r="MZD475" s="61"/>
      <c r="MZE475" s="61"/>
      <c r="MZF475" s="61"/>
      <c r="MZG475" s="61"/>
      <c r="MZH475" s="61"/>
      <c r="MZI475" s="61"/>
      <c r="MZJ475" s="61"/>
      <c r="MZK475" s="61"/>
      <c r="MZL475" s="61"/>
      <c r="MZM475" s="61"/>
      <c r="MZN475" s="61"/>
      <c r="MZO475" s="61"/>
      <c r="MZP475" s="61"/>
      <c r="MZQ475" s="61"/>
      <c r="MZR475" s="61"/>
      <c r="MZS475" s="61"/>
      <c r="MZT475" s="61"/>
      <c r="MZU475" s="61"/>
      <c r="MZV475" s="61"/>
      <c r="MZW475" s="61"/>
      <c r="MZX475" s="61"/>
      <c r="MZY475" s="61"/>
      <c r="MZZ475" s="61"/>
      <c r="NAA475" s="61"/>
      <c r="NAB475" s="61"/>
      <c r="NAC475" s="61"/>
      <c r="NAD475" s="61"/>
      <c r="NAE475" s="61"/>
      <c r="NAF475" s="61"/>
      <c r="NAG475" s="61"/>
      <c r="NAH475" s="61"/>
      <c r="NAI475" s="61"/>
      <c r="NAJ475" s="61"/>
      <c r="NAK475" s="61"/>
      <c r="NAL475" s="61"/>
      <c r="NAM475" s="61"/>
      <c r="NAN475" s="61"/>
      <c r="NAO475" s="61"/>
      <c r="NAP475" s="61"/>
      <c r="NAQ475" s="61"/>
      <c r="NAR475" s="61"/>
      <c r="NAS475" s="61"/>
      <c r="NAT475" s="61"/>
      <c r="NAU475" s="61"/>
      <c r="NAV475" s="61"/>
      <c r="NAW475" s="61"/>
      <c r="NAX475" s="61"/>
      <c r="NAY475" s="61"/>
      <c r="NAZ475" s="61"/>
      <c r="NBA475" s="61"/>
      <c r="NBB475" s="61"/>
      <c r="NBC475" s="61"/>
      <c r="NBD475" s="61"/>
      <c r="NBE475" s="61"/>
      <c r="NBF475" s="61"/>
      <c r="NBG475" s="61"/>
      <c r="NBH475" s="61"/>
      <c r="NBI475" s="61"/>
      <c r="NBJ475" s="61"/>
      <c r="NBK475" s="61"/>
      <c r="NBL475" s="61"/>
      <c r="NBM475" s="61"/>
      <c r="NBN475" s="61"/>
      <c r="NBO475" s="61"/>
      <c r="NBP475" s="61"/>
      <c r="NBQ475" s="61"/>
      <c r="NBR475" s="61"/>
      <c r="NBS475" s="61"/>
      <c r="NBT475" s="61"/>
      <c r="NBU475" s="61"/>
      <c r="NBV475" s="61"/>
      <c r="NBW475" s="61"/>
      <c r="NBX475" s="61"/>
      <c r="NBY475" s="61"/>
      <c r="NBZ475" s="61"/>
      <c r="NCA475" s="61"/>
      <c r="NCB475" s="61"/>
      <c r="NCC475" s="61"/>
      <c r="NCD475" s="61"/>
      <c r="NCE475" s="61"/>
      <c r="NCF475" s="61"/>
      <c r="NCG475" s="61"/>
      <c r="NCH475" s="61"/>
      <c r="NCI475" s="61"/>
      <c r="NCJ475" s="61"/>
      <c r="NCK475" s="61"/>
      <c r="NCL475" s="61"/>
      <c r="NCM475" s="61"/>
      <c r="NCN475" s="61"/>
      <c r="NCO475" s="61"/>
      <c r="NCP475" s="61"/>
      <c r="NCQ475" s="61"/>
      <c r="NCR475" s="61"/>
      <c r="NCS475" s="61"/>
      <c r="NCT475" s="61"/>
      <c r="NCU475" s="61"/>
      <c r="NCV475" s="61"/>
      <c r="NCW475" s="61"/>
      <c r="NCX475" s="61"/>
      <c r="NCY475" s="61"/>
      <c r="NCZ475" s="61"/>
      <c r="NDA475" s="61"/>
      <c r="NDB475" s="61"/>
      <c r="NDC475" s="61"/>
      <c r="NDD475" s="61"/>
      <c r="NDE475" s="61"/>
      <c r="NDF475" s="61"/>
      <c r="NDG475" s="61"/>
      <c r="NDH475" s="61"/>
      <c r="NDI475" s="61"/>
      <c r="NDJ475" s="61"/>
      <c r="NDK475" s="61"/>
      <c r="NDL475" s="61"/>
      <c r="NDM475" s="61"/>
      <c r="NDN475" s="61"/>
      <c r="NDO475" s="61"/>
      <c r="NDP475" s="61"/>
      <c r="NDQ475" s="61"/>
      <c r="NDR475" s="61"/>
      <c r="NDS475" s="61"/>
      <c r="NDT475" s="61"/>
      <c r="NDU475" s="61"/>
      <c r="NDV475" s="61"/>
      <c r="NDW475" s="61"/>
      <c r="NDX475" s="61"/>
      <c r="NDY475" s="61"/>
      <c r="NDZ475" s="61"/>
      <c r="NEA475" s="61"/>
      <c r="NEB475" s="61"/>
      <c r="NEC475" s="61"/>
      <c r="NED475" s="61"/>
      <c r="NEE475" s="61"/>
      <c r="NEF475" s="61"/>
      <c r="NEG475" s="61"/>
      <c r="NEH475" s="61"/>
      <c r="NEI475" s="61"/>
      <c r="NEJ475" s="61"/>
      <c r="NEK475" s="61"/>
      <c r="NEL475" s="61"/>
      <c r="NEM475" s="61"/>
      <c r="NEN475" s="61"/>
      <c r="NEO475" s="61"/>
      <c r="NEP475" s="61"/>
      <c r="NEQ475" s="61"/>
      <c r="NER475" s="61"/>
      <c r="NES475" s="61"/>
      <c r="NET475" s="61"/>
      <c r="NEU475" s="61"/>
      <c r="NEV475" s="61"/>
      <c r="NEW475" s="61"/>
      <c r="NEX475" s="61"/>
      <c r="NEY475" s="61"/>
      <c r="NEZ475" s="61"/>
      <c r="NFA475" s="61"/>
      <c r="NFB475" s="61"/>
      <c r="NFC475" s="61"/>
      <c r="NFD475" s="61"/>
      <c r="NFE475" s="61"/>
      <c r="NFF475" s="61"/>
      <c r="NFG475" s="61"/>
      <c r="NFH475" s="61"/>
      <c r="NFI475" s="61"/>
      <c r="NFJ475" s="61"/>
      <c r="NFK475" s="61"/>
      <c r="NFL475" s="61"/>
      <c r="NFM475" s="61"/>
      <c r="NFN475" s="61"/>
      <c r="NFO475" s="61"/>
      <c r="NFP475" s="61"/>
      <c r="NFQ475" s="61"/>
      <c r="NFR475" s="61"/>
      <c r="NFS475" s="61"/>
      <c r="NFT475" s="61"/>
      <c r="NFU475" s="61"/>
      <c r="NFV475" s="61"/>
      <c r="NFW475" s="61"/>
      <c r="NFX475" s="61"/>
      <c r="NFY475" s="61"/>
      <c r="NFZ475" s="61"/>
      <c r="NGA475" s="61"/>
      <c r="NGB475" s="61"/>
      <c r="NGC475" s="61"/>
      <c r="NGD475" s="61"/>
      <c r="NGE475" s="61"/>
      <c r="NGF475" s="61"/>
      <c r="NGG475" s="61"/>
      <c r="NGH475" s="61"/>
      <c r="NGI475" s="61"/>
      <c r="NGJ475" s="61"/>
      <c r="NGK475" s="61"/>
      <c r="NGL475" s="61"/>
      <c r="NGM475" s="61"/>
      <c r="NGN475" s="61"/>
      <c r="NGO475" s="61"/>
      <c r="NGP475" s="61"/>
      <c r="NGQ475" s="61"/>
      <c r="NGR475" s="61"/>
      <c r="NGS475" s="61"/>
      <c r="NGT475" s="61"/>
      <c r="NGU475" s="61"/>
      <c r="NGV475" s="61"/>
      <c r="NGW475" s="61"/>
      <c r="NGX475" s="61"/>
      <c r="NGY475" s="61"/>
      <c r="NGZ475" s="61"/>
      <c r="NHA475" s="61"/>
      <c r="NHB475" s="61"/>
      <c r="NHC475" s="61"/>
      <c r="NHD475" s="61"/>
      <c r="NHE475" s="61"/>
      <c r="NHF475" s="61"/>
      <c r="NHG475" s="61"/>
      <c r="NHH475" s="61"/>
      <c r="NHI475" s="61"/>
      <c r="NHJ475" s="61"/>
      <c r="NHK475" s="61"/>
      <c r="NHL475" s="61"/>
      <c r="NHM475" s="61"/>
      <c r="NHN475" s="61"/>
      <c r="NHO475" s="61"/>
      <c r="NHP475" s="61"/>
      <c r="NHQ475" s="61"/>
      <c r="NHR475" s="61"/>
      <c r="NHS475" s="61"/>
      <c r="NHT475" s="61"/>
      <c r="NHU475" s="61"/>
      <c r="NHV475" s="61"/>
      <c r="NHW475" s="61"/>
      <c r="NHX475" s="61"/>
      <c r="NHY475" s="61"/>
      <c r="NHZ475" s="61"/>
      <c r="NIA475" s="61"/>
      <c r="NIB475" s="61"/>
      <c r="NIC475" s="61"/>
      <c r="NID475" s="61"/>
      <c r="NIE475" s="61"/>
      <c r="NIF475" s="61"/>
      <c r="NIG475" s="61"/>
      <c r="NIH475" s="61"/>
      <c r="NII475" s="61"/>
      <c r="NIJ475" s="61"/>
      <c r="NIK475" s="61"/>
      <c r="NIL475" s="61"/>
      <c r="NIM475" s="61"/>
      <c r="NIN475" s="61"/>
      <c r="NIO475" s="61"/>
      <c r="NIP475" s="61"/>
      <c r="NIQ475" s="61"/>
      <c r="NIR475" s="61"/>
      <c r="NIS475" s="61"/>
      <c r="NIT475" s="61"/>
      <c r="NIU475" s="61"/>
      <c r="NIV475" s="61"/>
      <c r="NIW475" s="61"/>
      <c r="NIX475" s="61"/>
      <c r="NIY475" s="61"/>
      <c r="NIZ475" s="61"/>
      <c r="NJA475" s="61"/>
      <c r="NJB475" s="61"/>
      <c r="NJC475" s="61"/>
      <c r="NJD475" s="61"/>
      <c r="NJE475" s="61"/>
      <c r="NJF475" s="61"/>
      <c r="NJG475" s="61"/>
      <c r="NJH475" s="61"/>
      <c r="NJI475" s="61"/>
      <c r="NJJ475" s="61"/>
      <c r="NJK475" s="61"/>
      <c r="NJL475" s="61"/>
      <c r="NJM475" s="61"/>
      <c r="NJN475" s="61"/>
      <c r="NJO475" s="61"/>
      <c r="NJP475" s="61"/>
      <c r="NJQ475" s="61"/>
      <c r="NJR475" s="61"/>
      <c r="NJS475" s="61"/>
      <c r="NJT475" s="61"/>
      <c r="NJU475" s="61"/>
      <c r="NJV475" s="61"/>
      <c r="NJW475" s="61"/>
      <c r="NJX475" s="61"/>
      <c r="NJY475" s="61"/>
      <c r="NJZ475" s="61"/>
      <c r="NKA475" s="61"/>
      <c r="NKB475" s="61"/>
      <c r="NKC475" s="61"/>
      <c r="NKD475" s="61"/>
      <c r="NKE475" s="61"/>
      <c r="NKF475" s="61"/>
      <c r="NKG475" s="61"/>
      <c r="NKH475" s="61"/>
      <c r="NKI475" s="61"/>
      <c r="NKJ475" s="61"/>
      <c r="NKK475" s="61"/>
      <c r="NKL475" s="61"/>
      <c r="NKM475" s="61"/>
      <c r="NKN475" s="61"/>
      <c r="NKO475" s="61"/>
      <c r="NKP475" s="61"/>
      <c r="NKQ475" s="61"/>
      <c r="NKR475" s="61"/>
      <c r="NKS475" s="61"/>
      <c r="NKT475" s="61"/>
      <c r="NKU475" s="61"/>
      <c r="NKV475" s="61"/>
      <c r="NKW475" s="61"/>
      <c r="NKX475" s="61"/>
      <c r="NKY475" s="61"/>
      <c r="NKZ475" s="61"/>
      <c r="NLA475" s="61"/>
      <c r="NLB475" s="61"/>
      <c r="NLC475" s="61"/>
      <c r="NLD475" s="61"/>
      <c r="NLE475" s="61"/>
      <c r="NLF475" s="61"/>
      <c r="NLG475" s="61"/>
      <c r="NLH475" s="61"/>
      <c r="NLI475" s="61"/>
      <c r="NLJ475" s="61"/>
      <c r="NLK475" s="61"/>
      <c r="NLL475" s="61"/>
      <c r="NLM475" s="61"/>
      <c r="NLN475" s="61"/>
      <c r="NLO475" s="61"/>
      <c r="NLP475" s="61"/>
      <c r="NLQ475" s="61"/>
      <c r="NLR475" s="61"/>
      <c r="NLS475" s="61"/>
      <c r="NLT475" s="61"/>
      <c r="NLU475" s="61"/>
      <c r="NLV475" s="61"/>
      <c r="NLW475" s="61"/>
      <c r="NLX475" s="61"/>
      <c r="NLY475" s="61"/>
      <c r="NLZ475" s="61"/>
      <c r="NMA475" s="61"/>
      <c r="NMB475" s="61"/>
      <c r="NMC475" s="61"/>
      <c r="NMD475" s="61"/>
      <c r="NME475" s="61"/>
      <c r="NMF475" s="61"/>
      <c r="NMG475" s="61"/>
      <c r="NMH475" s="61"/>
      <c r="NMI475" s="61"/>
      <c r="NMJ475" s="61"/>
      <c r="NMK475" s="61"/>
      <c r="NML475" s="61"/>
      <c r="NMM475" s="61"/>
      <c r="NMN475" s="61"/>
      <c r="NMO475" s="61"/>
      <c r="NMP475" s="61"/>
      <c r="NMQ475" s="61"/>
      <c r="NMR475" s="61"/>
      <c r="NMS475" s="61"/>
      <c r="NMT475" s="61"/>
      <c r="NMU475" s="61"/>
      <c r="NMV475" s="61"/>
      <c r="NMW475" s="61"/>
      <c r="NMX475" s="61"/>
      <c r="NMY475" s="61"/>
      <c r="NMZ475" s="61"/>
      <c r="NNA475" s="61"/>
      <c r="NNB475" s="61"/>
      <c r="NNC475" s="61"/>
      <c r="NND475" s="61"/>
      <c r="NNE475" s="61"/>
      <c r="NNF475" s="61"/>
      <c r="NNG475" s="61"/>
      <c r="NNH475" s="61"/>
      <c r="NNI475" s="61"/>
      <c r="NNJ475" s="61"/>
      <c r="NNK475" s="61"/>
      <c r="NNL475" s="61"/>
      <c r="NNM475" s="61"/>
      <c r="NNN475" s="61"/>
      <c r="NNO475" s="61"/>
      <c r="NNP475" s="61"/>
      <c r="NNQ475" s="61"/>
      <c r="NNR475" s="61"/>
      <c r="NNS475" s="61"/>
      <c r="NNT475" s="61"/>
      <c r="NNU475" s="61"/>
      <c r="NNV475" s="61"/>
      <c r="NNW475" s="61"/>
      <c r="NNX475" s="61"/>
      <c r="NNY475" s="61"/>
      <c r="NNZ475" s="61"/>
      <c r="NOA475" s="61"/>
      <c r="NOB475" s="61"/>
      <c r="NOC475" s="61"/>
      <c r="NOD475" s="61"/>
      <c r="NOE475" s="61"/>
      <c r="NOF475" s="61"/>
      <c r="NOG475" s="61"/>
      <c r="NOH475" s="61"/>
      <c r="NOI475" s="61"/>
      <c r="NOJ475" s="61"/>
      <c r="NOK475" s="61"/>
      <c r="NOL475" s="61"/>
      <c r="NOM475" s="61"/>
      <c r="NON475" s="61"/>
      <c r="NOO475" s="61"/>
      <c r="NOP475" s="61"/>
      <c r="NOQ475" s="61"/>
      <c r="NOR475" s="61"/>
      <c r="NOS475" s="61"/>
      <c r="NOT475" s="61"/>
      <c r="NOU475" s="61"/>
      <c r="NOV475" s="61"/>
      <c r="NOW475" s="61"/>
      <c r="NOX475" s="61"/>
      <c r="NOY475" s="61"/>
      <c r="NOZ475" s="61"/>
      <c r="NPA475" s="61"/>
      <c r="NPB475" s="61"/>
      <c r="NPC475" s="61"/>
      <c r="NPD475" s="61"/>
      <c r="NPE475" s="61"/>
      <c r="NPF475" s="61"/>
      <c r="NPG475" s="61"/>
      <c r="NPH475" s="61"/>
      <c r="NPI475" s="61"/>
      <c r="NPJ475" s="61"/>
      <c r="NPK475" s="61"/>
      <c r="NPL475" s="61"/>
      <c r="NPM475" s="61"/>
      <c r="NPN475" s="61"/>
      <c r="NPO475" s="61"/>
      <c r="NPP475" s="61"/>
      <c r="NPQ475" s="61"/>
      <c r="NPR475" s="61"/>
      <c r="NPS475" s="61"/>
      <c r="NPT475" s="61"/>
      <c r="NPU475" s="61"/>
      <c r="NPV475" s="61"/>
      <c r="NPW475" s="61"/>
      <c r="NPX475" s="61"/>
      <c r="NPY475" s="61"/>
      <c r="NPZ475" s="61"/>
      <c r="NQA475" s="61"/>
      <c r="NQB475" s="61"/>
      <c r="NQC475" s="61"/>
      <c r="NQD475" s="61"/>
      <c r="NQE475" s="61"/>
      <c r="NQF475" s="61"/>
      <c r="NQG475" s="61"/>
      <c r="NQH475" s="61"/>
      <c r="NQI475" s="61"/>
      <c r="NQJ475" s="61"/>
      <c r="NQK475" s="61"/>
      <c r="NQL475" s="61"/>
      <c r="NQM475" s="61"/>
      <c r="NQN475" s="61"/>
      <c r="NQO475" s="61"/>
      <c r="NQP475" s="61"/>
      <c r="NQQ475" s="61"/>
      <c r="NQR475" s="61"/>
      <c r="NQS475" s="61"/>
      <c r="NQT475" s="61"/>
      <c r="NQU475" s="61"/>
      <c r="NQV475" s="61"/>
      <c r="NQW475" s="61"/>
      <c r="NQX475" s="61"/>
      <c r="NQY475" s="61"/>
      <c r="NQZ475" s="61"/>
      <c r="NRA475" s="61"/>
      <c r="NRB475" s="61"/>
      <c r="NRC475" s="61"/>
      <c r="NRD475" s="61"/>
      <c r="NRE475" s="61"/>
      <c r="NRF475" s="61"/>
      <c r="NRG475" s="61"/>
      <c r="NRH475" s="61"/>
      <c r="NRI475" s="61"/>
      <c r="NRJ475" s="61"/>
      <c r="NRK475" s="61"/>
      <c r="NRL475" s="61"/>
      <c r="NRM475" s="61"/>
      <c r="NRN475" s="61"/>
      <c r="NRO475" s="61"/>
      <c r="NRP475" s="61"/>
      <c r="NRQ475" s="61"/>
      <c r="NRR475" s="61"/>
      <c r="NRS475" s="61"/>
      <c r="NRT475" s="61"/>
      <c r="NRU475" s="61"/>
      <c r="NRV475" s="61"/>
      <c r="NRW475" s="61"/>
      <c r="NRX475" s="61"/>
      <c r="NRY475" s="61"/>
      <c r="NRZ475" s="61"/>
      <c r="NSA475" s="61"/>
      <c r="NSB475" s="61"/>
      <c r="NSC475" s="61"/>
      <c r="NSD475" s="61"/>
      <c r="NSE475" s="61"/>
      <c r="NSF475" s="61"/>
      <c r="NSG475" s="61"/>
      <c r="NSH475" s="61"/>
      <c r="NSI475" s="61"/>
      <c r="NSJ475" s="61"/>
      <c r="NSK475" s="61"/>
      <c r="NSL475" s="61"/>
      <c r="NSM475" s="61"/>
      <c r="NSN475" s="61"/>
      <c r="NSO475" s="61"/>
      <c r="NSP475" s="61"/>
      <c r="NSQ475" s="61"/>
      <c r="NSR475" s="61"/>
      <c r="NSS475" s="61"/>
      <c r="NST475" s="61"/>
      <c r="NSU475" s="61"/>
      <c r="NSV475" s="61"/>
      <c r="NSW475" s="61"/>
      <c r="NSX475" s="61"/>
      <c r="NSY475" s="61"/>
      <c r="NSZ475" s="61"/>
      <c r="NTA475" s="61"/>
      <c r="NTB475" s="61"/>
      <c r="NTC475" s="61"/>
      <c r="NTD475" s="61"/>
      <c r="NTE475" s="61"/>
      <c r="NTF475" s="61"/>
      <c r="NTG475" s="61"/>
      <c r="NTH475" s="61"/>
      <c r="NTI475" s="61"/>
      <c r="NTJ475" s="61"/>
      <c r="NTK475" s="61"/>
      <c r="NTL475" s="61"/>
      <c r="NTM475" s="61"/>
      <c r="NTN475" s="61"/>
      <c r="NTO475" s="61"/>
      <c r="NTP475" s="61"/>
      <c r="NTQ475" s="61"/>
      <c r="NTR475" s="61"/>
      <c r="NTS475" s="61"/>
      <c r="NTT475" s="61"/>
      <c r="NTU475" s="61"/>
      <c r="NTV475" s="61"/>
      <c r="NTW475" s="61"/>
      <c r="NTX475" s="61"/>
      <c r="NTY475" s="61"/>
      <c r="NTZ475" s="61"/>
      <c r="NUA475" s="61"/>
      <c r="NUB475" s="61"/>
      <c r="NUC475" s="61"/>
      <c r="NUD475" s="61"/>
      <c r="NUE475" s="61"/>
      <c r="NUF475" s="61"/>
      <c r="NUG475" s="61"/>
      <c r="NUH475" s="61"/>
      <c r="NUI475" s="61"/>
      <c r="NUJ475" s="61"/>
      <c r="NUK475" s="61"/>
      <c r="NUL475" s="61"/>
      <c r="NUM475" s="61"/>
      <c r="NUN475" s="61"/>
      <c r="NUO475" s="61"/>
      <c r="NUP475" s="61"/>
      <c r="NUQ475" s="61"/>
      <c r="NUR475" s="61"/>
      <c r="NUS475" s="61"/>
      <c r="NUT475" s="61"/>
      <c r="NUU475" s="61"/>
      <c r="NUV475" s="61"/>
      <c r="NUW475" s="61"/>
      <c r="NUX475" s="61"/>
      <c r="NUY475" s="61"/>
      <c r="NUZ475" s="61"/>
      <c r="NVA475" s="61"/>
      <c r="NVB475" s="61"/>
      <c r="NVC475" s="61"/>
      <c r="NVD475" s="61"/>
      <c r="NVE475" s="61"/>
      <c r="NVF475" s="61"/>
      <c r="NVG475" s="61"/>
      <c r="NVH475" s="61"/>
      <c r="NVI475" s="61"/>
      <c r="NVJ475" s="61"/>
      <c r="NVK475" s="61"/>
      <c r="NVL475" s="61"/>
      <c r="NVM475" s="61"/>
      <c r="NVN475" s="61"/>
      <c r="NVO475" s="61"/>
      <c r="NVP475" s="61"/>
      <c r="NVQ475" s="61"/>
      <c r="NVR475" s="61"/>
      <c r="NVS475" s="61"/>
      <c r="NVT475" s="61"/>
      <c r="NVU475" s="61"/>
      <c r="NVV475" s="61"/>
      <c r="NVW475" s="61"/>
      <c r="NVX475" s="61"/>
      <c r="NVY475" s="61"/>
      <c r="NVZ475" s="61"/>
      <c r="NWA475" s="61"/>
      <c r="NWB475" s="61"/>
      <c r="NWC475" s="61"/>
      <c r="NWD475" s="61"/>
      <c r="NWE475" s="61"/>
      <c r="NWF475" s="61"/>
      <c r="NWG475" s="61"/>
      <c r="NWH475" s="61"/>
      <c r="NWI475" s="61"/>
      <c r="NWJ475" s="61"/>
      <c r="NWK475" s="61"/>
      <c r="NWL475" s="61"/>
      <c r="NWM475" s="61"/>
      <c r="NWN475" s="61"/>
      <c r="NWO475" s="61"/>
      <c r="NWP475" s="61"/>
      <c r="NWQ475" s="61"/>
      <c r="NWR475" s="61"/>
      <c r="NWS475" s="61"/>
      <c r="NWT475" s="61"/>
      <c r="NWU475" s="61"/>
      <c r="NWV475" s="61"/>
      <c r="NWW475" s="61"/>
      <c r="NWX475" s="61"/>
      <c r="NWY475" s="61"/>
      <c r="NWZ475" s="61"/>
      <c r="NXA475" s="61"/>
      <c r="NXB475" s="61"/>
      <c r="NXC475" s="61"/>
      <c r="NXD475" s="61"/>
      <c r="NXE475" s="61"/>
      <c r="NXF475" s="61"/>
      <c r="NXG475" s="61"/>
      <c r="NXH475" s="61"/>
      <c r="NXI475" s="61"/>
      <c r="NXJ475" s="61"/>
      <c r="NXK475" s="61"/>
      <c r="NXL475" s="61"/>
      <c r="NXM475" s="61"/>
      <c r="NXN475" s="61"/>
      <c r="NXO475" s="61"/>
      <c r="NXP475" s="61"/>
      <c r="NXQ475" s="61"/>
      <c r="NXR475" s="61"/>
      <c r="NXS475" s="61"/>
      <c r="NXT475" s="61"/>
      <c r="NXU475" s="61"/>
      <c r="NXV475" s="61"/>
      <c r="NXW475" s="61"/>
      <c r="NXX475" s="61"/>
      <c r="NXY475" s="61"/>
      <c r="NXZ475" s="61"/>
      <c r="NYA475" s="61"/>
      <c r="NYB475" s="61"/>
      <c r="NYC475" s="61"/>
      <c r="NYD475" s="61"/>
      <c r="NYE475" s="61"/>
      <c r="NYF475" s="61"/>
      <c r="NYG475" s="61"/>
      <c r="NYH475" s="61"/>
      <c r="NYI475" s="61"/>
      <c r="NYJ475" s="61"/>
      <c r="NYK475" s="61"/>
      <c r="NYL475" s="61"/>
      <c r="NYM475" s="61"/>
      <c r="NYN475" s="61"/>
      <c r="NYO475" s="61"/>
      <c r="NYP475" s="61"/>
      <c r="NYQ475" s="61"/>
      <c r="NYR475" s="61"/>
      <c r="NYS475" s="61"/>
      <c r="NYT475" s="61"/>
      <c r="NYU475" s="61"/>
      <c r="NYV475" s="61"/>
      <c r="NYW475" s="61"/>
      <c r="NYX475" s="61"/>
      <c r="NYY475" s="61"/>
      <c r="NYZ475" s="61"/>
      <c r="NZA475" s="61"/>
      <c r="NZB475" s="61"/>
      <c r="NZC475" s="61"/>
      <c r="NZD475" s="61"/>
      <c r="NZE475" s="61"/>
      <c r="NZF475" s="61"/>
      <c r="NZG475" s="61"/>
      <c r="NZH475" s="61"/>
      <c r="NZI475" s="61"/>
      <c r="NZJ475" s="61"/>
      <c r="NZK475" s="61"/>
      <c r="NZL475" s="61"/>
      <c r="NZM475" s="61"/>
      <c r="NZN475" s="61"/>
      <c r="NZO475" s="61"/>
      <c r="NZP475" s="61"/>
      <c r="NZQ475" s="61"/>
      <c r="NZR475" s="61"/>
      <c r="NZS475" s="61"/>
      <c r="NZT475" s="61"/>
      <c r="NZU475" s="61"/>
      <c r="NZV475" s="61"/>
      <c r="NZW475" s="61"/>
      <c r="NZX475" s="61"/>
      <c r="NZY475" s="61"/>
      <c r="NZZ475" s="61"/>
      <c r="OAA475" s="61"/>
      <c r="OAB475" s="61"/>
      <c r="OAC475" s="61"/>
      <c r="OAD475" s="61"/>
      <c r="OAE475" s="61"/>
      <c r="OAF475" s="61"/>
      <c r="OAG475" s="61"/>
      <c r="OAH475" s="61"/>
      <c r="OAI475" s="61"/>
      <c r="OAJ475" s="61"/>
      <c r="OAK475" s="61"/>
      <c r="OAL475" s="61"/>
      <c r="OAM475" s="61"/>
      <c r="OAN475" s="61"/>
      <c r="OAO475" s="61"/>
      <c r="OAP475" s="61"/>
      <c r="OAQ475" s="61"/>
      <c r="OAR475" s="61"/>
      <c r="OAS475" s="61"/>
      <c r="OAT475" s="61"/>
      <c r="OAU475" s="61"/>
      <c r="OAV475" s="61"/>
      <c r="OAW475" s="61"/>
      <c r="OAX475" s="61"/>
      <c r="OAY475" s="61"/>
      <c r="OAZ475" s="61"/>
      <c r="OBA475" s="61"/>
      <c r="OBB475" s="61"/>
      <c r="OBC475" s="61"/>
      <c r="OBD475" s="61"/>
      <c r="OBE475" s="61"/>
      <c r="OBF475" s="61"/>
      <c r="OBG475" s="61"/>
      <c r="OBH475" s="61"/>
      <c r="OBI475" s="61"/>
      <c r="OBJ475" s="61"/>
      <c r="OBK475" s="61"/>
      <c r="OBL475" s="61"/>
      <c r="OBM475" s="61"/>
      <c r="OBN475" s="61"/>
      <c r="OBO475" s="61"/>
      <c r="OBP475" s="61"/>
      <c r="OBQ475" s="61"/>
      <c r="OBR475" s="61"/>
      <c r="OBS475" s="61"/>
      <c r="OBT475" s="61"/>
      <c r="OBU475" s="61"/>
      <c r="OBV475" s="61"/>
      <c r="OBW475" s="61"/>
      <c r="OBX475" s="61"/>
      <c r="OBY475" s="61"/>
      <c r="OBZ475" s="61"/>
      <c r="OCA475" s="61"/>
      <c r="OCB475" s="61"/>
      <c r="OCC475" s="61"/>
      <c r="OCD475" s="61"/>
      <c r="OCE475" s="61"/>
      <c r="OCF475" s="61"/>
      <c r="OCG475" s="61"/>
      <c r="OCH475" s="61"/>
      <c r="OCI475" s="61"/>
      <c r="OCJ475" s="61"/>
      <c r="OCK475" s="61"/>
      <c r="OCL475" s="61"/>
      <c r="OCM475" s="61"/>
      <c r="OCN475" s="61"/>
      <c r="OCO475" s="61"/>
      <c r="OCP475" s="61"/>
      <c r="OCQ475" s="61"/>
      <c r="OCR475" s="61"/>
      <c r="OCS475" s="61"/>
      <c r="OCT475" s="61"/>
      <c r="OCU475" s="61"/>
      <c r="OCV475" s="61"/>
      <c r="OCW475" s="61"/>
      <c r="OCX475" s="61"/>
      <c r="OCY475" s="61"/>
      <c r="OCZ475" s="61"/>
      <c r="ODA475" s="61"/>
      <c r="ODB475" s="61"/>
      <c r="ODC475" s="61"/>
      <c r="ODD475" s="61"/>
      <c r="ODE475" s="61"/>
      <c r="ODF475" s="61"/>
      <c r="ODG475" s="61"/>
      <c r="ODH475" s="61"/>
      <c r="ODI475" s="61"/>
      <c r="ODJ475" s="61"/>
      <c r="ODK475" s="61"/>
      <c r="ODL475" s="61"/>
      <c r="ODM475" s="61"/>
      <c r="ODN475" s="61"/>
      <c r="ODO475" s="61"/>
      <c r="ODP475" s="61"/>
      <c r="ODQ475" s="61"/>
      <c r="ODR475" s="61"/>
      <c r="ODS475" s="61"/>
      <c r="ODT475" s="61"/>
      <c r="ODU475" s="61"/>
      <c r="ODV475" s="61"/>
      <c r="ODW475" s="61"/>
      <c r="ODX475" s="61"/>
      <c r="ODY475" s="61"/>
      <c r="ODZ475" s="61"/>
      <c r="OEA475" s="61"/>
      <c r="OEB475" s="61"/>
      <c r="OEC475" s="61"/>
      <c r="OED475" s="61"/>
      <c r="OEE475" s="61"/>
      <c r="OEF475" s="61"/>
      <c r="OEG475" s="61"/>
      <c r="OEH475" s="61"/>
      <c r="OEI475" s="61"/>
      <c r="OEJ475" s="61"/>
      <c r="OEK475" s="61"/>
      <c r="OEL475" s="61"/>
      <c r="OEM475" s="61"/>
      <c r="OEN475" s="61"/>
      <c r="OEO475" s="61"/>
      <c r="OEP475" s="61"/>
      <c r="OEQ475" s="61"/>
      <c r="OER475" s="61"/>
      <c r="OES475" s="61"/>
      <c r="OET475" s="61"/>
      <c r="OEU475" s="61"/>
      <c r="OEV475" s="61"/>
      <c r="OEW475" s="61"/>
      <c r="OEX475" s="61"/>
      <c r="OEY475" s="61"/>
      <c r="OEZ475" s="61"/>
      <c r="OFA475" s="61"/>
      <c r="OFB475" s="61"/>
      <c r="OFC475" s="61"/>
      <c r="OFD475" s="61"/>
      <c r="OFE475" s="61"/>
      <c r="OFF475" s="61"/>
      <c r="OFG475" s="61"/>
      <c r="OFH475" s="61"/>
      <c r="OFI475" s="61"/>
      <c r="OFJ475" s="61"/>
      <c r="OFK475" s="61"/>
      <c r="OFL475" s="61"/>
      <c r="OFM475" s="61"/>
      <c r="OFN475" s="61"/>
      <c r="OFO475" s="61"/>
      <c r="OFP475" s="61"/>
      <c r="OFQ475" s="61"/>
      <c r="OFR475" s="61"/>
      <c r="OFS475" s="61"/>
      <c r="OFT475" s="61"/>
      <c r="OFU475" s="61"/>
      <c r="OFV475" s="61"/>
      <c r="OFW475" s="61"/>
      <c r="OFX475" s="61"/>
      <c r="OFY475" s="61"/>
      <c r="OFZ475" s="61"/>
      <c r="OGA475" s="61"/>
      <c r="OGB475" s="61"/>
      <c r="OGC475" s="61"/>
      <c r="OGD475" s="61"/>
      <c r="OGE475" s="61"/>
      <c r="OGF475" s="61"/>
      <c r="OGG475" s="61"/>
      <c r="OGH475" s="61"/>
      <c r="OGI475" s="61"/>
      <c r="OGJ475" s="61"/>
      <c r="OGK475" s="61"/>
      <c r="OGL475" s="61"/>
      <c r="OGM475" s="61"/>
      <c r="OGN475" s="61"/>
      <c r="OGO475" s="61"/>
      <c r="OGP475" s="61"/>
      <c r="OGQ475" s="61"/>
      <c r="OGR475" s="61"/>
      <c r="OGS475" s="61"/>
      <c r="OGT475" s="61"/>
      <c r="OGU475" s="61"/>
      <c r="OGV475" s="61"/>
      <c r="OGW475" s="61"/>
      <c r="OGX475" s="61"/>
      <c r="OGY475" s="61"/>
      <c r="OGZ475" s="61"/>
      <c r="OHA475" s="61"/>
      <c r="OHB475" s="61"/>
      <c r="OHC475" s="61"/>
      <c r="OHD475" s="61"/>
      <c r="OHE475" s="61"/>
      <c r="OHF475" s="61"/>
      <c r="OHG475" s="61"/>
      <c r="OHH475" s="61"/>
      <c r="OHI475" s="61"/>
      <c r="OHJ475" s="61"/>
      <c r="OHK475" s="61"/>
      <c r="OHL475" s="61"/>
      <c r="OHM475" s="61"/>
      <c r="OHN475" s="61"/>
      <c r="OHO475" s="61"/>
      <c r="OHP475" s="61"/>
      <c r="OHQ475" s="61"/>
      <c r="OHR475" s="61"/>
      <c r="OHS475" s="61"/>
      <c r="OHT475" s="61"/>
      <c r="OHU475" s="61"/>
      <c r="OHV475" s="61"/>
      <c r="OHW475" s="61"/>
      <c r="OHX475" s="61"/>
      <c r="OHY475" s="61"/>
      <c r="OHZ475" s="61"/>
      <c r="OIA475" s="61"/>
      <c r="OIB475" s="61"/>
      <c r="OIC475" s="61"/>
      <c r="OID475" s="61"/>
      <c r="OIE475" s="61"/>
      <c r="OIF475" s="61"/>
      <c r="OIG475" s="61"/>
      <c r="OIH475" s="61"/>
      <c r="OII475" s="61"/>
      <c r="OIJ475" s="61"/>
      <c r="OIK475" s="61"/>
      <c r="OIL475" s="61"/>
      <c r="OIM475" s="61"/>
      <c r="OIN475" s="61"/>
      <c r="OIO475" s="61"/>
      <c r="OIP475" s="61"/>
      <c r="OIQ475" s="61"/>
      <c r="OIR475" s="61"/>
      <c r="OIS475" s="61"/>
      <c r="OIT475" s="61"/>
      <c r="OIU475" s="61"/>
      <c r="OIV475" s="61"/>
      <c r="OIW475" s="61"/>
      <c r="OIX475" s="61"/>
      <c r="OIY475" s="61"/>
      <c r="OIZ475" s="61"/>
      <c r="OJA475" s="61"/>
      <c r="OJB475" s="61"/>
      <c r="OJC475" s="61"/>
      <c r="OJD475" s="61"/>
      <c r="OJE475" s="61"/>
      <c r="OJF475" s="61"/>
      <c r="OJG475" s="61"/>
      <c r="OJH475" s="61"/>
      <c r="OJI475" s="61"/>
      <c r="OJJ475" s="61"/>
      <c r="OJK475" s="61"/>
      <c r="OJL475" s="61"/>
      <c r="OJM475" s="61"/>
      <c r="OJN475" s="61"/>
      <c r="OJO475" s="61"/>
      <c r="OJP475" s="61"/>
      <c r="OJQ475" s="61"/>
      <c r="OJR475" s="61"/>
      <c r="OJS475" s="61"/>
      <c r="OJT475" s="61"/>
      <c r="OJU475" s="61"/>
      <c r="OJV475" s="61"/>
      <c r="OJW475" s="61"/>
      <c r="OJX475" s="61"/>
      <c r="OJY475" s="61"/>
      <c r="OJZ475" s="61"/>
      <c r="OKA475" s="61"/>
      <c r="OKB475" s="61"/>
      <c r="OKC475" s="61"/>
      <c r="OKD475" s="61"/>
      <c r="OKE475" s="61"/>
      <c r="OKF475" s="61"/>
      <c r="OKG475" s="61"/>
      <c r="OKH475" s="61"/>
      <c r="OKI475" s="61"/>
      <c r="OKJ475" s="61"/>
      <c r="OKK475" s="61"/>
      <c r="OKL475" s="61"/>
      <c r="OKM475" s="61"/>
      <c r="OKN475" s="61"/>
      <c r="OKO475" s="61"/>
      <c r="OKP475" s="61"/>
      <c r="OKQ475" s="61"/>
      <c r="OKR475" s="61"/>
      <c r="OKS475" s="61"/>
      <c r="OKT475" s="61"/>
      <c r="OKU475" s="61"/>
      <c r="OKV475" s="61"/>
      <c r="OKW475" s="61"/>
      <c r="OKX475" s="61"/>
      <c r="OKY475" s="61"/>
      <c r="OKZ475" s="61"/>
      <c r="OLA475" s="61"/>
      <c r="OLB475" s="61"/>
      <c r="OLC475" s="61"/>
      <c r="OLD475" s="61"/>
      <c r="OLE475" s="61"/>
      <c r="OLF475" s="61"/>
      <c r="OLG475" s="61"/>
      <c r="OLH475" s="61"/>
      <c r="OLI475" s="61"/>
      <c r="OLJ475" s="61"/>
      <c r="OLK475" s="61"/>
      <c r="OLL475" s="61"/>
      <c r="OLM475" s="61"/>
      <c r="OLN475" s="61"/>
      <c r="OLO475" s="61"/>
      <c r="OLP475" s="61"/>
      <c r="OLQ475" s="61"/>
      <c r="OLR475" s="61"/>
      <c r="OLS475" s="61"/>
      <c r="OLT475" s="61"/>
      <c r="OLU475" s="61"/>
      <c r="OLV475" s="61"/>
      <c r="OLW475" s="61"/>
      <c r="OLX475" s="61"/>
      <c r="OLY475" s="61"/>
      <c r="OLZ475" s="61"/>
      <c r="OMA475" s="61"/>
      <c r="OMB475" s="61"/>
      <c r="OMC475" s="61"/>
      <c r="OMD475" s="61"/>
      <c r="OME475" s="61"/>
      <c r="OMF475" s="61"/>
      <c r="OMG475" s="61"/>
      <c r="OMH475" s="61"/>
      <c r="OMI475" s="61"/>
      <c r="OMJ475" s="61"/>
      <c r="OMK475" s="61"/>
      <c r="OML475" s="61"/>
      <c r="OMM475" s="61"/>
      <c r="OMN475" s="61"/>
      <c r="OMO475" s="61"/>
      <c r="OMP475" s="61"/>
      <c r="OMQ475" s="61"/>
      <c r="OMR475" s="61"/>
      <c r="OMS475" s="61"/>
      <c r="OMT475" s="61"/>
      <c r="OMU475" s="61"/>
      <c r="OMV475" s="61"/>
      <c r="OMW475" s="61"/>
      <c r="OMX475" s="61"/>
      <c r="OMY475" s="61"/>
      <c r="OMZ475" s="61"/>
      <c r="ONA475" s="61"/>
      <c r="ONB475" s="61"/>
      <c r="ONC475" s="61"/>
      <c r="OND475" s="61"/>
      <c r="ONE475" s="61"/>
      <c r="ONF475" s="61"/>
      <c r="ONG475" s="61"/>
      <c r="ONH475" s="61"/>
      <c r="ONI475" s="61"/>
      <c r="ONJ475" s="61"/>
      <c r="ONK475" s="61"/>
      <c r="ONL475" s="61"/>
      <c r="ONM475" s="61"/>
      <c r="ONN475" s="61"/>
      <c r="ONO475" s="61"/>
      <c r="ONP475" s="61"/>
      <c r="ONQ475" s="61"/>
      <c r="ONR475" s="61"/>
      <c r="ONS475" s="61"/>
      <c r="ONT475" s="61"/>
      <c r="ONU475" s="61"/>
      <c r="ONV475" s="61"/>
      <c r="ONW475" s="61"/>
      <c r="ONX475" s="61"/>
      <c r="ONY475" s="61"/>
      <c r="ONZ475" s="61"/>
      <c r="OOA475" s="61"/>
      <c r="OOB475" s="61"/>
      <c r="OOC475" s="61"/>
      <c r="OOD475" s="61"/>
      <c r="OOE475" s="61"/>
      <c r="OOF475" s="61"/>
      <c r="OOG475" s="61"/>
      <c r="OOH475" s="61"/>
      <c r="OOI475" s="61"/>
      <c r="OOJ475" s="61"/>
      <c r="OOK475" s="61"/>
      <c r="OOL475" s="61"/>
      <c r="OOM475" s="61"/>
      <c r="OON475" s="61"/>
      <c r="OOO475" s="61"/>
      <c r="OOP475" s="61"/>
      <c r="OOQ475" s="61"/>
      <c r="OOR475" s="61"/>
      <c r="OOS475" s="61"/>
      <c r="OOT475" s="61"/>
      <c r="OOU475" s="61"/>
      <c r="OOV475" s="61"/>
      <c r="OOW475" s="61"/>
      <c r="OOX475" s="61"/>
      <c r="OOY475" s="61"/>
      <c r="OOZ475" s="61"/>
      <c r="OPA475" s="61"/>
      <c r="OPB475" s="61"/>
      <c r="OPC475" s="61"/>
      <c r="OPD475" s="61"/>
      <c r="OPE475" s="61"/>
      <c r="OPF475" s="61"/>
      <c r="OPG475" s="61"/>
      <c r="OPH475" s="61"/>
      <c r="OPI475" s="61"/>
      <c r="OPJ475" s="61"/>
      <c r="OPK475" s="61"/>
      <c r="OPL475" s="61"/>
      <c r="OPM475" s="61"/>
      <c r="OPN475" s="61"/>
      <c r="OPO475" s="61"/>
      <c r="OPP475" s="61"/>
      <c r="OPQ475" s="61"/>
      <c r="OPR475" s="61"/>
      <c r="OPS475" s="61"/>
      <c r="OPT475" s="61"/>
      <c r="OPU475" s="61"/>
      <c r="OPV475" s="61"/>
      <c r="OPW475" s="61"/>
      <c r="OPX475" s="61"/>
      <c r="OPY475" s="61"/>
      <c r="OPZ475" s="61"/>
      <c r="OQA475" s="61"/>
      <c r="OQB475" s="61"/>
      <c r="OQC475" s="61"/>
      <c r="OQD475" s="61"/>
      <c r="OQE475" s="61"/>
      <c r="OQF475" s="61"/>
      <c r="OQG475" s="61"/>
      <c r="OQH475" s="61"/>
      <c r="OQI475" s="61"/>
      <c r="OQJ475" s="61"/>
      <c r="OQK475" s="61"/>
      <c r="OQL475" s="61"/>
      <c r="OQM475" s="61"/>
      <c r="OQN475" s="61"/>
      <c r="OQO475" s="61"/>
      <c r="OQP475" s="61"/>
      <c r="OQQ475" s="61"/>
      <c r="OQR475" s="61"/>
      <c r="OQS475" s="61"/>
      <c r="OQT475" s="61"/>
      <c r="OQU475" s="61"/>
      <c r="OQV475" s="61"/>
      <c r="OQW475" s="61"/>
      <c r="OQX475" s="61"/>
      <c r="OQY475" s="61"/>
      <c r="OQZ475" s="61"/>
      <c r="ORA475" s="61"/>
      <c r="ORB475" s="61"/>
      <c r="ORC475" s="61"/>
      <c r="ORD475" s="61"/>
      <c r="ORE475" s="61"/>
      <c r="ORF475" s="61"/>
      <c r="ORG475" s="61"/>
      <c r="ORH475" s="61"/>
      <c r="ORI475" s="61"/>
      <c r="ORJ475" s="61"/>
      <c r="ORK475" s="61"/>
      <c r="ORL475" s="61"/>
      <c r="ORM475" s="61"/>
      <c r="ORN475" s="61"/>
      <c r="ORO475" s="61"/>
      <c r="ORP475" s="61"/>
      <c r="ORQ475" s="61"/>
      <c r="ORR475" s="61"/>
      <c r="ORS475" s="61"/>
      <c r="ORT475" s="61"/>
      <c r="ORU475" s="61"/>
      <c r="ORV475" s="61"/>
      <c r="ORW475" s="61"/>
      <c r="ORX475" s="61"/>
      <c r="ORY475" s="61"/>
      <c r="ORZ475" s="61"/>
      <c r="OSA475" s="61"/>
      <c r="OSB475" s="61"/>
      <c r="OSC475" s="61"/>
      <c r="OSD475" s="61"/>
      <c r="OSE475" s="61"/>
      <c r="OSF475" s="61"/>
      <c r="OSG475" s="61"/>
      <c r="OSH475" s="61"/>
      <c r="OSI475" s="61"/>
      <c r="OSJ475" s="61"/>
      <c r="OSK475" s="61"/>
      <c r="OSL475" s="61"/>
      <c r="OSM475" s="61"/>
      <c r="OSN475" s="61"/>
      <c r="OSO475" s="61"/>
      <c r="OSP475" s="61"/>
      <c r="OSQ475" s="61"/>
      <c r="OSR475" s="61"/>
      <c r="OSS475" s="61"/>
      <c r="OST475" s="61"/>
      <c r="OSU475" s="61"/>
      <c r="OSV475" s="61"/>
      <c r="OSW475" s="61"/>
      <c r="OSX475" s="61"/>
      <c r="OSY475" s="61"/>
      <c r="OSZ475" s="61"/>
      <c r="OTA475" s="61"/>
      <c r="OTB475" s="61"/>
      <c r="OTC475" s="61"/>
      <c r="OTD475" s="61"/>
      <c r="OTE475" s="61"/>
      <c r="OTF475" s="61"/>
      <c r="OTG475" s="61"/>
      <c r="OTH475" s="61"/>
      <c r="OTI475" s="61"/>
      <c r="OTJ475" s="61"/>
      <c r="OTK475" s="61"/>
      <c r="OTL475" s="61"/>
      <c r="OTM475" s="61"/>
      <c r="OTN475" s="61"/>
      <c r="OTO475" s="61"/>
      <c r="OTP475" s="61"/>
      <c r="OTQ475" s="61"/>
      <c r="OTR475" s="61"/>
      <c r="OTS475" s="61"/>
      <c r="OTT475" s="61"/>
      <c r="OTU475" s="61"/>
      <c r="OTV475" s="61"/>
      <c r="OTW475" s="61"/>
      <c r="OTX475" s="61"/>
      <c r="OTY475" s="61"/>
      <c r="OTZ475" s="61"/>
      <c r="OUA475" s="61"/>
      <c r="OUB475" s="61"/>
      <c r="OUC475" s="61"/>
      <c r="OUD475" s="61"/>
      <c r="OUE475" s="61"/>
      <c r="OUF475" s="61"/>
      <c r="OUG475" s="61"/>
      <c r="OUH475" s="61"/>
      <c r="OUI475" s="61"/>
      <c r="OUJ475" s="61"/>
      <c r="OUK475" s="61"/>
      <c r="OUL475" s="61"/>
      <c r="OUM475" s="61"/>
      <c r="OUN475" s="61"/>
      <c r="OUO475" s="61"/>
      <c r="OUP475" s="61"/>
      <c r="OUQ475" s="61"/>
      <c r="OUR475" s="61"/>
      <c r="OUS475" s="61"/>
      <c r="OUT475" s="61"/>
      <c r="OUU475" s="61"/>
      <c r="OUV475" s="61"/>
      <c r="OUW475" s="61"/>
      <c r="OUX475" s="61"/>
      <c r="OUY475" s="61"/>
      <c r="OUZ475" s="61"/>
      <c r="OVA475" s="61"/>
      <c r="OVB475" s="61"/>
      <c r="OVC475" s="61"/>
      <c r="OVD475" s="61"/>
      <c r="OVE475" s="61"/>
      <c r="OVF475" s="61"/>
      <c r="OVG475" s="61"/>
      <c r="OVH475" s="61"/>
      <c r="OVI475" s="61"/>
      <c r="OVJ475" s="61"/>
      <c r="OVK475" s="61"/>
      <c r="OVL475" s="61"/>
      <c r="OVM475" s="61"/>
      <c r="OVN475" s="61"/>
      <c r="OVO475" s="61"/>
      <c r="OVP475" s="61"/>
      <c r="OVQ475" s="61"/>
      <c r="OVR475" s="61"/>
      <c r="OVS475" s="61"/>
      <c r="OVT475" s="61"/>
      <c r="OVU475" s="61"/>
      <c r="OVV475" s="61"/>
      <c r="OVW475" s="61"/>
      <c r="OVX475" s="61"/>
      <c r="OVY475" s="61"/>
      <c r="OVZ475" s="61"/>
      <c r="OWA475" s="61"/>
      <c r="OWB475" s="61"/>
      <c r="OWC475" s="61"/>
      <c r="OWD475" s="61"/>
      <c r="OWE475" s="61"/>
      <c r="OWF475" s="61"/>
      <c r="OWG475" s="61"/>
      <c r="OWH475" s="61"/>
      <c r="OWI475" s="61"/>
      <c r="OWJ475" s="61"/>
      <c r="OWK475" s="61"/>
      <c r="OWL475" s="61"/>
      <c r="OWM475" s="61"/>
      <c r="OWN475" s="61"/>
      <c r="OWO475" s="61"/>
      <c r="OWP475" s="61"/>
      <c r="OWQ475" s="61"/>
      <c r="OWR475" s="61"/>
      <c r="OWS475" s="61"/>
      <c r="OWT475" s="61"/>
      <c r="OWU475" s="61"/>
      <c r="OWV475" s="61"/>
      <c r="OWW475" s="61"/>
      <c r="OWX475" s="61"/>
      <c r="OWY475" s="61"/>
      <c r="OWZ475" s="61"/>
      <c r="OXA475" s="61"/>
      <c r="OXB475" s="61"/>
      <c r="OXC475" s="61"/>
      <c r="OXD475" s="61"/>
      <c r="OXE475" s="61"/>
      <c r="OXF475" s="61"/>
      <c r="OXG475" s="61"/>
      <c r="OXH475" s="61"/>
      <c r="OXI475" s="61"/>
      <c r="OXJ475" s="61"/>
      <c r="OXK475" s="61"/>
      <c r="OXL475" s="61"/>
      <c r="OXM475" s="61"/>
      <c r="OXN475" s="61"/>
      <c r="OXO475" s="61"/>
      <c r="OXP475" s="61"/>
      <c r="OXQ475" s="61"/>
      <c r="OXR475" s="61"/>
      <c r="OXS475" s="61"/>
      <c r="OXT475" s="61"/>
      <c r="OXU475" s="61"/>
      <c r="OXV475" s="61"/>
      <c r="OXW475" s="61"/>
      <c r="OXX475" s="61"/>
      <c r="OXY475" s="61"/>
      <c r="OXZ475" s="61"/>
      <c r="OYA475" s="61"/>
      <c r="OYB475" s="61"/>
      <c r="OYC475" s="61"/>
      <c r="OYD475" s="61"/>
      <c r="OYE475" s="61"/>
      <c r="OYF475" s="61"/>
      <c r="OYG475" s="61"/>
      <c r="OYH475" s="61"/>
      <c r="OYI475" s="61"/>
      <c r="OYJ475" s="61"/>
      <c r="OYK475" s="61"/>
      <c r="OYL475" s="61"/>
      <c r="OYM475" s="61"/>
      <c r="OYN475" s="61"/>
      <c r="OYO475" s="61"/>
      <c r="OYP475" s="61"/>
      <c r="OYQ475" s="61"/>
      <c r="OYR475" s="61"/>
      <c r="OYS475" s="61"/>
      <c r="OYT475" s="61"/>
      <c r="OYU475" s="61"/>
      <c r="OYV475" s="61"/>
      <c r="OYW475" s="61"/>
      <c r="OYX475" s="61"/>
      <c r="OYY475" s="61"/>
      <c r="OYZ475" s="61"/>
      <c r="OZA475" s="61"/>
      <c r="OZB475" s="61"/>
      <c r="OZC475" s="61"/>
      <c r="OZD475" s="61"/>
      <c r="OZE475" s="61"/>
      <c r="OZF475" s="61"/>
      <c r="OZG475" s="61"/>
      <c r="OZH475" s="61"/>
      <c r="OZI475" s="61"/>
      <c r="OZJ475" s="61"/>
      <c r="OZK475" s="61"/>
      <c r="OZL475" s="61"/>
      <c r="OZM475" s="61"/>
      <c r="OZN475" s="61"/>
      <c r="OZO475" s="61"/>
      <c r="OZP475" s="61"/>
      <c r="OZQ475" s="61"/>
      <c r="OZR475" s="61"/>
      <c r="OZS475" s="61"/>
      <c r="OZT475" s="61"/>
      <c r="OZU475" s="61"/>
      <c r="OZV475" s="61"/>
      <c r="OZW475" s="61"/>
      <c r="OZX475" s="61"/>
      <c r="OZY475" s="61"/>
      <c r="OZZ475" s="61"/>
      <c r="PAA475" s="61"/>
      <c r="PAB475" s="61"/>
      <c r="PAC475" s="61"/>
      <c r="PAD475" s="61"/>
      <c r="PAE475" s="61"/>
      <c r="PAF475" s="61"/>
      <c r="PAG475" s="61"/>
      <c r="PAH475" s="61"/>
      <c r="PAI475" s="61"/>
      <c r="PAJ475" s="61"/>
      <c r="PAK475" s="61"/>
      <c r="PAL475" s="61"/>
      <c r="PAM475" s="61"/>
      <c r="PAN475" s="61"/>
      <c r="PAO475" s="61"/>
      <c r="PAP475" s="61"/>
      <c r="PAQ475" s="61"/>
      <c r="PAR475" s="61"/>
      <c r="PAS475" s="61"/>
      <c r="PAT475" s="61"/>
      <c r="PAU475" s="61"/>
      <c r="PAV475" s="61"/>
      <c r="PAW475" s="61"/>
      <c r="PAX475" s="61"/>
      <c r="PAY475" s="61"/>
      <c r="PAZ475" s="61"/>
      <c r="PBA475" s="61"/>
      <c r="PBB475" s="61"/>
      <c r="PBC475" s="61"/>
      <c r="PBD475" s="61"/>
      <c r="PBE475" s="61"/>
      <c r="PBF475" s="61"/>
      <c r="PBG475" s="61"/>
      <c r="PBH475" s="61"/>
      <c r="PBI475" s="61"/>
      <c r="PBJ475" s="61"/>
      <c r="PBK475" s="61"/>
      <c r="PBL475" s="61"/>
      <c r="PBM475" s="61"/>
      <c r="PBN475" s="61"/>
      <c r="PBO475" s="61"/>
      <c r="PBP475" s="61"/>
      <c r="PBQ475" s="61"/>
      <c r="PBR475" s="61"/>
      <c r="PBS475" s="61"/>
      <c r="PBT475" s="61"/>
      <c r="PBU475" s="61"/>
      <c r="PBV475" s="61"/>
      <c r="PBW475" s="61"/>
      <c r="PBX475" s="61"/>
      <c r="PBY475" s="61"/>
      <c r="PBZ475" s="61"/>
      <c r="PCA475" s="61"/>
      <c r="PCB475" s="61"/>
      <c r="PCC475" s="61"/>
      <c r="PCD475" s="61"/>
      <c r="PCE475" s="61"/>
      <c r="PCF475" s="61"/>
      <c r="PCG475" s="61"/>
      <c r="PCH475" s="61"/>
      <c r="PCI475" s="61"/>
      <c r="PCJ475" s="61"/>
      <c r="PCK475" s="61"/>
      <c r="PCL475" s="61"/>
      <c r="PCM475" s="61"/>
      <c r="PCN475" s="61"/>
      <c r="PCO475" s="61"/>
      <c r="PCP475" s="61"/>
      <c r="PCQ475" s="61"/>
      <c r="PCR475" s="61"/>
      <c r="PCS475" s="61"/>
      <c r="PCT475" s="61"/>
      <c r="PCU475" s="61"/>
      <c r="PCV475" s="61"/>
      <c r="PCW475" s="61"/>
      <c r="PCX475" s="61"/>
      <c r="PCY475" s="61"/>
      <c r="PCZ475" s="61"/>
      <c r="PDA475" s="61"/>
      <c r="PDB475" s="61"/>
      <c r="PDC475" s="61"/>
      <c r="PDD475" s="61"/>
      <c r="PDE475" s="61"/>
      <c r="PDF475" s="61"/>
      <c r="PDG475" s="61"/>
      <c r="PDH475" s="61"/>
      <c r="PDI475" s="61"/>
      <c r="PDJ475" s="61"/>
      <c r="PDK475" s="61"/>
      <c r="PDL475" s="61"/>
      <c r="PDM475" s="61"/>
      <c r="PDN475" s="61"/>
      <c r="PDO475" s="61"/>
      <c r="PDP475" s="61"/>
      <c r="PDQ475" s="61"/>
      <c r="PDR475" s="61"/>
      <c r="PDS475" s="61"/>
      <c r="PDT475" s="61"/>
      <c r="PDU475" s="61"/>
      <c r="PDV475" s="61"/>
      <c r="PDW475" s="61"/>
      <c r="PDX475" s="61"/>
      <c r="PDY475" s="61"/>
      <c r="PDZ475" s="61"/>
      <c r="PEA475" s="61"/>
      <c r="PEB475" s="61"/>
      <c r="PEC475" s="61"/>
      <c r="PED475" s="61"/>
      <c r="PEE475" s="61"/>
      <c r="PEF475" s="61"/>
      <c r="PEG475" s="61"/>
      <c r="PEH475" s="61"/>
      <c r="PEI475" s="61"/>
      <c r="PEJ475" s="61"/>
      <c r="PEK475" s="61"/>
      <c r="PEL475" s="61"/>
      <c r="PEM475" s="61"/>
      <c r="PEN475" s="61"/>
      <c r="PEO475" s="61"/>
      <c r="PEP475" s="61"/>
      <c r="PEQ475" s="61"/>
      <c r="PER475" s="61"/>
      <c r="PES475" s="61"/>
      <c r="PET475" s="61"/>
      <c r="PEU475" s="61"/>
      <c r="PEV475" s="61"/>
      <c r="PEW475" s="61"/>
      <c r="PEX475" s="61"/>
      <c r="PEY475" s="61"/>
      <c r="PEZ475" s="61"/>
      <c r="PFA475" s="61"/>
      <c r="PFB475" s="61"/>
      <c r="PFC475" s="61"/>
      <c r="PFD475" s="61"/>
      <c r="PFE475" s="61"/>
      <c r="PFF475" s="61"/>
      <c r="PFG475" s="61"/>
      <c r="PFH475" s="61"/>
      <c r="PFI475" s="61"/>
      <c r="PFJ475" s="61"/>
      <c r="PFK475" s="61"/>
      <c r="PFL475" s="61"/>
      <c r="PFM475" s="61"/>
      <c r="PFN475" s="61"/>
      <c r="PFO475" s="61"/>
      <c r="PFP475" s="61"/>
      <c r="PFQ475" s="61"/>
      <c r="PFR475" s="61"/>
      <c r="PFS475" s="61"/>
      <c r="PFT475" s="61"/>
      <c r="PFU475" s="61"/>
      <c r="PFV475" s="61"/>
      <c r="PFW475" s="61"/>
      <c r="PFX475" s="61"/>
      <c r="PFY475" s="61"/>
      <c r="PFZ475" s="61"/>
      <c r="PGA475" s="61"/>
      <c r="PGB475" s="61"/>
      <c r="PGC475" s="61"/>
      <c r="PGD475" s="61"/>
      <c r="PGE475" s="61"/>
      <c r="PGF475" s="61"/>
      <c r="PGG475" s="61"/>
      <c r="PGH475" s="61"/>
      <c r="PGI475" s="61"/>
      <c r="PGJ475" s="61"/>
      <c r="PGK475" s="61"/>
      <c r="PGL475" s="61"/>
      <c r="PGM475" s="61"/>
      <c r="PGN475" s="61"/>
      <c r="PGO475" s="61"/>
      <c r="PGP475" s="61"/>
      <c r="PGQ475" s="61"/>
      <c r="PGR475" s="61"/>
      <c r="PGS475" s="61"/>
      <c r="PGT475" s="61"/>
      <c r="PGU475" s="61"/>
      <c r="PGV475" s="61"/>
      <c r="PGW475" s="61"/>
      <c r="PGX475" s="61"/>
      <c r="PGY475" s="61"/>
      <c r="PGZ475" s="61"/>
      <c r="PHA475" s="61"/>
      <c r="PHB475" s="61"/>
      <c r="PHC475" s="61"/>
      <c r="PHD475" s="61"/>
      <c r="PHE475" s="61"/>
      <c r="PHF475" s="61"/>
      <c r="PHG475" s="61"/>
      <c r="PHH475" s="61"/>
      <c r="PHI475" s="61"/>
      <c r="PHJ475" s="61"/>
      <c r="PHK475" s="61"/>
      <c r="PHL475" s="61"/>
      <c r="PHM475" s="61"/>
      <c r="PHN475" s="61"/>
      <c r="PHO475" s="61"/>
      <c r="PHP475" s="61"/>
      <c r="PHQ475" s="61"/>
      <c r="PHR475" s="61"/>
      <c r="PHS475" s="61"/>
      <c r="PHT475" s="61"/>
      <c r="PHU475" s="61"/>
      <c r="PHV475" s="61"/>
      <c r="PHW475" s="61"/>
      <c r="PHX475" s="61"/>
      <c r="PHY475" s="61"/>
      <c r="PHZ475" s="61"/>
      <c r="PIA475" s="61"/>
      <c r="PIB475" s="61"/>
      <c r="PIC475" s="61"/>
      <c r="PID475" s="61"/>
      <c r="PIE475" s="61"/>
      <c r="PIF475" s="61"/>
      <c r="PIG475" s="61"/>
      <c r="PIH475" s="61"/>
      <c r="PII475" s="61"/>
      <c r="PIJ475" s="61"/>
      <c r="PIK475" s="61"/>
      <c r="PIL475" s="61"/>
      <c r="PIM475" s="61"/>
      <c r="PIN475" s="61"/>
      <c r="PIO475" s="61"/>
      <c r="PIP475" s="61"/>
      <c r="PIQ475" s="61"/>
      <c r="PIR475" s="61"/>
      <c r="PIS475" s="61"/>
      <c r="PIT475" s="61"/>
      <c r="PIU475" s="61"/>
      <c r="PIV475" s="61"/>
      <c r="PIW475" s="61"/>
      <c r="PIX475" s="61"/>
      <c r="PIY475" s="61"/>
      <c r="PIZ475" s="61"/>
      <c r="PJA475" s="61"/>
      <c r="PJB475" s="61"/>
      <c r="PJC475" s="61"/>
      <c r="PJD475" s="61"/>
      <c r="PJE475" s="61"/>
      <c r="PJF475" s="61"/>
      <c r="PJG475" s="61"/>
      <c r="PJH475" s="61"/>
      <c r="PJI475" s="61"/>
      <c r="PJJ475" s="61"/>
      <c r="PJK475" s="61"/>
      <c r="PJL475" s="61"/>
      <c r="PJM475" s="61"/>
      <c r="PJN475" s="61"/>
      <c r="PJO475" s="61"/>
      <c r="PJP475" s="61"/>
      <c r="PJQ475" s="61"/>
      <c r="PJR475" s="61"/>
      <c r="PJS475" s="61"/>
      <c r="PJT475" s="61"/>
      <c r="PJU475" s="61"/>
      <c r="PJV475" s="61"/>
      <c r="PJW475" s="61"/>
      <c r="PJX475" s="61"/>
      <c r="PJY475" s="61"/>
      <c r="PJZ475" s="61"/>
      <c r="PKA475" s="61"/>
      <c r="PKB475" s="61"/>
      <c r="PKC475" s="61"/>
      <c r="PKD475" s="61"/>
      <c r="PKE475" s="61"/>
      <c r="PKF475" s="61"/>
      <c r="PKG475" s="61"/>
      <c r="PKH475" s="61"/>
      <c r="PKI475" s="61"/>
      <c r="PKJ475" s="61"/>
      <c r="PKK475" s="61"/>
      <c r="PKL475" s="61"/>
      <c r="PKM475" s="61"/>
      <c r="PKN475" s="61"/>
      <c r="PKO475" s="61"/>
      <c r="PKP475" s="61"/>
      <c r="PKQ475" s="61"/>
      <c r="PKR475" s="61"/>
      <c r="PKS475" s="61"/>
      <c r="PKT475" s="61"/>
      <c r="PKU475" s="61"/>
      <c r="PKV475" s="61"/>
      <c r="PKW475" s="61"/>
      <c r="PKX475" s="61"/>
      <c r="PKY475" s="61"/>
      <c r="PKZ475" s="61"/>
      <c r="PLA475" s="61"/>
      <c r="PLB475" s="61"/>
      <c r="PLC475" s="61"/>
      <c r="PLD475" s="61"/>
      <c r="PLE475" s="61"/>
      <c r="PLF475" s="61"/>
      <c r="PLG475" s="61"/>
      <c r="PLH475" s="61"/>
      <c r="PLI475" s="61"/>
      <c r="PLJ475" s="61"/>
      <c r="PLK475" s="61"/>
      <c r="PLL475" s="61"/>
      <c r="PLM475" s="61"/>
      <c r="PLN475" s="61"/>
      <c r="PLO475" s="61"/>
      <c r="PLP475" s="61"/>
      <c r="PLQ475" s="61"/>
      <c r="PLR475" s="61"/>
      <c r="PLS475" s="61"/>
      <c r="PLT475" s="61"/>
      <c r="PLU475" s="61"/>
      <c r="PLV475" s="61"/>
      <c r="PLW475" s="61"/>
      <c r="PLX475" s="61"/>
      <c r="PLY475" s="61"/>
      <c r="PLZ475" s="61"/>
      <c r="PMA475" s="61"/>
      <c r="PMB475" s="61"/>
      <c r="PMC475" s="61"/>
      <c r="PMD475" s="61"/>
      <c r="PME475" s="61"/>
      <c r="PMF475" s="61"/>
      <c r="PMG475" s="61"/>
      <c r="PMH475" s="61"/>
      <c r="PMI475" s="61"/>
      <c r="PMJ475" s="61"/>
      <c r="PMK475" s="61"/>
      <c r="PML475" s="61"/>
      <c r="PMM475" s="61"/>
      <c r="PMN475" s="61"/>
      <c r="PMO475" s="61"/>
      <c r="PMP475" s="61"/>
      <c r="PMQ475" s="61"/>
      <c r="PMR475" s="61"/>
      <c r="PMS475" s="61"/>
      <c r="PMT475" s="61"/>
      <c r="PMU475" s="61"/>
      <c r="PMV475" s="61"/>
      <c r="PMW475" s="61"/>
      <c r="PMX475" s="61"/>
      <c r="PMY475" s="61"/>
      <c r="PMZ475" s="61"/>
      <c r="PNA475" s="61"/>
      <c r="PNB475" s="61"/>
      <c r="PNC475" s="61"/>
      <c r="PND475" s="61"/>
      <c r="PNE475" s="61"/>
      <c r="PNF475" s="61"/>
      <c r="PNG475" s="61"/>
      <c r="PNH475" s="61"/>
      <c r="PNI475" s="61"/>
      <c r="PNJ475" s="61"/>
      <c r="PNK475" s="61"/>
      <c r="PNL475" s="61"/>
      <c r="PNM475" s="61"/>
      <c r="PNN475" s="61"/>
      <c r="PNO475" s="61"/>
      <c r="PNP475" s="61"/>
      <c r="PNQ475" s="61"/>
      <c r="PNR475" s="61"/>
      <c r="PNS475" s="61"/>
      <c r="PNT475" s="61"/>
      <c r="PNU475" s="61"/>
      <c r="PNV475" s="61"/>
      <c r="PNW475" s="61"/>
      <c r="PNX475" s="61"/>
      <c r="PNY475" s="61"/>
      <c r="PNZ475" s="61"/>
      <c r="POA475" s="61"/>
      <c r="POB475" s="61"/>
      <c r="POC475" s="61"/>
      <c r="POD475" s="61"/>
      <c r="POE475" s="61"/>
      <c r="POF475" s="61"/>
      <c r="POG475" s="61"/>
      <c r="POH475" s="61"/>
      <c r="POI475" s="61"/>
      <c r="POJ475" s="61"/>
      <c r="POK475" s="61"/>
      <c r="POL475" s="61"/>
      <c r="POM475" s="61"/>
      <c r="PON475" s="61"/>
      <c r="POO475" s="61"/>
      <c r="POP475" s="61"/>
      <c r="POQ475" s="61"/>
      <c r="POR475" s="61"/>
      <c r="POS475" s="61"/>
      <c r="POT475" s="61"/>
      <c r="POU475" s="61"/>
      <c r="POV475" s="61"/>
      <c r="POW475" s="61"/>
      <c r="POX475" s="61"/>
      <c r="POY475" s="61"/>
      <c r="POZ475" s="61"/>
      <c r="PPA475" s="61"/>
      <c r="PPB475" s="61"/>
      <c r="PPC475" s="61"/>
      <c r="PPD475" s="61"/>
      <c r="PPE475" s="61"/>
      <c r="PPF475" s="61"/>
      <c r="PPG475" s="61"/>
      <c r="PPH475" s="61"/>
      <c r="PPI475" s="61"/>
      <c r="PPJ475" s="61"/>
      <c r="PPK475" s="61"/>
      <c r="PPL475" s="61"/>
      <c r="PPM475" s="61"/>
      <c r="PPN475" s="61"/>
      <c r="PPO475" s="61"/>
      <c r="PPP475" s="61"/>
      <c r="PPQ475" s="61"/>
      <c r="PPR475" s="61"/>
      <c r="PPS475" s="61"/>
      <c r="PPT475" s="61"/>
      <c r="PPU475" s="61"/>
      <c r="PPV475" s="61"/>
      <c r="PPW475" s="61"/>
      <c r="PPX475" s="61"/>
      <c r="PPY475" s="61"/>
      <c r="PPZ475" s="61"/>
      <c r="PQA475" s="61"/>
      <c r="PQB475" s="61"/>
      <c r="PQC475" s="61"/>
      <c r="PQD475" s="61"/>
      <c r="PQE475" s="61"/>
      <c r="PQF475" s="61"/>
      <c r="PQG475" s="61"/>
      <c r="PQH475" s="61"/>
      <c r="PQI475" s="61"/>
      <c r="PQJ475" s="61"/>
      <c r="PQK475" s="61"/>
      <c r="PQL475" s="61"/>
      <c r="PQM475" s="61"/>
      <c r="PQN475" s="61"/>
      <c r="PQO475" s="61"/>
      <c r="PQP475" s="61"/>
      <c r="PQQ475" s="61"/>
      <c r="PQR475" s="61"/>
      <c r="PQS475" s="61"/>
      <c r="PQT475" s="61"/>
      <c r="PQU475" s="61"/>
      <c r="PQV475" s="61"/>
      <c r="PQW475" s="61"/>
      <c r="PQX475" s="61"/>
      <c r="PQY475" s="61"/>
      <c r="PQZ475" s="61"/>
      <c r="PRA475" s="61"/>
      <c r="PRB475" s="61"/>
      <c r="PRC475" s="61"/>
      <c r="PRD475" s="61"/>
      <c r="PRE475" s="61"/>
      <c r="PRF475" s="61"/>
      <c r="PRG475" s="61"/>
      <c r="PRH475" s="61"/>
      <c r="PRI475" s="61"/>
      <c r="PRJ475" s="61"/>
      <c r="PRK475" s="61"/>
      <c r="PRL475" s="61"/>
      <c r="PRM475" s="61"/>
      <c r="PRN475" s="61"/>
      <c r="PRO475" s="61"/>
      <c r="PRP475" s="61"/>
      <c r="PRQ475" s="61"/>
      <c r="PRR475" s="61"/>
      <c r="PRS475" s="61"/>
      <c r="PRT475" s="61"/>
      <c r="PRU475" s="61"/>
      <c r="PRV475" s="61"/>
      <c r="PRW475" s="61"/>
      <c r="PRX475" s="61"/>
      <c r="PRY475" s="61"/>
      <c r="PRZ475" s="61"/>
      <c r="PSA475" s="61"/>
      <c r="PSB475" s="61"/>
      <c r="PSC475" s="61"/>
      <c r="PSD475" s="61"/>
      <c r="PSE475" s="61"/>
      <c r="PSF475" s="61"/>
      <c r="PSG475" s="61"/>
      <c r="PSH475" s="61"/>
      <c r="PSI475" s="61"/>
      <c r="PSJ475" s="61"/>
      <c r="PSK475" s="61"/>
      <c r="PSL475" s="61"/>
      <c r="PSM475" s="61"/>
      <c r="PSN475" s="61"/>
      <c r="PSO475" s="61"/>
      <c r="PSP475" s="61"/>
      <c r="PSQ475" s="61"/>
      <c r="PSR475" s="61"/>
      <c r="PSS475" s="61"/>
      <c r="PST475" s="61"/>
      <c r="PSU475" s="61"/>
      <c r="PSV475" s="61"/>
      <c r="PSW475" s="61"/>
      <c r="PSX475" s="61"/>
      <c r="PSY475" s="61"/>
      <c r="PSZ475" s="61"/>
      <c r="PTA475" s="61"/>
      <c r="PTB475" s="61"/>
      <c r="PTC475" s="61"/>
      <c r="PTD475" s="61"/>
      <c r="PTE475" s="61"/>
      <c r="PTF475" s="61"/>
      <c r="PTG475" s="61"/>
      <c r="PTH475" s="61"/>
      <c r="PTI475" s="61"/>
      <c r="PTJ475" s="61"/>
      <c r="PTK475" s="61"/>
      <c r="PTL475" s="61"/>
      <c r="PTM475" s="61"/>
      <c r="PTN475" s="61"/>
      <c r="PTO475" s="61"/>
      <c r="PTP475" s="61"/>
      <c r="PTQ475" s="61"/>
      <c r="PTR475" s="61"/>
      <c r="PTS475" s="61"/>
      <c r="PTT475" s="61"/>
      <c r="PTU475" s="61"/>
      <c r="PTV475" s="61"/>
      <c r="PTW475" s="61"/>
      <c r="PTX475" s="61"/>
      <c r="PTY475" s="61"/>
      <c r="PTZ475" s="61"/>
      <c r="PUA475" s="61"/>
      <c r="PUB475" s="61"/>
      <c r="PUC475" s="61"/>
      <c r="PUD475" s="61"/>
      <c r="PUE475" s="61"/>
      <c r="PUF475" s="61"/>
      <c r="PUG475" s="61"/>
      <c r="PUH475" s="61"/>
      <c r="PUI475" s="61"/>
      <c r="PUJ475" s="61"/>
      <c r="PUK475" s="61"/>
      <c r="PUL475" s="61"/>
      <c r="PUM475" s="61"/>
      <c r="PUN475" s="61"/>
      <c r="PUO475" s="61"/>
      <c r="PUP475" s="61"/>
      <c r="PUQ475" s="61"/>
      <c r="PUR475" s="61"/>
      <c r="PUS475" s="61"/>
      <c r="PUT475" s="61"/>
      <c r="PUU475" s="61"/>
      <c r="PUV475" s="61"/>
      <c r="PUW475" s="61"/>
      <c r="PUX475" s="61"/>
      <c r="PUY475" s="61"/>
      <c r="PUZ475" s="61"/>
      <c r="PVA475" s="61"/>
      <c r="PVB475" s="61"/>
      <c r="PVC475" s="61"/>
      <c r="PVD475" s="61"/>
      <c r="PVE475" s="61"/>
      <c r="PVF475" s="61"/>
      <c r="PVG475" s="61"/>
      <c r="PVH475" s="61"/>
      <c r="PVI475" s="61"/>
      <c r="PVJ475" s="61"/>
      <c r="PVK475" s="61"/>
      <c r="PVL475" s="61"/>
      <c r="PVM475" s="61"/>
      <c r="PVN475" s="61"/>
      <c r="PVO475" s="61"/>
      <c r="PVP475" s="61"/>
      <c r="PVQ475" s="61"/>
      <c r="PVR475" s="61"/>
      <c r="PVS475" s="61"/>
      <c r="PVT475" s="61"/>
      <c r="PVU475" s="61"/>
      <c r="PVV475" s="61"/>
      <c r="PVW475" s="61"/>
      <c r="PVX475" s="61"/>
      <c r="PVY475" s="61"/>
      <c r="PVZ475" s="61"/>
      <c r="PWA475" s="61"/>
      <c r="PWB475" s="61"/>
      <c r="PWC475" s="61"/>
      <c r="PWD475" s="61"/>
      <c r="PWE475" s="61"/>
      <c r="PWF475" s="61"/>
      <c r="PWG475" s="61"/>
      <c r="PWH475" s="61"/>
      <c r="PWI475" s="61"/>
      <c r="PWJ475" s="61"/>
      <c r="PWK475" s="61"/>
      <c r="PWL475" s="61"/>
      <c r="PWM475" s="61"/>
      <c r="PWN475" s="61"/>
      <c r="PWO475" s="61"/>
      <c r="PWP475" s="61"/>
      <c r="PWQ475" s="61"/>
      <c r="PWR475" s="61"/>
      <c r="PWS475" s="61"/>
      <c r="PWT475" s="61"/>
      <c r="PWU475" s="61"/>
      <c r="PWV475" s="61"/>
      <c r="PWW475" s="61"/>
      <c r="PWX475" s="61"/>
      <c r="PWY475" s="61"/>
      <c r="PWZ475" s="61"/>
      <c r="PXA475" s="61"/>
      <c r="PXB475" s="61"/>
      <c r="PXC475" s="61"/>
      <c r="PXD475" s="61"/>
      <c r="PXE475" s="61"/>
      <c r="PXF475" s="61"/>
      <c r="PXG475" s="61"/>
      <c r="PXH475" s="61"/>
      <c r="PXI475" s="61"/>
      <c r="PXJ475" s="61"/>
      <c r="PXK475" s="61"/>
      <c r="PXL475" s="61"/>
      <c r="PXM475" s="61"/>
      <c r="PXN475" s="61"/>
      <c r="PXO475" s="61"/>
      <c r="PXP475" s="61"/>
      <c r="PXQ475" s="61"/>
      <c r="PXR475" s="61"/>
      <c r="PXS475" s="61"/>
      <c r="PXT475" s="61"/>
      <c r="PXU475" s="61"/>
      <c r="PXV475" s="61"/>
      <c r="PXW475" s="61"/>
      <c r="PXX475" s="61"/>
      <c r="PXY475" s="61"/>
      <c r="PXZ475" s="61"/>
      <c r="PYA475" s="61"/>
      <c r="PYB475" s="61"/>
      <c r="PYC475" s="61"/>
      <c r="PYD475" s="61"/>
      <c r="PYE475" s="61"/>
      <c r="PYF475" s="61"/>
      <c r="PYG475" s="61"/>
      <c r="PYH475" s="61"/>
      <c r="PYI475" s="61"/>
      <c r="PYJ475" s="61"/>
      <c r="PYK475" s="61"/>
      <c r="PYL475" s="61"/>
      <c r="PYM475" s="61"/>
      <c r="PYN475" s="61"/>
      <c r="PYO475" s="61"/>
      <c r="PYP475" s="61"/>
      <c r="PYQ475" s="61"/>
      <c r="PYR475" s="61"/>
      <c r="PYS475" s="61"/>
      <c r="PYT475" s="61"/>
      <c r="PYU475" s="61"/>
      <c r="PYV475" s="61"/>
      <c r="PYW475" s="61"/>
      <c r="PYX475" s="61"/>
      <c r="PYY475" s="61"/>
      <c r="PYZ475" s="61"/>
      <c r="PZA475" s="61"/>
      <c r="PZB475" s="61"/>
      <c r="PZC475" s="61"/>
      <c r="PZD475" s="61"/>
      <c r="PZE475" s="61"/>
      <c r="PZF475" s="61"/>
      <c r="PZG475" s="61"/>
      <c r="PZH475" s="61"/>
      <c r="PZI475" s="61"/>
      <c r="PZJ475" s="61"/>
      <c r="PZK475" s="61"/>
      <c r="PZL475" s="61"/>
      <c r="PZM475" s="61"/>
      <c r="PZN475" s="61"/>
      <c r="PZO475" s="61"/>
      <c r="PZP475" s="61"/>
      <c r="PZQ475" s="61"/>
      <c r="PZR475" s="61"/>
      <c r="PZS475" s="61"/>
      <c r="PZT475" s="61"/>
      <c r="PZU475" s="61"/>
      <c r="PZV475" s="61"/>
      <c r="PZW475" s="61"/>
      <c r="PZX475" s="61"/>
      <c r="PZY475" s="61"/>
      <c r="PZZ475" s="61"/>
      <c r="QAA475" s="61"/>
      <c r="QAB475" s="61"/>
      <c r="QAC475" s="61"/>
      <c r="QAD475" s="61"/>
      <c r="QAE475" s="61"/>
      <c r="QAF475" s="61"/>
      <c r="QAG475" s="61"/>
      <c r="QAH475" s="61"/>
      <c r="QAI475" s="61"/>
      <c r="QAJ475" s="61"/>
      <c r="QAK475" s="61"/>
      <c r="QAL475" s="61"/>
      <c r="QAM475" s="61"/>
      <c r="QAN475" s="61"/>
      <c r="QAO475" s="61"/>
      <c r="QAP475" s="61"/>
      <c r="QAQ475" s="61"/>
      <c r="QAR475" s="61"/>
      <c r="QAS475" s="61"/>
      <c r="QAT475" s="61"/>
      <c r="QAU475" s="61"/>
      <c r="QAV475" s="61"/>
      <c r="QAW475" s="61"/>
      <c r="QAX475" s="61"/>
      <c r="QAY475" s="61"/>
      <c r="QAZ475" s="61"/>
      <c r="QBA475" s="61"/>
      <c r="QBB475" s="61"/>
      <c r="QBC475" s="61"/>
      <c r="QBD475" s="61"/>
      <c r="QBE475" s="61"/>
      <c r="QBF475" s="61"/>
      <c r="QBG475" s="61"/>
      <c r="QBH475" s="61"/>
      <c r="QBI475" s="61"/>
      <c r="QBJ475" s="61"/>
      <c r="QBK475" s="61"/>
      <c r="QBL475" s="61"/>
      <c r="QBM475" s="61"/>
      <c r="QBN475" s="61"/>
      <c r="QBO475" s="61"/>
      <c r="QBP475" s="61"/>
      <c r="QBQ475" s="61"/>
      <c r="QBR475" s="61"/>
      <c r="QBS475" s="61"/>
      <c r="QBT475" s="61"/>
      <c r="QBU475" s="61"/>
      <c r="QBV475" s="61"/>
      <c r="QBW475" s="61"/>
      <c r="QBX475" s="61"/>
      <c r="QBY475" s="61"/>
      <c r="QBZ475" s="61"/>
      <c r="QCA475" s="61"/>
      <c r="QCB475" s="61"/>
      <c r="QCC475" s="61"/>
      <c r="QCD475" s="61"/>
      <c r="QCE475" s="61"/>
      <c r="QCF475" s="61"/>
      <c r="QCG475" s="61"/>
      <c r="QCH475" s="61"/>
      <c r="QCI475" s="61"/>
      <c r="QCJ475" s="61"/>
      <c r="QCK475" s="61"/>
      <c r="QCL475" s="61"/>
      <c r="QCM475" s="61"/>
      <c r="QCN475" s="61"/>
      <c r="QCO475" s="61"/>
      <c r="QCP475" s="61"/>
      <c r="QCQ475" s="61"/>
      <c r="QCR475" s="61"/>
      <c r="QCS475" s="61"/>
      <c r="QCT475" s="61"/>
      <c r="QCU475" s="61"/>
      <c r="QCV475" s="61"/>
      <c r="QCW475" s="61"/>
      <c r="QCX475" s="61"/>
      <c r="QCY475" s="61"/>
      <c r="QCZ475" s="61"/>
      <c r="QDA475" s="61"/>
      <c r="QDB475" s="61"/>
      <c r="QDC475" s="61"/>
      <c r="QDD475" s="61"/>
      <c r="QDE475" s="61"/>
      <c r="QDF475" s="61"/>
      <c r="QDG475" s="61"/>
      <c r="QDH475" s="61"/>
      <c r="QDI475" s="61"/>
      <c r="QDJ475" s="61"/>
      <c r="QDK475" s="61"/>
      <c r="QDL475" s="61"/>
      <c r="QDM475" s="61"/>
      <c r="QDN475" s="61"/>
      <c r="QDO475" s="61"/>
      <c r="QDP475" s="61"/>
      <c r="QDQ475" s="61"/>
      <c r="QDR475" s="61"/>
      <c r="QDS475" s="61"/>
      <c r="QDT475" s="61"/>
      <c r="QDU475" s="61"/>
      <c r="QDV475" s="61"/>
      <c r="QDW475" s="61"/>
      <c r="QDX475" s="61"/>
      <c r="QDY475" s="61"/>
      <c r="QDZ475" s="61"/>
      <c r="QEA475" s="61"/>
      <c r="QEB475" s="61"/>
      <c r="QEC475" s="61"/>
      <c r="QED475" s="61"/>
      <c r="QEE475" s="61"/>
      <c r="QEF475" s="61"/>
      <c r="QEG475" s="61"/>
      <c r="QEH475" s="61"/>
      <c r="QEI475" s="61"/>
      <c r="QEJ475" s="61"/>
      <c r="QEK475" s="61"/>
      <c r="QEL475" s="61"/>
      <c r="QEM475" s="61"/>
      <c r="QEN475" s="61"/>
      <c r="QEO475" s="61"/>
      <c r="QEP475" s="61"/>
      <c r="QEQ475" s="61"/>
      <c r="QER475" s="61"/>
      <c r="QES475" s="61"/>
      <c r="QET475" s="61"/>
      <c r="QEU475" s="61"/>
      <c r="QEV475" s="61"/>
      <c r="QEW475" s="61"/>
      <c r="QEX475" s="61"/>
      <c r="QEY475" s="61"/>
      <c r="QEZ475" s="61"/>
      <c r="QFA475" s="61"/>
      <c r="QFB475" s="61"/>
      <c r="QFC475" s="61"/>
      <c r="QFD475" s="61"/>
      <c r="QFE475" s="61"/>
      <c r="QFF475" s="61"/>
      <c r="QFG475" s="61"/>
      <c r="QFH475" s="61"/>
      <c r="QFI475" s="61"/>
      <c r="QFJ475" s="61"/>
      <c r="QFK475" s="61"/>
      <c r="QFL475" s="61"/>
      <c r="QFM475" s="61"/>
      <c r="QFN475" s="61"/>
      <c r="QFO475" s="61"/>
      <c r="QFP475" s="61"/>
      <c r="QFQ475" s="61"/>
      <c r="QFR475" s="61"/>
      <c r="QFS475" s="61"/>
      <c r="QFT475" s="61"/>
      <c r="QFU475" s="61"/>
      <c r="QFV475" s="61"/>
      <c r="QFW475" s="61"/>
      <c r="QFX475" s="61"/>
      <c r="QFY475" s="61"/>
      <c r="QFZ475" s="61"/>
      <c r="QGA475" s="61"/>
      <c r="QGB475" s="61"/>
      <c r="QGC475" s="61"/>
      <c r="QGD475" s="61"/>
      <c r="QGE475" s="61"/>
      <c r="QGF475" s="61"/>
      <c r="QGG475" s="61"/>
      <c r="QGH475" s="61"/>
      <c r="QGI475" s="61"/>
      <c r="QGJ475" s="61"/>
      <c r="QGK475" s="61"/>
      <c r="QGL475" s="61"/>
      <c r="QGM475" s="61"/>
      <c r="QGN475" s="61"/>
      <c r="QGO475" s="61"/>
      <c r="QGP475" s="61"/>
      <c r="QGQ475" s="61"/>
      <c r="QGR475" s="61"/>
      <c r="QGS475" s="61"/>
      <c r="QGT475" s="61"/>
      <c r="QGU475" s="61"/>
      <c r="QGV475" s="61"/>
      <c r="QGW475" s="61"/>
      <c r="QGX475" s="61"/>
      <c r="QGY475" s="61"/>
      <c r="QGZ475" s="61"/>
      <c r="QHA475" s="61"/>
      <c r="QHB475" s="61"/>
      <c r="QHC475" s="61"/>
      <c r="QHD475" s="61"/>
      <c r="QHE475" s="61"/>
      <c r="QHF475" s="61"/>
      <c r="QHG475" s="61"/>
      <c r="QHH475" s="61"/>
      <c r="QHI475" s="61"/>
      <c r="QHJ475" s="61"/>
      <c r="QHK475" s="61"/>
      <c r="QHL475" s="61"/>
      <c r="QHM475" s="61"/>
      <c r="QHN475" s="61"/>
      <c r="QHO475" s="61"/>
      <c r="QHP475" s="61"/>
      <c r="QHQ475" s="61"/>
      <c r="QHR475" s="61"/>
      <c r="QHS475" s="61"/>
      <c r="QHT475" s="61"/>
      <c r="QHU475" s="61"/>
      <c r="QHV475" s="61"/>
      <c r="QHW475" s="61"/>
      <c r="QHX475" s="61"/>
      <c r="QHY475" s="61"/>
      <c r="QHZ475" s="61"/>
      <c r="QIA475" s="61"/>
      <c r="QIB475" s="61"/>
      <c r="QIC475" s="61"/>
      <c r="QID475" s="61"/>
      <c r="QIE475" s="61"/>
      <c r="QIF475" s="61"/>
      <c r="QIG475" s="61"/>
      <c r="QIH475" s="61"/>
      <c r="QII475" s="61"/>
      <c r="QIJ475" s="61"/>
      <c r="QIK475" s="61"/>
      <c r="QIL475" s="61"/>
      <c r="QIM475" s="61"/>
      <c r="QIN475" s="61"/>
      <c r="QIO475" s="61"/>
      <c r="QIP475" s="61"/>
      <c r="QIQ475" s="61"/>
      <c r="QIR475" s="61"/>
      <c r="QIS475" s="61"/>
      <c r="QIT475" s="61"/>
      <c r="QIU475" s="61"/>
      <c r="QIV475" s="61"/>
      <c r="QIW475" s="61"/>
      <c r="QIX475" s="61"/>
      <c r="QIY475" s="61"/>
      <c r="QIZ475" s="61"/>
      <c r="QJA475" s="61"/>
      <c r="QJB475" s="61"/>
      <c r="QJC475" s="61"/>
      <c r="QJD475" s="61"/>
      <c r="QJE475" s="61"/>
      <c r="QJF475" s="61"/>
      <c r="QJG475" s="61"/>
      <c r="QJH475" s="61"/>
      <c r="QJI475" s="61"/>
      <c r="QJJ475" s="61"/>
      <c r="QJK475" s="61"/>
      <c r="QJL475" s="61"/>
      <c r="QJM475" s="61"/>
      <c r="QJN475" s="61"/>
      <c r="QJO475" s="61"/>
      <c r="QJP475" s="61"/>
      <c r="QJQ475" s="61"/>
      <c r="QJR475" s="61"/>
      <c r="QJS475" s="61"/>
      <c r="QJT475" s="61"/>
      <c r="QJU475" s="61"/>
      <c r="QJV475" s="61"/>
      <c r="QJW475" s="61"/>
      <c r="QJX475" s="61"/>
      <c r="QJY475" s="61"/>
      <c r="QJZ475" s="61"/>
      <c r="QKA475" s="61"/>
      <c r="QKB475" s="61"/>
      <c r="QKC475" s="61"/>
      <c r="QKD475" s="61"/>
      <c r="QKE475" s="61"/>
      <c r="QKF475" s="61"/>
      <c r="QKG475" s="61"/>
      <c r="QKH475" s="61"/>
      <c r="QKI475" s="61"/>
      <c r="QKJ475" s="61"/>
      <c r="QKK475" s="61"/>
      <c r="QKL475" s="61"/>
      <c r="QKM475" s="61"/>
      <c r="QKN475" s="61"/>
      <c r="QKO475" s="61"/>
      <c r="QKP475" s="61"/>
      <c r="QKQ475" s="61"/>
      <c r="QKR475" s="61"/>
      <c r="QKS475" s="61"/>
      <c r="QKT475" s="61"/>
      <c r="QKU475" s="61"/>
      <c r="QKV475" s="61"/>
      <c r="QKW475" s="61"/>
      <c r="QKX475" s="61"/>
      <c r="QKY475" s="61"/>
      <c r="QKZ475" s="61"/>
      <c r="QLA475" s="61"/>
      <c r="QLB475" s="61"/>
      <c r="QLC475" s="61"/>
      <c r="QLD475" s="61"/>
      <c r="QLE475" s="61"/>
      <c r="QLF475" s="61"/>
      <c r="QLG475" s="61"/>
      <c r="QLH475" s="61"/>
      <c r="QLI475" s="61"/>
      <c r="QLJ475" s="61"/>
      <c r="QLK475" s="61"/>
      <c r="QLL475" s="61"/>
      <c r="QLM475" s="61"/>
      <c r="QLN475" s="61"/>
      <c r="QLO475" s="61"/>
      <c r="QLP475" s="61"/>
      <c r="QLQ475" s="61"/>
      <c r="QLR475" s="61"/>
      <c r="QLS475" s="61"/>
      <c r="QLT475" s="61"/>
      <c r="QLU475" s="61"/>
      <c r="QLV475" s="61"/>
      <c r="QLW475" s="61"/>
      <c r="QLX475" s="61"/>
      <c r="QLY475" s="61"/>
      <c r="QLZ475" s="61"/>
      <c r="QMA475" s="61"/>
      <c r="QMB475" s="61"/>
      <c r="QMC475" s="61"/>
      <c r="QMD475" s="61"/>
      <c r="QME475" s="61"/>
      <c r="QMF475" s="61"/>
      <c r="QMG475" s="61"/>
      <c r="QMH475" s="61"/>
      <c r="QMI475" s="61"/>
      <c r="QMJ475" s="61"/>
      <c r="QMK475" s="61"/>
      <c r="QML475" s="61"/>
      <c r="QMM475" s="61"/>
      <c r="QMN475" s="61"/>
      <c r="QMO475" s="61"/>
      <c r="QMP475" s="61"/>
      <c r="QMQ475" s="61"/>
      <c r="QMR475" s="61"/>
      <c r="QMS475" s="61"/>
      <c r="QMT475" s="61"/>
      <c r="QMU475" s="61"/>
      <c r="QMV475" s="61"/>
      <c r="QMW475" s="61"/>
      <c r="QMX475" s="61"/>
      <c r="QMY475" s="61"/>
      <c r="QMZ475" s="61"/>
      <c r="QNA475" s="61"/>
      <c r="QNB475" s="61"/>
      <c r="QNC475" s="61"/>
      <c r="QND475" s="61"/>
      <c r="QNE475" s="61"/>
      <c r="QNF475" s="61"/>
      <c r="QNG475" s="61"/>
      <c r="QNH475" s="61"/>
      <c r="QNI475" s="61"/>
      <c r="QNJ475" s="61"/>
      <c r="QNK475" s="61"/>
      <c r="QNL475" s="61"/>
      <c r="QNM475" s="61"/>
      <c r="QNN475" s="61"/>
      <c r="QNO475" s="61"/>
      <c r="QNP475" s="61"/>
      <c r="QNQ475" s="61"/>
      <c r="QNR475" s="61"/>
      <c r="QNS475" s="61"/>
      <c r="QNT475" s="61"/>
      <c r="QNU475" s="61"/>
      <c r="QNV475" s="61"/>
      <c r="QNW475" s="61"/>
      <c r="QNX475" s="61"/>
      <c r="QNY475" s="61"/>
      <c r="QNZ475" s="61"/>
      <c r="QOA475" s="61"/>
      <c r="QOB475" s="61"/>
      <c r="QOC475" s="61"/>
      <c r="QOD475" s="61"/>
      <c r="QOE475" s="61"/>
      <c r="QOF475" s="61"/>
      <c r="QOG475" s="61"/>
      <c r="QOH475" s="61"/>
      <c r="QOI475" s="61"/>
      <c r="QOJ475" s="61"/>
      <c r="QOK475" s="61"/>
      <c r="QOL475" s="61"/>
      <c r="QOM475" s="61"/>
      <c r="QON475" s="61"/>
      <c r="QOO475" s="61"/>
      <c r="QOP475" s="61"/>
      <c r="QOQ475" s="61"/>
      <c r="QOR475" s="61"/>
      <c r="QOS475" s="61"/>
      <c r="QOT475" s="61"/>
      <c r="QOU475" s="61"/>
      <c r="QOV475" s="61"/>
      <c r="QOW475" s="61"/>
      <c r="QOX475" s="61"/>
      <c r="QOY475" s="61"/>
      <c r="QOZ475" s="61"/>
      <c r="QPA475" s="61"/>
      <c r="QPB475" s="61"/>
      <c r="QPC475" s="61"/>
      <c r="QPD475" s="61"/>
      <c r="QPE475" s="61"/>
      <c r="QPF475" s="61"/>
      <c r="QPG475" s="61"/>
      <c r="QPH475" s="61"/>
      <c r="QPI475" s="61"/>
      <c r="QPJ475" s="61"/>
      <c r="QPK475" s="61"/>
      <c r="QPL475" s="61"/>
      <c r="QPM475" s="61"/>
      <c r="QPN475" s="61"/>
      <c r="QPO475" s="61"/>
      <c r="QPP475" s="61"/>
      <c r="QPQ475" s="61"/>
      <c r="QPR475" s="61"/>
      <c r="QPS475" s="61"/>
      <c r="QPT475" s="61"/>
      <c r="QPU475" s="61"/>
      <c r="QPV475" s="61"/>
      <c r="QPW475" s="61"/>
      <c r="QPX475" s="61"/>
      <c r="QPY475" s="61"/>
      <c r="QPZ475" s="61"/>
      <c r="QQA475" s="61"/>
      <c r="QQB475" s="61"/>
      <c r="QQC475" s="61"/>
      <c r="QQD475" s="61"/>
      <c r="QQE475" s="61"/>
      <c r="QQF475" s="61"/>
      <c r="QQG475" s="61"/>
      <c r="QQH475" s="61"/>
      <c r="QQI475" s="61"/>
      <c r="QQJ475" s="61"/>
      <c r="QQK475" s="61"/>
      <c r="QQL475" s="61"/>
      <c r="QQM475" s="61"/>
      <c r="QQN475" s="61"/>
      <c r="QQO475" s="61"/>
      <c r="QQP475" s="61"/>
      <c r="QQQ475" s="61"/>
      <c r="QQR475" s="61"/>
      <c r="QQS475" s="61"/>
      <c r="QQT475" s="61"/>
      <c r="QQU475" s="61"/>
      <c r="QQV475" s="61"/>
      <c r="QQW475" s="61"/>
      <c r="QQX475" s="61"/>
      <c r="QQY475" s="61"/>
      <c r="QQZ475" s="61"/>
      <c r="QRA475" s="61"/>
      <c r="QRB475" s="61"/>
      <c r="QRC475" s="61"/>
      <c r="QRD475" s="61"/>
      <c r="QRE475" s="61"/>
      <c r="QRF475" s="61"/>
      <c r="QRG475" s="61"/>
      <c r="QRH475" s="61"/>
      <c r="QRI475" s="61"/>
      <c r="QRJ475" s="61"/>
      <c r="QRK475" s="61"/>
      <c r="QRL475" s="61"/>
      <c r="QRM475" s="61"/>
      <c r="QRN475" s="61"/>
      <c r="QRO475" s="61"/>
      <c r="QRP475" s="61"/>
      <c r="QRQ475" s="61"/>
      <c r="QRR475" s="61"/>
      <c r="QRS475" s="61"/>
      <c r="QRT475" s="61"/>
      <c r="QRU475" s="61"/>
      <c r="QRV475" s="61"/>
      <c r="QRW475" s="61"/>
      <c r="QRX475" s="61"/>
      <c r="QRY475" s="61"/>
      <c r="QRZ475" s="61"/>
      <c r="QSA475" s="61"/>
      <c r="QSB475" s="61"/>
      <c r="QSC475" s="61"/>
      <c r="QSD475" s="61"/>
      <c r="QSE475" s="61"/>
      <c r="QSF475" s="61"/>
      <c r="QSG475" s="61"/>
      <c r="QSH475" s="61"/>
      <c r="QSI475" s="61"/>
      <c r="QSJ475" s="61"/>
      <c r="QSK475" s="61"/>
      <c r="QSL475" s="61"/>
      <c r="QSM475" s="61"/>
      <c r="QSN475" s="61"/>
      <c r="QSO475" s="61"/>
      <c r="QSP475" s="61"/>
      <c r="QSQ475" s="61"/>
      <c r="QSR475" s="61"/>
      <c r="QSS475" s="61"/>
      <c r="QST475" s="61"/>
      <c r="QSU475" s="61"/>
      <c r="QSV475" s="61"/>
      <c r="QSW475" s="61"/>
      <c r="QSX475" s="61"/>
      <c r="QSY475" s="61"/>
      <c r="QSZ475" s="61"/>
      <c r="QTA475" s="61"/>
      <c r="QTB475" s="61"/>
      <c r="QTC475" s="61"/>
      <c r="QTD475" s="61"/>
      <c r="QTE475" s="61"/>
      <c r="QTF475" s="61"/>
      <c r="QTG475" s="61"/>
      <c r="QTH475" s="61"/>
      <c r="QTI475" s="61"/>
      <c r="QTJ475" s="61"/>
      <c r="QTK475" s="61"/>
      <c r="QTL475" s="61"/>
      <c r="QTM475" s="61"/>
      <c r="QTN475" s="61"/>
      <c r="QTO475" s="61"/>
      <c r="QTP475" s="61"/>
      <c r="QTQ475" s="61"/>
      <c r="QTR475" s="61"/>
      <c r="QTS475" s="61"/>
      <c r="QTT475" s="61"/>
      <c r="QTU475" s="61"/>
      <c r="QTV475" s="61"/>
      <c r="QTW475" s="61"/>
      <c r="QTX475" s="61"/>
      <c r="QTY475" s="61"/>
      <c r="QTZ475" s="61"/>
      <c r="QUA475" s="61"/>
      <c r="QUB475" s="61"/>
      <c r="QUC475" s="61"/>
      <c r="QUD475" s="61"/>
      <c r="QUE475" s="61"/>
      <c r="QUF475" s="61"/>
      <c r="QUG475" s="61"/>
      <c r="QUH475" s="61"/>
      <c r="QUI475" s="61"/>
      <c r="QUJ475" s="61"/>
      <c r="QUK475" s="61"/>
      <c r="QUL475" s="61"/>
      <c r="QUM475" s="61"/>
      <c r="QUN475" s="61"/>
      <c r="QUO475" s="61"/>
      <c r="QUP475" s="61"/>
      <c r="QUQ475" s="61"/>
      <c r="QUR475" s="61"/>
      <c r="QUS475" s="61"/>
      <c r="QUT475" s="61"/>
      <c r="QUU475" s="61"/>
      <c r="QUV475" s="61"/>
      <c r="QUW475" s="61"/>
      <c r="QUX475" s="61"/>
      <c r="QUY475" s="61"/>
      <c r="QUZ475" s="61"/>
      <c r="QVA475" s="61"/>
      <c r="QVB475" s="61"/>
      <c r="QVC475" s="61"/>
      <c r="QVD475" s="61"/>
      <c r="QVE475" s="61"/>
      <c r="QVF475" s="61"/>
      <c r="QVG475" s="61"/>
      <c r="QVH475" s="61"/>
      <c r="QVI475" s="61"/>
      <c r="QVJ475" s="61"/>
      <c r="QVK475" s="61"/>
      <c r="QVL475" s="61"/>
      <c r="QVM475" s="61"/>
      <c r="QVN475" s="61"/>
      <c r="QVO475" s="61"/>
      <c r="QVP475" s="61"/>
      <c r="QVQ475" s="61"/>
      <c r="QVR475" s="61"/>
      <c r="QVS475" s="61"/>
      <c r="QVT475" s="61"/>
      <c r="QVU475" s="61"/>
      <c r="QVV475" s="61"/>
      <c r="QVW475" s="61"/>
      <c r="QVX475" s="61"/>
      <c r="QVY475" s="61"/>
      <c r="QVZ475" s="61"/>
      <c r="QWA475" s="61"/>
      <c r="QWB475" s="61"/>
      <c r="QWC475" s="61"/>
      <c r="QWD475" s="61"/>
      <c r="QWE475" s="61"/>
      <c r="QWF475" s="61"/>
      <c r="QWG475" s="61"/>
      <c r="QWH475" s="61"/>
      <c r="QWI475" s="61"/>
      <c r="QWJ475" s="61"/>
      <c r="QWK475" s="61"/>
      <c r="QWL475" s="61"/>
      <c r="QWM475" s="61"/>
      <c r="QWN475" s="61"/>
      <c r="QWO475" s="61"/>
      <c r="QWP475" s="61"/>
      <c r="QWQ475" s="61"/>
      <c r="QWR475" s="61"/>
      <c r="QWS475" s="61"/>
      <c r="QWT475" s="61"/>
      <c r="QWU475" s="61"/>
      <c r="QWV475" s="61"/>
      <c r="QWW475" s="61"/>
      <c r="QWX475" s="61"/>
      <c r="QWY475" s="61"/>
      <c r="QWZ475" s="61"/>
      <c r="QXA475" s="61"/>
      <c r="QXB475" s="61"/>
      <c r="QXC475" s="61"/>
      <c r="QXD475" s="61"/>
      <c r="QXE475" s="61"/>
      <c r="QXF475" s="61"/>
      <c r="QXG475" s="61"/>
      <c r="QXH475" s="61"/>
      <c r="QXI475" s="61"/>
      <c r="QXJ475" s="61"/>
      <c r="QXK475" s="61"/>
      <c r="QXL475" s="61"/>
      <c r="QXM475" s="61"/>
      <c r="QXN475" s="61"/>
      <c r="QXO475" s="61"/>
      <c r="QXP475" s="61"/>
      <c r="QXQ475" s="61"/>
      <c r="QXR475" s="61"/>
      <c r="QXS475" s="61"/>
      <c r="QXT475" s="61"/>
      <c r="QXU475" s="61"/>
      <c r="QXV475" s="61"/>
      <c r="QXW475" s="61"/>
      <c r="QXX475" s="61"/>
      <c r="QXY475" s="61"/>
      <c r="QXZ475" s="61"/>
      <c r="QYA475" s="61"/>
      <c r="QYB475" s="61"/>
      <c r="QYC475" s="61"/>
      <c r="QYD475" s="61"/>
      <c r="QYE475" s="61"/>
      <c r="QYF475" s="61"/>
      <c r="QYG475" s="61"/>
      <c r="QYH475" s="61"/>
      <c r="QYI475" s="61"/>
      <c r="QYJ475" s="61"/>
      <c r="QYK475" s="61"/>
      <c r="QYL475" s="61"/>
      <c r="QYM475" s="61"/>
      <c r="QYN475" s="61"/>
      <c r="QYO475" s="61"/>
      <c r="QYP475" s="61"/>
      <c r="QYQ475" s="61"/>
      <c r="QYR475" s="61"/>
      <c r="QYS475" s="61"/>
      <c r="QYT475" s="61"/>
      <c r="QYU475" s="61"/>
      <c r="QYV475" s="61"/>
      <c r="QYW475" s="61"/>
      <c r="QYX475" s="61"/>
      <c r="QYY475" s="61"/>
      <c r="QYZ475" s="61"/>
      <c r="QZA475" s="61"/>
      <c r="QZB475" s="61"/>
      <c r="QZC475" s="61"/>
      <c r="QZD475" s="61"/>
      <c r="QZE475" s="61"/>
      <c r="QZF475" s="61"/>
      <c r="QZG475" s="61"/>
      <c r="QZH475" s="61"/>
      <c r="QZI475" s="61"/>
      <c r="QZJ475" s="61"/>
      <c r="QZK475" s="61"/>
      <c r="QZL475" s="61"/>
      <c r="QZM475" s="61"/>
      <c r="QZN475" s="61"/>
      <c r="QZO475" s="61"/>
      <c r="QZP475" s="61"/>
      <c r="QZQ475" s="61"/>
      <c r="QZR475" s="61"/>
      <c r="QZS475" s="61"/>
      <c r="QZT475" s="61"/>
      <c r="QZU475" s="61"/>
      <c r="QZV475" s="61"/>
      <c r="QZW475" s="61"/>
      <c r="QZX475" s="61"/>
      <c r="QZY475" s="61"/>
      <c r="QZZ475" s="61"/>
      <c r="RAA475" s="61"/>
      <c r="RAB475" s="61"/>
      <c r="RAC475" s="61"/>
      <c r="RAD475" s="61"/>
      <c r="RAE475" s="61"/>
      <c r="RAF475" s="61"/>
      <c r="RAG475" s="61"/>
      <c r="RAH475" s="61"/>
      <c r="RAI475" s="61"/>
      <c r="RAJ475" s="61"/>
      <c r="RAK475" s="61"/>
      <c r="RAL475" s="61"/>
      <c r="RAM475" s="61"/>
      <c r="RAN475" s="61"/>
      <c r="RAO475" s="61"/>
      <c r="RAP475" s="61"/>
      <c r="RAQ475" s="61"/>
      <c r="RAR475" s="61"/>
      <c r="RAS475" s="61"/>
      <c r="RAT475" s="61"/>
      <c r="RAU475" s="61"/>
      <c r="RAV475" s="61"/>
      <c r="RAW475" s="61"/>
      <c r="RAX475" s="61"/>
      <c r="RAY475" s="61"/>
      <c r="RAZ475" s="61"/>
      <c r="RBA475" s="61"/>
      <c r="RBB475" s="61"/>
      <c r="RBC475" s="61"/>
      <c r="RBD475" s="61"/>
      <c r="RBE475" s="61"/>
      <c r="RBF475" s="61"/>
      <c r="RBG475" s="61"/>
      <c r="RBH475" s="61"/>
      <c r="RBI475" s="61"/>
      <c r="RBJ475" s="61"/>
      <c r="RBK475" s="61"/>
      <c r="RBL475" s="61"/>
      <c r="RBM475" s="61"/>
      <c r="RBN475" s="61"/>
      <c r="RBO475" s="61"/>
      <c r="RBP475" s="61"/>
      <c r="RBQ475" s="61"/>
      <c r="RBR475" s="61"/>
      <c r="RBS475" s="61"/>
      <c r="RBT475" s="61"/>
      <c r="RBU475" s="61"/>
      <c r="RBV475" s="61"/>
      <c r="RBW475" s="61"/>
      <c r="RBX475" s="61"/>
      <c r="RBY475" s="61"/>
      <c r="RBZ475" s="61"/>
      <c r="RCA475" s="61"/>
      <c r="RCB475" s="61"/>
      <c r="RCC475" s="61"/>
      <c r="RCD475" s="61"/>
      <c r="RCE475" s="61"/>
      <c r="RCF475" s="61"/>
      <c r="RCG475" s="61"/>
      <c r="RCH475" s="61"/>
      <c r="RCI475" s="61"/>
      <c r="RCJ475" s="61"/>
      <c r="RCK475" s="61"/>
      <c r="RCL475" s="61"/>
      <c r="RCM475" s="61"/>
      <c r="RCN475" s="61"/>
      <c r="RCO475" s="61"/>
      <c r="RCP475" s="61"/>
      <c r="RCQ475" s="61"/>
      <c r="RCR475" s="61"/>
      <c r="RCS475" s="61"/>
      <c r="RCT475" s="61"/>
      <c r="RCU475" s="61"/>
      <c r="RCV475" s="61"/>
      <c r="RCW475" s="61"/>
      <c r="RCX475" s="61"/>
      <c r="RCY475" s="61"/>
      <c r="RCZ475" s="61"/>
      <c r="RDA475" s="61"/>
      <c r="RDB475" s="61"/>
      <c r="RDC475" s="61"/>
      <c r="RDD475" s="61"/>
      <c r="RDE475" s="61"/>
      <c r="RDF475" s="61"/>
      <c r="RDG475" s="61"/>
      <c r="RDH475" s="61"/>
      <c r="RDI475" s="61"/>
      <c r="RDJ475" s="61"/>
      <c r="RDK475" s="61"/>
      <c r="RDL475" s="61"/>
      <c r="RDM475" s="61"/>
      <c r="RDN475" s="61"/>
      <c r="RDO475" s="61"/>
      <c r="RDP475" s="61"/>
      <c r="RDQ475" s="61"/>
      <c r="RDR475" s="61"/>
      <c r="RDS475" s="61"/>
      <c r="RDT475" s="61"/>
      <c r="RDU475" s="61"/>
      <c r="RDV475" s="61"/>
      <c r="RDW475" s="61"/>
      <c r="RDX475" s="61"/>
      <c r="RDY475" s="61"/>
      <c r="RDZ475" s="61"/>
      <c r="REA475" s="61"/>
      <c r="REB475" s="61"/>
      <c r="REC475" s="61"/>
      <c r="RED475" s="61"/>
      <c r="REE475" s="61"/>
      <c r="REF475" s="61"/>
      <c r="REG475" s="61"/>
      <c r="REH475" s="61"/>
      <c r="REI475" s="61"/>
      <c r="REJ475" s="61"/>
      <c r="REK475" s="61"/>
      <c r="REL475" s="61"/>
      <c r="REM475" s="61"/>
      <c r="REN475" s="61"/>
      <c r="REO475" s="61"/>
      <c r="REP475" s="61"/>
      <c r="REQ475" s="61"/>
      <c r="RER475" s="61"/>
      <c r="RES475" s="61"/>
      <c r="RET475" s="61"/>
      <c r="REU475" s="61"/>
      <c r="REV475" s="61"/>
      <c r="REW475" s="61"/>
      <c r="REX475" s="61"/>
      <c r="REY475" s="61"/>
      <c r="REZ475" s="61"/>
      <c r="RFA475" s="61"/>
      <c r="RFB475" s="61"/>
      <c r="RFC475" s="61"/>
      <c r="RFD475" s="61"/>
      <c r="RFE475" s="61"/>
      <c r="RFF475" s="61"/>
      <c r="RFG475" s="61"/>
      <c r="RFH475" s="61"/>
      <c r="RFI475" s="61"/>
      <c r="RFJ475" s="61"/>
      <c r="RFK475" s="61"/>
      <c r="RFL475" s="61"/>
      <c r="RFM475" s="61"/>
      <c r="RFN475" s="61"/>
      <c r="RFO475" s="61"/>
      <c r="RFP475" s="61"/>
      <c r="RFQ475" s="61"/>
      <c r="RFR475" s="61"/>
      <c r="RFS475" s="61"/>
      <c r="RFT475" s="61"/>
      <c r="RFU475" s="61"/>
      <c r="RFV475" s="61"/>
      <c r="RFW475" s="61"/>
      <c r="RFX475" s="61"/>
      <c r="RFY475" s="61"/>
      <c r="RFZ475" s="61"/>
      <c r="RGA475" s="61"/>
      <c r="RGB475" s="61"/>
      <c r="RGC475" s="61"/>
      <c r="RGD475" s="61"/>
      <c r="RGE475" s="61"/>
      <c r="RGF475" s="61"/>
      <c r="RGG475" s="61"/>
      <c r="RGH475" s="61"/>
      <c r="RGI475" s="61"/>
      <c r="RGJ475" s="61"/>
      <c r="RGK475" s="61"/>
      <c r="RGL475" s="61"/>
      <c r="RGM475" s="61"/>
      <c r="RGN475" s="61"/>
      <c r="RGO475" s="61"/>
      <c r="RGP475" s="61"/>
      <c r="RGQ475" s="61"/>
      <c r="RGR475" s="61"/>
      <c r="RGS475" s="61"/>
      <c r="RGT475" s="61"/>
      <c r="RGU475" s="61"/>
      <c r="RGV475" s="61"/>
      <c r="RGW475" s="61"/>
      <c r="RGX475" s="61"/>
      <c r="RGY475" s="61"/>
      <c r="RGZ475" s="61"/>
      <c r="RHA475" s="61"/>
      <c r="RHB475" s="61"/>
      <c r="RHC475" s="61"/>
      <c r="RHD475" s="61"/>
      <c r="RHE475" s="61"/>
      <c r="RHF475" s="61"/>
      <c r="RHG475" s="61"/>
      <c r="RHH475" s="61"/>
      <c r="RHI475" s="61"/>
      <c r="RHJ475" s="61"/>
      <c r="RHK475" s="61"/>
      <c r="RHL475" s="61"/>
      <c r="RHM475" s="61"/>
      <c r="RHN475" s="61"/>
      <c r="RHO475" s="61"/>
      <c r="RHP475" s="61"/>
      <c r="RHQ475" s="61"/>
      <c r="RHR475" s="61"/>
      <c r="RHS475" s="61"/>
      <c r="RHT475" s="61"/>
      <c r="RHU475" s="61"/>
      <c r="RHV475" s="61"/>
      <c r="RHW475" s="61"/>
      <c r="RHX475" s="61"/>
      <c r="RHY475" s="61"/>
      <c r="RHZ475" s="61"/>
      <c r="RIA475" s="61"/>
      <c r="RIB475" s="61"/>
      <c r="RIC475" s="61"/>
      <c r="RID475" s="61"/>
      <c r="RIE475" s="61"/>
      <c r="RIF475" s="61"/>
      <c r="RIG475" s="61"/>
      <c r="RIH475" s="61"/>
      <c r="RII475" s="61"/>
      <c r="RIJ475" s="61"/>
      <c r="RIK475" s="61"/>
      <c r="RIL475" s="61"/>
      <c r="RIM475" s="61"/>
      <c r="RIN475" s="61"/>
      <c r="RIO475" s="61"/>
      <c r="RIP475" s="61"/>
      <c r="RIQ475" s="61"/>
      <c r="RIR475" s="61"/>
      <c r="RIS475" s="61"/>
      <c r="RIT475" s="61"/>
      <c r="RIU475" s="61"/>
      <c r="RIV475" s="61"/>
      <c r="RIW475" s="61"/>
      <c r="RIX475" s="61"/>
      <c r="RIY475" s="61"/>
      <c r="RIZ475" s="61"/>
      <c r="RJA475" s="61"/>
      <c r="RJB475" s="61"/>
      <c r="RJC475" s="61"/>
      <c r="RJD475" s="61"/>
      <c r="RJE475" s="61"/>
      <c r="RJF475" s="61"/>
      <c r="RJG475" s="61"/>
      <c r="RJH475" s="61"/>
      <c r="RJI475" s="61"/>
      <c r="RJJ475" s="61"/>
      <c r="RJK475" s="61"/>
      <c r="RJL475" s="61"/>
      <c r="RJM475" s="61"/>
      <c r="RJN475" s="61"/>
      <c r="RJO475" s="61"/>
      <c r="RJP475" s="61"/>
      <c r="RJQ475" s="61"/>
      <c r="RJR475" s="61"/>
      <c r="RJS475" s="61"/>
      <c r="RJT475" s="61"/>
      <c r="RJU475" s="61"/>
      <c r="RJV475" s="61"/>
      <c r="RJW475" s="61"/>
      <c r="RJX475" s="61"/>
      <c r="RJY475" s="61"/>
      <c r="RJZ475" s="61"/>
      <c r="RKA475" s="61"/>
      <c r="RKB475" s="61"/>
      <c r="RKC475" s="61"/>
      <c r="RKD475" s="61"/>
      <c r="RKE475" s="61"/>
      <c r="RKF475" s="61"/>
      <c r="RKG475" s="61"/>
      <c r="RKH475" s="61"/>
      <c r="RKI475" s="61"/>
      <c r="RKJ475" s="61"/>
      <c r="RKK475" s="61"/>
      <c r="RKL475" s="61"/>
      <c r="RKM475" s="61"/>
      <c r="RKN475" s="61"/>
      <c r="RKO475" s="61"/>
      <c r="RKP475" s="61"/>
      <c r="RKQ475" s="61"/>
      <c r="RKR475" s="61"/>
      <c r="RKS475" s="61"/>
      <c r="RKT475" s="61"/>
      <c r="RKU475" s="61"/>
      <c r="RKV475" s="61"/>
      <c r="RKW475" s="61"/>
      <c r="RKX475" s="61"/>
      <c r="RKY475" s="61"/>
      <c r="RKZ475" s="61"/>
      <c r="RLA475" s="61"/>
      <c r="RLB475" s="61"/>
      <c r="RLC475" s="61"/>
      <c r="RLD475" s="61"/>
      <c r="RLE475" s="61"/>
      <c r="RLF475" s="61"/>
      <c r="RLG475" s="61"/>
      <c r="RLH475" s="61"/>
      <c r="RLI475" s="61"/>
      <c r="RLJ475" s="61"/>
      <c r="RLK475" s="61"/>
      <c r="RLL475" s="61"/>
      <c r="RLM475" s="61"/>
      <c r="RLN475" s="61"/>
      <c r="RLO475" s="61"/>
      <c r="RLP475" s="61"/>
      <c r="RLQ475" s="61"/>
      <c r="RLR475" s="61"/>
      <c r="RLS475" s="61"/>
      <c r="RLT475" s="61"/>
      <c r="RLU475" s="61"/>
      <c r="RLV475" s="61"/>
      <c r="RLW475" s="61"/>
      <c r="RLX475" s="61"/>
      <c r="RLY475" s="61"/>
      <c r="RLZ475" s="61"/>
      <c r="RMA475" s="61"/>
      <c r="RMB475" s="61"/>
      <c r="RMC475" s="61"/>
      <c r="RMD475" s="61"/>
      <c r="RME475" s="61"/>
      <c r="RMF475" s="61"/>
      <c r="RMG475" s="61"/>
      <c r="RMH475" s="61"/>
      <c r="RMI475" s="61"/>
      <c r="RMJ475" s="61"/>
      <c r="RMK475" s="61"/>
      <c r="RML475" s="61"/>
      <c r="RMM475" s="61"/>
      <c r="RMN475" s="61"/>
      <c r="RMO475" s="61"/>
      <c r="RMP475" s="61"/>
      <c r="RMQ475" s="61"/>
      <c r="RMR475" s="61"/>
      <c r="RMS475" s="61"/>
      <c r="RMT475" s="61"/>
      <c r="RMU475" s="61"/>
      <c r="RMV475" s="61"/>
      <c r="RMW475" s="61"/>
      <c r="RMX475" s="61"/>
      <c r="RMY475" s="61"/>
      <c r="RMZ475" s="61"/>
      <c r="RNA475" s="61"/>
      <c r="RNB475" s="61"/>
      <c r="RNC475" s="61"/>
      <c r="RND475" s="61"/>
      <c r="RNE475" s="61"/>
      <c r="RNF475" s="61"/>
      <c r="RNG475" s="61"/>
      <c r="RNH475" s="61"/>
      <c r="RNI475" s="61"/>
      <c r="RNJ475" s="61"/>
      <c r="RNK475" s="61"/>
      <c r="RNL475" s="61"/>
      <c r="RNM475" s="61"/>
      <c r="RNN475" s="61"/>
      <c r="RNO475" s="61"/>
      <c r="RNP475" s="61"/>
      <c r="RNQ475" s="61"/>
      <c r="RNR475" s="61"/>
      <c r="RNS475" s="61"/>
      <c r="RNT475" s="61"/>
      <c r="RNU475" s="61"/>
      <c r="RNV475" s="61"/>
      <c r="RNW475" s="61"/>
      <c r="RNX475" s="61"/>
      <c r="RNY475" s="61"/>
      <c r="RNZ475" s="61"/>
      <c r="ROA475" s="61"/>
      <c r="ROB475" s="61"/>
      <c r="ROC475" s="61"/>
      <c r="ROD475" s="61"/>
      <c r="ROE475" s="61"/>
      <c r="ROF475" s="61"/>
      <c r="ROG475" s="61"/>
      <c r="ROH475" s="61"/>
      <c r="ROI475" s="61"/>
      <c r="ROJ475" s="61"/>
      <c r="ROK475" s="61"/>
      <c r="ROL475" s="61"/>
      <c r="ROM475" s="61"/>
      <c r="RON475" s="61"/>
      <c r="ROO475" s="61"/>
      <c r="ROP475" s="61"/>
      <c r="ROQ475" s="61"/>
      <c r="ROR475" s="61"/>
      <c r="ROS475" s="61"/>
      <c r="ROT475" s="61"/>
      <c r="ROU475" s="61"/>
      <c r="ROV475" s="61"/>
      <c r="ROW475" s="61"/>
      <c r="ROX475" s="61"/>
      <c r="ROY475" s="61"/>
      <c r="ROZ475" s="61"/>
      <c r="RPA475" s="61"/>
      <c r="RPB475" s="61"/>
      <c r="RPC475" s="61"/>
      <c r="RPD475" s="61"/>
      <c r="RPE475" s="61"/>
      <c r="RPF475" s="61"/>
      <c r="RPG475" s="61"/>
      <c r="RPH475" s="61"/>
      <c r="RPI475" s="61"/>
      <c r="RPJ475" s="61"/>
      <c r="RPK475" s="61"/>
      <c r="RPL475" s="61"/>
      <c r="RPM475" s="61"/>
      <c r="RPN475" s="61"/>
      <c r="RPO475" s="61"/>
      <c r="RPP475" s="61"/>
      <c r="RPQ475" s="61"/>
      <c r="RPR475" s="61"/>
      <c r="RPS475" s="61"/>
      <c r="RPT475" s="61"/>
      <c r="RPU475" s="61"/>
      <c r="RPV475" s="61"/>
      <c r="RPW475" s="61"/>
      <c r="RPX475" s="61"/>
      <c r="RPY475" s="61"/>
      <c r="RPZ475" s="61"/>
      <c r="RQA475" s="61"/>
      <c r="RQB475" s="61"/>
      <c r="RQC475" s="61"/>
      <c r="RQD475" s="61"/>
      <c r="RQE475" s="61"/>
      <c r="RQF475" s="61"/>
      <c r="RQG475" s="61"/>
      <c r="RQH475" s="61"/>
      <c r="RQI475" s="61"/>
      <c r="RQJ475" s="61"/>
      <c r="RQK475" s="61"/>
      <c r="RQL475" s="61"/>
      <c r="RQM475" s="61"/>
      <c r="RQN475" s="61"/>
      <c r="RQO475" s="61"/>
      <c r="RQP475" s="61"/>
      <c r="RQQ475" s="61"/>
      <c r="RQR475" s="61"/>
      <c r="RQS475" s="61"/>
      <c r="RQT475" s="61"/>
      <c r="RQU475" s="61"/>
      <c r="RQV475" s="61"/>
      <c r="RQW475" s="61"/>
      <c r="RQX475" s="61"/>
      <c r="RQY475" s="61"/>
      <c r="RQZ475" s="61"/>
      <c r="RRA475" s="61"/>
      <c r="RRB475" s="61"/>
      <c r="RRC475" s="61"/>
      <c r="RRD475" s="61"/>
      <c r="RRE475" s="61"/>
      <c r="RRF475" s="61"/>
      <c r="RRG475" s="61"/>
      <c r="RRH475" s="61"/>
      <c r="RRI475" s="61"/>
      <c r="RRJ475" s="61"/>
      <c r="RRK475" s="61"/>
      <c r="RRL475" s="61"/>
      <c r="RRM475" s="61"/>
      <c r="RRN475" s="61"/>
      <c r="RRO475" s="61"/>
      <c r="RRP475" s="61"/>
      <c r="RRQ475" s="61"/>
      <c r="RRR475" s="61"/>
      <c r="RRS475" s="61"/>
      <c r="RRT475" s="61"/>
      <c r="RRU475" s="61"/>
      <c r="RRV475" s="61"/>
      <c r="RRW475" s="61"/>
      <c r="RRX475" s="61"/>
      <c r="RRY475" s="61"/>
      <c r="RRZ475" s="61"/>
      <c r="RSA475" s="61"/>
      <c r="RSB475" s="61"/>
      <c r="RSC475" s="61"/>
      <c r="RSD475" s="61"/>
      <c r="RSE475" s="61"/>
      <c r="RSF475" s="61"/>
      <c r="RSG475" s="61"/>
      <c r="RSH475" s="61"/>
      <c r="RSI475" s="61"/>
      <c r="RSJ475" s="61"/>
      <c r="RSK475" s="61"/>
      <c r="RSL475" s="61"/>
      <c r="RSM475" s="61"/>
      <c r="RSN475" s="61"/>
      <c r="RSO475" s="61"/>
      <c r="RSP475" s="61"/>
      <c r="RSQ475" s="61"/>
      <c r="RSR475" s="61"/>
      <c r="RSS475" s="61"/>
      <c r="RST475" s="61"/>
      <c r="RSU475" s="61"/>
      <c r="RSV475" s="61"/>
      <c r="RSW475" s="61"/>
      <c r="RSX475" s="61"/>
      <c r="RSY475" s="61"/>
      <c r="RSZ475" s="61"/>
      <c r="RTA475" s="61"/>
      <c r="RTB475" s="61"/>
      <c r="RTC475" s="61"/>
      <c r="RTD475" s="61"/>
      <c r="RTE475" s="61"/>
      <c r="RTF475" s="61"/>
      <c r="RTG475" s="61"/>
      <c r="RTH475" s="61"/>
      <c r="RTI475" s="61"/>
      <c r="RTJ475" s="61"/>
      <c r="RTK475" s="61"/>
      <c r="RTL475" s="61"/>
      <c r="RTM475" s="61"/>
      <c r="RTN475" s="61"/>
      <c r="RTO475" s="61"/>
      <c r="RTP475" s="61"/>
      <c r="RTQ475" s="61"/>
      <c r="RTR475" s="61"/>
      <c r="RTS475" s="61"/>
      <c r="RTT475" s="61"/>
      <c r="RTU475" s="61"/>
      <c r="RTV475" s="61"/>
      <c r="RTW475" s="61"/>
      <c r="RTX475" s="61"/>
      <c r="RTY475" s="61"/>
      <c r="RTZ475" s="61"/>
      <c r="RUA475" s="61"/>
      <c r="RUB475" s="61"/>
      <c r="RUC475" s="61"/>
      <c r="RUD475" s="61"/>
      <c r="RUE475" s="61"/>
      <c r="RUF475" s="61"/>
      <c r="RUG475" s="61"/>
      <c r="RUH475" s="61"/>
      <c r="RUI475" s="61"/>
      <c r="RUJ475" s="61"/>
      <c r="RUK475" s="61"/>
      <c r="RUL475" s="61"/>
      <c r="RUM475" s="61"/>
      <c r="RUN475" s="61"/>
      <c r="RUO475" s="61"/>
      <c r="RUP475" s="61"/>
      <c r="RUQ475" s="61"/>
      <c r="RUR475" s="61"/>
      <c r="RUS475" s="61"/>
      <c r="RUT475" s="61"/>
      <c r="RUU475" s="61"/>
      <c r="RUV475" s="61"/>
      <c r="RUW475" s="61"/>
      <c r="RUX475" s="61"/>
      <c r="RUY475" s="61"/>
      <c r="RUZ475" s="61"/>
      <c r="RVA475" s="61"/>
      <c r="RVB475" s="61"/>
      <c r="RVC475" s="61"/>
      <c r="RVD475" s="61"/>
      <c r="RVE475" s="61"/>
      <c r="RVF475" s="61"/>
      <c r="RVG475" s="61"/>
      <c r="RVH475" s="61"/>
      <c r="RVI475" s="61"/>
      <c r="RVJ475" s="61"/>
      <c r="RVK475" s="61"/>
      <c r="RVL475" s="61"/>
      <c r="RVM475" s="61"/>
      <c r="RVN475" s="61"/>
      <c r="RVO475" s="61"/>
      <c r="RVP475" s="61"/>
      <c r="RVQ475" s="61"/>
      <c r="RVR475" s="61"/>
      <c r="RVS475" s="61"/>
      <c r="RVT475" s="61"/>
      <c r="RVU475" s="61"/>
      <c r="RVV475" s="61"/>
      <c r="RVW475" s="61"/>
      <c r="RVX475" s="61"/>
      <c r="RVY475" s="61"/>
      <c r="RVZ475" s="61"/>
      <c r="RWA475" s="61"/>
      <c r="RWB475" s="61"/>
      <c r="RWC475" s="61"/>
      <c r="RWD475" s="61"/>
      <c r="RWE475" s="61"/>
      <c r="RWF475" s="61"/>
      <c r="RWG475" s="61"/>
      <c r="RWH475" s="61"/>
      <c r="RWI475" s="61"/>
      <c r="RWJ475" s="61"/>
      <c r="RWK475" s="61"/>
      <c r="RWL475" s="61"/>
      <c r="RWM475" s="61"/>
      <c r="RWN475" s="61"/>
      <c r="RWO475" s="61"/>
      <c r="RWP475" s="61"/>
      <c r="RWQ475" s="61"/>
      <c r="RWR475" s="61"/>
      <c r="RWS475" s="61"/>
      <c r="RWT475" s="61"/>
      <c r="RWU475" s="61"/>
      <c r="RWV475" s="61"/>
      <c r="RWW475" s="61"/>
      <c r="RWX475" s="61"/>
      <c r="RWY475" s="61"/>
      <c r="RWZ475" s="61"/>
      <c r="RXA475" s="61"/>
      <c r="RXB475" s="61"/>
      <c r="RXC475" s="61"/>
      <c r="RXD475" s="61"/>
      <c r="RXE475" s="61"/>
      <c r="RXF475" s="61"/>
      <c r="RXG475" s="61"/>
      <c r="RXH475" s="61"/>
      <c r="RXI475" s="61"/>
      <c r="RXJ475" s="61"/>
      <c r="RXK475" s="61"/>
      <c r="RXL475" s="61"/>
      <c r="RXM475" s="61"/>
      <c r="RXN475" s="61"/>
      <c r="RXO475" s="61"/>
      <c r="RXP475" s="61"/>
      <c r="RXQ475" s="61"/>
      <c r="RXR475" s="61"/>
      <c r="RXS475" s="61"/>
      <c r="RXT475" s="61"/>
      <c r="RXU475" s="61"/>
      <c r="RXV475" s="61"/>
      <c r="RXW475" s="61"/>
      <c r="RXX475" s="61"/>
      <c r="RXY475" s="61"/>
      <c r="RXZ475" s="61"/>
      <c r="RYA475" s="61"/>
      <c r="RYB475" s="61"/>
      <c r="RYC475" s="61"/>
      <c r="RYD475" s="61"/>
      <c r="RYE475" s="61"/>
      <c r="RYF475" s="61"/>
      <c r="RYG475" s="61"/>
      <c r="RYH475" s="61"/>
      <c r="RYI475" s="61"/>
      <c r="RYJ475" s="61"/>
      <c r="RYK475" s="61"/>
      <c r="RYL475" s="61"/>
      <c r="RYM475" s="61"/>
      <c r="RYN475" s="61"/>
      <c r="RYO475" s="61"/>
      <c r="RYP475" s="61"/>
      <c r="RYQ475" s="61"/>
      <c r="RYR475" s="61"/>
      <c r="RYS475" s="61"/>
      <c r="RYT475" s="61"/>
      <c r="RYU475" s="61"/>
      <c r="RYV475" s="61"/>
      <c r="RYW475" s="61"/>
      <c r="RYX475" s="61"/>
      <c r="RYY475" s="61"/>
      <c r="RYZ475" s="61"/>
      <c r="RZA475" s="61"/>
      <c r="RZB475" s="61"/>
      <c r="RZC475" s="61"/>
      <c r="RZD475" s="61"/>
      <c r="RZE475" s="61"/>
      <c r="RZF475" s="61"/>
      <c r="RZG475" s="61"/>
      <c r="RZH475" s="61"/>
      <c r="RZI475" s="61"/>
      <c r="RZJ475" s="61"/>
      <c r="RZK475" s="61"/>
      <c r="RZL475" s="61"/>
      <c r="RZM475" s="61"/>
      <c r="RZN475" s="61"/>
      <c r="RZO475" s="61"/>
      <c r="RZP475" s="61"/>
      <c r="RZQ475" s="61"/>
      <c r="RZR475" s="61"/>
      <c r="RZS475" s="61"/>
      <c r="RZT475" s="61"/>
      <c r="RZU475" s="61"/>
      <c r="RZV475" s="61"/>
      <c r="RZW475" s="61"/>
      <c r="RZX475" s="61"/>
      <c r="RZY475" s="61"/>
      <c r="RZZ475" s="61"/>
      <c r="SAA475" s="61"/>
      <c r="SAB475" s="61"/>
      <c r="SAC475" s="61"/>
      <c r="SAD475" s="61"/>
      <c r="SAE475" s="61"/>
      <c r="SAF475" s="61"/>
      <c r="SAG475" s="61"/>
      <c r="SAH475" s="61"/>
      <c r="SAI475" s="61"/>
      <c r="SAJ475" s="61"/>
      <c r="SAK475" s="61"/>
      <c r="SAL475" s="61"/>
      <c r="SAM475" s="61"/>
      <c r="SAN475" s="61"/>
      <c r="SAO475" s="61"/>
      <c r="SAP475" s="61"/>
      <c r="SAQ475" s="61"/>
      <c r="SAR475" s="61"/>
      <c r="SAS475" s="61"/>
      <c r="SAT475" s="61"/>
      <c r="SAU475" s="61"/>
      <c r="SAV475" s="61"/>
      <c r="SAW475" s="61"/>
      <c r="SAX475" s="61"/>
      <c r="SAY475" s="61"/>
      <c r="SAZ475" s="61"/>
      <c r="SBA475" s="61"/>
      <c r="SBB475" s="61"/>
      <c r="SBC475" s="61"/>
      <c r="SBD475" s="61"/>
      <c r="SBE475" s="61"/>
      <c r="SBF475" s="61"/>
      <c r="SBG475" s="61"/>
      <c r="SBH475" s="61"/>
      <c r="SBI475" s="61"/>
      <c r="SBJ475" s="61"/>
      <c r="SBK475" s="61"/>
      <c r="SBL475" s="61"/>
      <c r="SBM475" s="61"/>
      <c r="SBN475" s="61"/>
      <c r="SBO475" s="61"/>
      <c r="SBP475" s="61"/>
      <c r="SBQ475" s="61"/>
      <c r="SBR475" s="61"/>
      <c r="SBS475" s="61"/>
      <c r="SBT475" s="61"/>
      <c r="SBU475" s="61"/>
      <c r="SBV475" s="61"/>
      <c r="SBW475" s="61"/>
      <c r="SBX475" s="61"/>
      <c r="SBY475" s="61"/>
      <c r="SBZ475" s="61"/>
      <c r="SCA475" s="61"/>
      <c r="SCB475" s="61"/>
      <c r="SCC475" s="61"/>
      <c r="SCD475" s="61"/>
      <c r="SCE475" s="61"/>
      <c r="SCF475" s="61"/>
      <c r="SCG475" s="61"/>
      <c r="SCH475" s="61"/>
      <c r="SCI475" s="61"/>
      <c r="SCJ475" s="61"/>
      <c r="SCK475" s="61"/>
      <c r="SCL475" s="61"/>
      <c r="SCM475" s="61"/>
      <c r="SCN475" s="61"/>
      <c r="SCO475" s="61"/>
      <c r="SCP475" s="61"/>
      <c r="SCQ475" s="61"/>
      <c r="SCR475" s="61"/>
      <c r="SCS475" s="61"/>
      <c r="SCT475" s="61"/>
      <c r="SCU475" s="61"/>
      <c r="SCV475" s="61"/>
      <c r="SCW475" s="61"/>
      <c r="SCX475" s="61"/>
      <c r="SCY475" s="61"/>
      <c r="SCZ475" s="61"/>
      <c r="SDA475" s="61"/>
      <c r="SDB475" s="61"/>
      <c r="SDC475" s="61"/>
      <c r="SDD475" s="61"/>
      <c r="SDE475" s="61"/>
      <c r="SDF475" s="61"/>
      <c r="SDG475" s="61"/>
      <c r="SDH475" s="61"/>
      <c r="SDI475" s="61"/>
      <c r="SDJ475" s="61"/>
      <c r="SDK475" s="61"/>
      <c r="SDL475" s="61"/>
      <c r="SDM475" s="61"/>
      <c r="SDN475" s="61"/>
      <c r="SDO475" s="61"/>
      <c r="SDP475" s="61"/>
      <c r="SDQ475" s="61"/>
      <c r="SDR475" s="61"/>
      <c r="SDS475" s="61"/>
      <c r="SDT475" s="61"/>
      <c r="SDU475" s="61"/>
      <c r="SDV475" s="61"/>
      <c r="SDW475" s="61"/>
      <c r="SDX475" s="61"/>
      <c r="SDY475" s="61"/>
      <c r="SDZ475" s="61"/>
      <c r="SEA475" s="61"/>
      <c r="SEB475" s="61"/>
      <c r="SEC475" s="61"/>
      <c r="SED475" s="61"/>
      <c r="SEE475" s="61"/>
      <c r="SEF475" s="61"/>
      <c r="SEG475" s="61"/>
      <c r="SEH475" s="61"/>
      <c r="SEI475" s="61"/>
      <c r="SEJ475" s="61"/>
      <c r="SEK475" s="61"/>
      <c r="SEL475" s="61"/>
      <c r="SEM475" s="61"/>
      <c r="SEN475" s="61"/>
      <c r="SEO475" s="61"/>
      <c r="SEP475" s="61"/>
      <c r="SEQ475" s="61"/>
      <c r="SER475" s="61"/>
      <c r="SES475" s="61"/>
      <c r="SET475" s="61"/>
      <c r="SEU475" s="61"/>
      <c r="SEV475" s="61"/>
      <c r="SEW475" s="61"/>
      <c r="SEX475" s="61"/>
      <c r="SEY475" s="61"/>
      <c r="SEZ475" s="61"/>
      <c r="SFA475" s="61"/>
      <c r="SFB475" s="61"/>
      <c r="SFC475" s="61"/>
      <c r="SFD475" s="61"/>
      <c r="SFE475" s="61"/>
      <c r="SFF475" s="61"/>
      <c r="SFG475" s="61"/>
      <c r="SFH475" s="61"/>
      <c r="SFI475" s="61"/>
      <c r="SFJ475" s="61"/>
      <c r="SFK475" s="61"/>
      <c r="SFL475" s="61"/>
      <c r="SFM475" s="61"/>
      <c r="SFN475" s="61"/>
      <c r="SFO475" s="61"/>
      <c r="SFP475" s="61"/>
      <c r="SFQ475" s="61"/>
      <c r="SFR475" s="61"/>
      <c r="SFS475" s="61"/>
      <c r="SFT475" s="61"/>
      <c r="SFU475" s="61"/>
      <c r="SFV475" s="61"/>
      <c r="SFW475" s="61"/>
      <c r="SFX475" s="61"/>
      <c r="SFY475" s="61"/>
      <c r="SFZ475" s="61"/>
      <c r="SGA475" s="61"/>
      <c r="SGB475" s="61"/>
      <c r="SGC475" s="61"/>
      <c r="SGD475" s="61"/>
      <c r="SGE475" s="61"/>
      <c r="SGF475" s="61"/>
      <c r="SGG475" s="61"/>
      <c r="SGH475" s="61"/>
      <c r="SGI475" s="61"/>
      <c r="SGJ475" s="61"/>
      <c r="SGK475" s="61"/>
      <c r="SGL475" s="61"/>
      <c r="SGM475" s="61"/>
      <c r="SGN475" s="61"/>
      <c r="SGO475" s="61"/>
      <c r="SGP475" s="61"/>
      <c r="SGQ475" s="61"/>
      <c r="SGR475" s="61"/>
      <c r="SGS475" s="61"/>
      <c r="SGT475" s="61"/>
      <c r="SGU475" s="61"/>
      <c r="SGV475" s="61"/>
      <c r="SGW475" s="61"/>
      <c r="SGX475" s="61"/>
      <c r="SGY475" s="61"/>
      <c r="SGZ475" s="61"/>
      <c r="SHA475" s="61"/>
      <c r="SHB475" s="61"/>
      <c r="SHC475" s="61"/>
      <c r="SHD475" s="61"/>
      <c r="SHE475" s="61"/>
      <c r="SHF475" s="61"/>
      <c r="SHG475" s="61"/>
      <c r="SHH475" s="61"/>
      <c r="SHI475" s="61"/>
      <c r="SHJ475" s="61"/>
      <c r="SHK475" s="61"/>
      <c r="SHL475" s="61"/>
      <c r="SHM475" s="61"/>
      <c r="SHN475" s="61"/>
      <c r="SHO475" s="61"/>
      <c r="SHP475" s="61"/>
      <c r="SHQ475" s="61"/>
      <c r="SHR475" s="61"/>
      <c r="SHS475" s="61"/>
      <c r="SHT475" s="61"/>
      <c r="SHU475" s="61"/>
      <c r="SHV475" s="61"/>
      <c r="SHW475" s="61"/>
      <c r="SHX475" s="61"/>
      <c r="SHY475" s="61"/>
      <c r="SHZ475" s="61"/>
      <c r="SIA475" s="61"/>
      <c r="SIB475" s="61"/>
      <c r="SIC475" s="61"/>
      <c r="SID475" s="61"/>
      <c r="SIE475" s="61"/>
      <c r="SIF475" s="61"/>
      <c r="SIG475" s="61"/>
      <c r="SIH475" s="61"/>
      <c r="SII475" s="61"/>
      <c r="SIJ475" s="61"/>
      <c r="SIK475" s="61"/>
      <c r="SIL475" s="61"/>
      <c r="SIM475" s="61"/>
      <c r="SIN475" s="61"/>
      <c r="SIO475" s="61"/>
      <c r="SIP475" s="61"/>
      <c r="SIQ475" s="61"/>
      <c r="SIR475" s="61"/>
      <c r="SIS475" s="61"/>
      <c r="SIT475" s="61"/>
      <c r="SIU475" s="61"/>
      <c r="SIV475" s="61"/>
      <c r="SIW475" s="61"/>
      <c r="SIX475" s="61"/>
      <c r="SIY475" s="61"/>
      <c r="SIZ475" s="61"/>
      <c r="SJA475" s="61"/>
      <c r="SJB475" s="61"/>
      <c r="SJC475" s="61"/>
      <c r="SJD475" s="61"/>
      <c r="SJE475" s="61"/>
      <c r="SJF475" s="61"/>
      <c r="SJG475" s="61"/>
      <c r="SJH475" s="61"/>
      <c r="SJI475" s="61"/>
      <c r="SJJ475" s="61"/>
      <c r="SJK475" s="61"/>
      <c r="SJL475" s="61"/>
      <c r="SJM475" s="61"/>
      <c r="SJN475" s="61"/>
      <c r="SJO475" s="61"/>
      <c r="SJP475" s="61"/>
      <c r="SJQ475" s="61"/>
      <c r="SJR475" s="61"/>
      <c r="SJS475" s="61"/>
      <c r="SJT475" s="61"/>
      <c r="SJU475" s="61"/>
      <c r="SJV475" s="61"/>
      <c r="SJW475" s="61"/>
      <c r="SJX475" s="61"/>
      <c r="SJY475" s="61"/>
      <c r="SJZ475" s="61"/>
      <c r="SKA475" s="61"/>
      <c r="SKB475" s="61"/>
      <c r="SKC475" s="61"/>
      <c r="SKD475" s="61"/>
      <c r="SKE475" s="61"/>
      <c r="SKF475" s="61"/>
      <c r="SKG475" s="61"/>
      <c r="SKH475" s="61"/>
      <c r="SKI475" s="61"/>
      <c r="SKJ475" s="61"/>
      <c r="SKK475" s="61"/>
      <c r="SKL475" s="61"/>
      <c r="SKM475" s="61"/>
      <c r="SKN475" s="61"/>
      <c r="SKO475" s="61"/>
      <c r="SKP475" s="61"/>
      <c r="SKQ475" s="61"/>
      <c r="SKR475" s="61"/>
      <c r="SKS475" s="61"/>
      <c r="SKT475" s="61"/>
      <c r="SKU475" s="61"/>
      <c r="SKV475" s="61"/>
      <c r="SKW475" s="61"/>
      <c r="SKX475" s="61"/>
      <c r="SKY475" s="61"/>
      <c r="SKZ475" s="61"/>
      <c r="SLA475" s="61"/>
      <c r="SLB475" s="61"/>
      <c r="SLC475" s="61"/>
      <c r="SLD475" s="61"/>
      <c r="SLE475" s="61"/>
      <c r="SLF475" s="61"/>
      <c r="SLG475" s="61"/>
      <c r="SLH475" s="61"/>
      <c r="SLI475" s="61"/>
      <c r="SLJ475" s="61"/>
      <c r="SLK475" s="61"/>
      <c r="SLL475" s="61"/>
      <c r="SLM475" s="61"/>
      <c r="SLN475" s="61"/>
      <c r="SLO475" s="61"/>
      <c r="SLP475" s="61"/>
      <c r="SLQ475" s="61"/>
      <c r="SLR475" s="61"/>
      <c r="SLS475" s="61"/>
      <c r="SLT475" s="61"/>
      <c r="SLU475" s="61"/>
      <c r="SLV475" s="61"/>
      <c r="SLW475" s="61"/>
      <c r="SLX475" s="61"/>
      <c r="SLY475" s="61"/>
      <c r="SLZ475" s="61"/>
      <c r="SMA475" s="61"/>
      <c r="SMB475" s="61"/>
      <c r="SMC475" s="61"/>
      <c r="SMD475" s="61"/>
      <c r="SME475" s="61"/>
      <c r="SMF475" s="61"/>
      <c r="SMG475" s="61"/>
      <c r="SMH475" s="61"/>
      <c r="SMI475" s="61"/>
      <c r="SMJ475" s="61"/>
      <c r="SMK475" s="61"/>
      <c r="SML475" s="61"/>
      <c r="SMM475" s="61"/>
      <c r="SMN475" s="61"/>
      <c r="SMO475" s="61"/>
      <c r="SMP475" s="61"/>
      <c r="SMQ475" s="61"/>
      <c r="SMR475" s="61"/>
      <c r="SMS475" s="61"/>
      <c r="SMT475" s="61"/>
      <c r="SMU475" s="61"/>
      <c r="SMV475" s="61"/>
      <c r="SMW475" s="61"/>
      <c r="SMX475" s="61"/>
      <c r="SMY475" s="61"/>
      <c r="SMZ475" s="61"/>
      <c r="SNA475" s="61"/>
      <c r="SNB475" s="61"/>
      <c r="SNC475" s="61"/>
      <c r="SND475" s="61"/>
      <c r="SNE475" s="61"/>
      <c r="SNF475" s="61"/>
      <c r="SNG475" s="61"/>
      <c r="SNH475" s="61"/>
      <c r="SNI475" s="61"/>
      <c r="SNJ475" s="61"/>
      <c r="SNK475" s="61"/>
      <c r="SNL475" s="61"/>
      <c r="SNM475" s="61"/>
      <c r="SNN475" s="61"/>
      <c r="SNO475" s="61"/>
      <c r="SNP475" s="61"/>
      <c r="SNQ475" s="61"/>
      <c r="SNR475" s="61"/>
      <c r="SNS475" s="61"/>
      <c r="SNT475" s="61"/>
      <c r="SNU475" s="61"/>
      <c r="SNV475" s="61"/>
      <c r="SNW475" s="61"/>
      <c r="SNX475" s="61"/>
      <c r="SNY475" s="61"/>
      <c r="SNZ475" s="61"/>
      <c r="SOA475" s="61"/>
      <c r="SOB475" s="61"/>
      <c r="SOC475" s="61"/>
      <c r="SOD475" s="61"/>
      <c r="SOE475" s="61"/>
      <c r="SOF475" s="61"/>
      <c r="SOG475" s="61"/>
      <c r="SOH475" s="61"/>
      <c r="SOI475" s="61"/>
      <c r="SOJ475" s="61"/>
      <c r="SOK475" s="61"/>
      <c r="SOL475" s="61"/>
      <c r="SOM475" s="61"/>
      <c r="SON475" s="61"/>
      <c r="SOO475" s="61"/>
      <c r="SOP475" s="61"/>
      <c r="SOQ475" s="61"/>
      <c r="SOR475" s="61"/>
      <c r="SOS475" s="61"/>
      <c r="SOT475" s="61"/>
      <c r="SOU475" s="61"/>
      <c r="SOV475" s="61"/>
      <c r="SOW475" s="61"/>
      <c r="SOX475" s="61"/>
      <c r="SOY475" s="61"/>
      <c r="SOZ475" s="61"/>
      <c r="SPA475" s="61"/>
      <c r="SPB475" s="61"/>
      <c r="SPC475" s="61"/>
      <c r="SPD475" s="61"/>
      <c r="SPE475" s="61"/>
      <c r="SPF475" s="61"/>
      <c r="SPG475" s="61"/>
      <c r="SPH475" s="61"/>
      <c r="SPI475" s="61"/>
      <c r="SPJ475" s="61"/>
      <c r="SPK475" s="61"/>
      <c r="SPL475" s="61"/>
      <c r="SPM475" s="61"/>
      <c r="SPN475" s="61"/>
      <c r="SPO475" s="61"/>
      <c r="SPP475" s="61"/>
      <c r="SPQ475" s="61"/>
      <c r="SPR475" s="61"/>
      <c r="SPS475" s="61"/>
      <c r="SPT475" s="61"/>
      <c r="SPU475" s="61"/>
      <c r="SPV475" s="61"/>
      <c r="SPW475" s="61"/>
      <c r="SPX475" s="61"/>
      <c r="SPY475" s="61"/>
      <c r="SPZ475" s="61"/>
      <c r="SQA475" s="61"/>
      <c r="SQB475" s="61"/>
      <c r="SQC475" s="61"/>
      <c r="SQD475" s="61"/>
      <c r="SQE475" s="61"/>
      <c r="SQF475" s="61"/>
      <c r="SQG475" s="61"/>
      <c r="SQH475" s="61"/>
      <c r="SQI475" s="61"/>
      <c r="SQJ475" s="61"/>
      <c r="SQK475" s="61"/>
      <c r="SQL475" s="61"/>
      <c r="SQM475" s="61"/>
      <c r="SQN475" s="61"/>
      <c r="SQO475" s="61"/>
      <c r="SQP475" s="61"/>
      <c r="SQQ475" s="61"/>
      <c r="SQR475" s="61"/>
      <c r="SQS475" s="61"/>
      <c r="SQT475" s="61"/>
      <c r="SQU475" s="61"/>
      <c r="SQV475" s="61"/>
      <c r="SQW475" s="61"/>
      <c r="SQX475" s="61"/>
      <c r="SQY475" s="61"/>
      <c r="SQZ475" s="61"/>
      <c r="SRA475" s="61"/>
      <c r="SRB475" s="61"/>
      <c r="SRC475" s="61"/>
      <c r="SRD475" s="61"/>
      <c r="SRE475" s="61"/>
      <c r="SRF475" s="61"/>
      <c r="SRG475" s="61"/>
      <c r="SRH475" s="61"/>
      <c r="SRI475" s="61"/>
      <c r="SRJ475" s="61"/>
      <c r="SRK475" s="61"/>
      <c r="SRL475" s="61"/>
      <c r="SRM475" s="61"/>
      <c r="SRN475" s="61"/>
      <c r="SRO475" s="61"/>
      <c r="SRP475" s="61"/>
      <c r="SRQ475" s="61"/>
      <c r="SRR475" s="61"/>
      <c r="SRS475" s="61"/>
      <c r="SRT475" s="61"/>
      <c r="SRU475" s="61"/>
      <c r="SRV475" s="61"/>
      <c r="SRW475" s="61"/>
      <c r="SRX475" s="61"/>
      <c r="SRY475" s="61"/>
      <c r="SRZ475" s="61"/>
      <c r="SSA475" s="61"/>
      <c r="SSB475" s="61"/>
      <c r="SSC475" s="61"/>
      <c r="SSD475" s="61"/>
      <c r="SSE475" s="61"/>
      <c r="SSF475" s="61"/>
      <c r="SSG475" s="61"/>
      <c r="SSH475" s="61"/>
      <c r="SSI475" s="61"/>
      <c r="SSJ475" s="61"/>
      <c r="SSK475" s="61"/>
      <c r="SSL475" s="61"/>
      <c r="SSM475" s="61"/>
      <c r="SSN475" s="61"/>
      <c r="SSO475" s="61"/>
      <c r="SSP475" s="61"/>
      <c r="SSQ475" s="61"/>
      <c r="SSR475" s="61"/>
      <c r="SSS475" s="61"/>
      <c r="SST475" s="61"/>
      <c r="SSU475" s="61"/>
      <c r="SSV475" s="61"/>
      <c r="SSW475" s="61"/>
      <c r="SSX475" s="61"/>
      <c r="SSY475" s="61"/>
      <c r="SSZ475" s="61"/>
      <c r="STA475" s="61"/>
      <c r="STB475" s="61"/>
      <c r="STC475" s="61"/>
      <c r="STD475" s="61"/>
      <c r="STE475" s="61"/>
      <c r="STF475" s="61"/>
      <c r="STG475" s="61"/>
      <c r="STH475" s="61"/>
      <c r="STI475" s="61"/>
      <c r="STJ475" s="61"/>
      <c r="STK475" s="61"/>
      <c r="STL475" s="61"/>
      <c r="STM475" s="61"/>
      <c r="STN475" s="61"/>
      <c r="STO475" s="61"/>
      <c r="STP475" s="61"/>
      <c r="STQ475" s="61"/>
      <c r="STR475" s="61"/>
      <c r="STS475" s="61"/>
      <c r="STT475" s="61"/>
      <c r="STU475" s="61"/>
      <c r="STV475" s="61"/>
      <c r="STW475" s="61"/>
      <c r="STX475" s="61"/>
      <c r="STY475" s="61"/>
      <c r="STZ475" s="61"/>
      <c r="SUA475" s="61"/>
      <c r="SUB475" s="61"/>
      <c r="SUC475" s="61"/>
      <c r="SUD475" s="61"/>
      <c r="SUE475" s="61"/>
      <c r="SUF475" s="61"/>
      <c r="SUG475" s="61"/>
      <c r="SUH475" s="61"/>
      <c r="SUI475" s="61"/>
      <c r="SUJ475" s="61"/>
      <c r="SUK475" s="61"/>
      <c r="SUL475" s="61"/>
      <c r="SUM475" s="61"/>
      <c r="SUN475" s="61"/>
      <c r="SUO475" s="61"/>
      <c r="SUP475" s="61"/>
      <c r="SUQ475" s="61"/>
      <c r="SUR475" s="61"/>
      <c r="SUS475" s="61"/>
      <c r="SUT475" s="61"/>
      <c r="SUU475" s="61"/>
      <c r="SUV475" s="61"/>
      <c r="SUW475" s="61"/>
      <c r="SUX475" s="61"/>
      <c r="SUY475" s="61"/>
      <c r="SUZ475" s="61"/>
      <c r="SVA475" s="61"/>
      <c r="SVB475" s="61"/>
      <c r="SVC475" s="61"/>
      <c r="SVD475" s="61"/>
      <c r="SVE475" s="61"/>
      <c r="SVF475" s="61"/>
      <c r="SVG475" s="61"/>
      <c r="SVH475" s="61"/>
      <c r="SVI475" s="61"/>
      <c r="SVJ475" s="61"/>
      <c r="SVK475" s="61"/>
      <c r="SVL475" s="61"/>
      <c r="SVM475" s="61"/>
      <c r="SVN475" s="61"/>
      <c r="SVO475" s="61"/>
      <c r="SVP475" s="61"/>
      <c r="SVQ475" s="61"/>
      <c r="SVR475" s="61"/>
      <c r="SVS475" s="61"/>
      <c r="SVT475" s="61"/>
      <c r="SVU475" s="61"/>
      <c r="SVV475" s="61"/>
      <c r="SVW475" s="61"/>
      <c r="SVX475" s="61"/>
      <c r="SVY475" s="61"/>
      <c r="SVZ475" s="61"/>
      <c r="SWA475" s="61"/>
      <c r="SWB475" s="61"/>
      <c r="SWC475" s="61"/>
      <c r="SWD475" s="61"/>
      <c r="SWE475" s="61"/>
      <c r="SWF475" s="61"/>
      <c r="SWG475" s="61"/>
      <c r="SWH475" s="61"/>
      <c r="SWI475" s="61"/>
      <c r="SWJ475" s="61"/>
      <c r="SWK475" s="61"/>
      <c r="SWL475" s="61"/>
      <c r="SWM475" s="61"/>
      <c r="SWN475" s="61"/>
      <c r="SWO475" s="61"/>
      <c r="SWP475" s="61"/>
      <c r="SWQ475" s="61"/>
      <c r="SWR475" s="61"/>
      <c r="SWS475" s="61"/>
      <c r="SWT475" s="61"/>
      <c r="SWU475" s="61"/>
      <c r="SWV475" s="61"/>
      <c r="SWW475" s="61"/>
      <c r="SWX475" s="61"/>
      <c r="SWY475" s="61"/>
      <c r="SWZ475" s="61"/>
      <c r="SXA475" s="61"/>
      <c r="SXB475" s="61"/>
      <c r="SXC475" s="61"/>
      <c r="SXD475" s="61"/>
      <c r="SXE475" s="61"/>
      <c r="SXF475" s="61"/>
      <c r="SXG475" s="61"/>
      <c r="SXH475" s="61"/>
      <c r="SXI475" s="61"/>
      <c r="SXJ475" s="61"/>
      <c r="SXK475" s="61"/>
      <c r="SXL475" s="61"/>
      <c r="SXM475" s="61"/>
      <c r="SXN475" s="61"/>
      <c r="SXO475" s="61"/>
      <c r="SXP475" s="61"/>
      <c r="SXQ475" s="61"/>
      <c r="SXR475" s="61"/>
      <c r="SXS475" s="61"/>
      <c r="SXT475" s="61"/>
      <c r="SXU475" s="61"/>
      <c r="SXV475" s="61"/>
      <c r="SXW475" s="61"/>
      <c r="SXX475" s="61"/>
      <c r="SXY475" s="61"/>
      <c r="SXZ475" s="61"/>
      <c r="SYA475" s="61"/>
      <c r="SYB475" s="61"/>
      <c r="SYC475" s="61"/>
      <c r="SYD475" s="61"/>
      <c r="SYE475" s="61"/>
      <c r="SYF475" s="61"/>
      <c r="SYG475" s="61"/>
      <c r="SYH475" s="61"/>
      <c r="SYI475" s="61"/>
      <c r="SYJ475" s="61"/>
      <c r="SYK475" s="61"/>
      <c r="SYL475" s="61"/>
      <c r="SYM475" s="61"/>
      <c r="SYN475" s="61"/>
      <c r="SYO475" s="61"/>
      <c r="SYP475" s="61"/>
      <c r="SYQ475" s="61"/>
      <c r="SYR475" s="61"/>
      <c r="SYS475" s="61"/>
      <c r="SYT475" s="61"/>
      <c r="SYU475" s="61"/>
      <c r="SYV475" s="61"/>
      <c r="SYW475" s="61"/>
      <c r="SYX475" s="61"/>
      <c r="SYY475" s="61"/>
      <c r="SYZ475" s="61"/>
      <c r="SZA475" s="61"/>
      <c r="SZB475" s="61"/>
      <c r="SZC475" s="61"/>
      <c r="SZD475" s="61"/>
      <c r="SZE475" s="61"/>
      <c r="SZF475" s="61"/>
      <c r="SZG475" s="61"/>
      <c r="SZH475" s="61"/>
      <c r="SZI475" s="61"/>
      <c r="SZJ475" s="61"/>
      <c r="SZK475" s="61"/>
      <c r="SZL475" s="61"/>
      <c r="SZM475" s="61"/>
      <c r="SZN475" s="61"/>
      <c r="SZO475" s="61"/>
      <c r="SZP475" s="61"/>
      <c r="SZQ475" s="61"/>
      <c r="SZR475" s="61"/>
      <c r="SZS475" s="61"/>
      <c r="SZT475" s="61"/>
      <c r="SZU475" s="61"/>
      <c r="SZV475" s="61"/>
      <c r="SZW475" s="61"/>
      <c r="SZX475" s="61"/>
      <c r="SZY475" s="61"/>
      <c r="SZZ475" s="61"/>
      <c r="TAA475" s="61"/>
      <c r="TAB475" s="61"/>
      <c r="TAC475" s="61"/>
      <c r="TAD475" s="61"/>
      <c r="TAE475" s="61"/>
      <c r="TAF475" s="61"/>
      <c r="TAG475" s="61"/>
      <c r="TAH475" s="61"/>
      <c r="TAI475" s="61"/>
      <c r="TAJ475" s="61"/>
      <c r="TAK475" s="61"/>
      <c r="TAL475" s="61"/>
      <c r="TAM475" s="61"/>
      <c r="TAN475" s="61"/>
      <c r="TAO475" s="61"/>
      <c r="TAP475" s="61"/>
      <c r="TAQ475" s="61"/>
      <c r="TAR475" s="61"/>
      <c r="TAS475" s="61"/>
      <c r="TAT475" s="61"/>
      <c r="TAU475" s="61"/>
      <c r="TAV475" s="61"/>
      <c r="TAW475" s="61"/>
      <c r="TAX475" s="61"/>
      <c r="TAY475" s="61"/>
      <c r="TAZ475" s="61"/>
      <c r="TBA475" s="61"/>
      <c r="TBB475" s="61"/>
      <c r="TBC475" s="61"/>
      <c r="TBD475" s="61"/>
      <c r="TBE475" s="61"/>
      <c r="TBF475" s="61"/>
      <c r="TBG475" s="61"/>
      <c r="TBH475" s="61"/>
      <c r="TBI475" s="61"/>
      <c r="TBJ475" s="61"/>
      <c r="TBK475" s="61"/>
      <c r="TBL475" s="61"/>
      <c r="TBM475" s="61"/>
      <c r="TBN475" s="61"/>
      <c r="TBO475" s="61"/>
      <c r="TBP475" s="61"/>
      <c r="TBQ475" s="61"/>
      <c r="TBR475" s="61"/>
      <c r="TBS475" s="61"/>
      <c r="TBT475" s="61"/>
      <c r="TBU475" s="61"/>
      <c r="TBV475" s="61"/>
      <c r="TBW475" s="61"/>
      <c r="TBX475" s="61"/>
      <c r="TBY475" s="61"/>
      <c r="TBZ475" s="61"/>
      <c r="TCA475" s="61"/>
      <c r="TCB475" s="61"/>
      <c r="TCC475" s="61"/>
      <c r="TCD475" s="61"/>
      <c r="TCE475" s="61"/>
      <c r="TCF475" s="61"/>
      <c r="TCG475" s="61"/>
      <c r="TCH475" s="61"/>
      <c r="TCI475" s="61"/>
      <c r="TCJ475" s="61"/>
      <c r="TCK475" s="61"/>
      <c r="TCL475" s="61"/>
      <c r="TCM475" s="61"/>
      <c r="TCN475" s="61"/>
      <c r="TCO475" s="61"/>
      <c r="TCP475" s="61"/>
      <c r="TCQ475" s="61"/>
      <c r="TCR475" s="61"/>
      <c r="TCS475" s="61"/>
      <c r="TCT475" s="61"/>
      <c r="TCU475" s="61"/>
      <c r="TCV475" s="61"/>
      <c r="TCW475" s="61"/>
      <c r="TCX475" s="61"/>
      <c r="TCY475" s="61"/>
      <c r="TCZ475" s="61"/>
      <c r="TDA475" s="61"/>
      <c r="TDB475" s="61"/>
      <c r="TDC475" s="61"/>
      <c r="TDD475" s="61"/>
      <c r="TDE475" s="61"/>
      <c r="TDF475" s="61"/>
      <c r="TDG475" s="61"/>
      <c r="TDH475" s="61"/>
      <c r="TDI475" s="61"/>
      <c r="TDJ475" s="61"/>
      <c r="TDK475" s="61"/>
      <c r="TDL475" s="61"/>
      <c r="TDM475" s="61"/>
      <c r="TDN475" s="61"/>
      <c r="TDO475" s="61"/>
      <c r="TDP475" s="61"/>
      <c r="TDQ475" s="61"/>
      <c r="TDR475" s="61"/>
      <c r="TDS475" s="61"/>
      <c r="TDT475" s="61"/>
      <c r="TDU475" s="61"/>
      <c r="TDV475" s="61"/>
      <c r="TDW475" s="61"/>
      <c r="TDX475" s="61"/>
      <c r="TDY475" s="61"/>
      <c r="TDZ475" s="61"/>
      <c r="TEA475" s="61"/>
      <c r="TEB475" s="61"/>
      <c r="TEC475" s="61"/>
      <c r="TED475" s="61"/>
      <c r="TEE475" s="61"/>
      <c r="TEF475" s="61"/>
      <c r="TEG475" s="61"/>
      <c r="TEH475" s="61"/>
      <c r="TEI475" s="61"/>
      <c r="TEJ475" s="61"/>
      <c r="TEK475" s="61"/>
      <c r="TEL475" s="61"/>
      <c r="TEM475" s="61"/>
      <c r="TEN475" s="61"/>
      <c r="TEO475" s="61"/>
      <c r="TEP475" s="61"/>
      <c r="TEQ475" s="61"/>
      <c r="TER475" s="61"/>
      <c r="TES475" s="61"/>
      <c r="TET475" s="61"/>
      <c r="TEU475" s="61"/>
      <c r="TEV475" s="61"/>
      <c r="TEW475" s="61"/>
      <c r="TEX475" s="61"/>
      <c r="TEY475" s="61"/>
      <c r="TEZ475" s="61"/>
      <c r="TFA475" s="61"/>
      <c r="TFB475" s="61"/>
      <c r="TFC475" s="61"/>
      <c r="TFD475" s="61"/>
      <c r="TFE475" s="61"/>
      <c r="TFF475" s="61"/>
      <c r="TFG475" s="61"/>
      <c r="TFH475" s="61"/>
      <c r="TFI475" s="61"/>
      <c r="TFJ475" s="61"/>
      <c r="TFK475" s="61"/>
      <c r="TFL475" s="61"/>
      <c r="TFM475" s="61"/>
      <c r="TFN475" s="61"/>
      <c r="TFO475" s="61"/>
      <c r="TFP475" s="61"/>
      <c r="TFQ475" s="61"/>
      <c r="TFR475" s="61"/>
      <c r="TFS475" s="61"/>
      <c r="TFT475" s="61"/>
      <c r="TFU475" s="61"/>
      <c r="TFV475" s="61"/>
      <c r="TFW475" s="61"/>
      <c r="TFX475" s="61"/>
      <c r="TFY475" s="61"/>
      <c r="TFZ475" s="61"/>
      <c r="TGA475" s="61"/>
      <c r="TGB475" s="61"/>
      <c r="TGC475" s="61"/>
      <c r="TGD475" s="61"/>
      <c r="TGE475" s="61"/>
      <c r="TGF475" s="61"/>
      <c r="TGG475" s="61"/>
      <c r="TGH475" s="61"/>
      <c r="TGI475" s="61"/>
      <c r="TGJ475" s="61"/>
      <c r="TGK475" s="61"/>
      <c r="TGL475" s="61"/>
      <c r="TGM475" s="61"/>
      <c r="TGN475" s="61"/>
      <c r="TGO475" s="61"/>
      <c r="TGP475" s="61"/>
      <c r="TGQ475" s="61"/>
      <c r="TGR475" s="61"/>
      <c r="TGS475" s="61"/>
      <c r="TGT475" s="61"/>
      <c r="TGU475" s="61"/>
      <c r="TGV475" s="61"/>
      <c r="TGW475" s="61"/>
      <c r="TGX475" s="61"/>
      <c r="TGY475" s="61"/>
      <c r="TGZ475" s="61"/>
      <c r="THA475" s="61"/>
      <c r="THB475" s="61"/>
      <c r="THC475" s="61"/>
      <c r="THD475" s="61"/>
      <c r="THE475" s="61"/>
      <c r="THF475" s="61"/>
      <c r="THG475" s="61"/>
      <c r="THH475" s="61"/>
      <c r="THI475" s="61"/>
      <c r="THJ475" s="61"/>
      <c r="THK475" s="61"/>
      <c r="THL475" s="61"/>
      <c r="THM475" s="61"/>
      <c r="THN475" s="61"/>
      <c r="THO475" s="61"/>
      <c r="THP475" s="61"/>
      <c r="THQ475" s="61"/>
      <c r="THR475" s="61"/>
      <c r="THS475" s="61"/>
      <c r="THT475" s="61"/>
      <c r="THU475" s="61"/>
      <c r="THV475" s="61"/>
      <c r="THW475" s="61"/>
      <c r="THX475" s="61"/>
      <c r="THY475" s="61"/>
      <c r="THZ475" s="61"/>
      <c r="TIA475" s="61"/>
      <c r="TIB475" s="61"/>
      <c r="TIC475" s="61"/>
      <c r="TID475" s="61"/>
      <c r="TIE475" s="61"/>
      <c r="TIF475" s="61"/>
      <c r="TIG475" s="61"/>
      <c r="TIH475" s="61"/>
      <c r="TII475" s="61"/>
      <c r="TIJ475" s="61"/>
      <c r="TIK475" s="61"/>
      <c r="TIL475" s="61"/>
      <c r="TIM475" s="61"/>
      <c r="TIN475" s="61"/>
      <c r="TIO475" s="61"/>
      <c r="TIP475" s="61"/>
      <c r="TIQ475" s="61"/>
      <c r="TIR475" s="61"/>
      <c r="TIS475" s="61"/>
      <c r="TIT475" s="61"/>
      <c r="TIU475" s="61"/>
      <c r="TIV475" s="61"/>
      <c r="TIW475" s="61"/>
      <c r="TIX475" s="61"/>
      <c r="TIY475" s="61"/>
      <c r="TIZ475" s="61"/>
      <c r="TJA475" s="61"/>
      <c r="TJB475" s="61"/>
      <c r="TJC475" s="61"/>
      <c r="TJD475" s="61"/>
      <c r="TJE475" s="61"/>
      <c r="TJF475" s="61"/>
      <c r="TJG475" s="61"/>
      <c r="TJH475" s="61"/>
      <c r="TJI475" s="61"/>
      <c r="TJJ475" s="61"/>
      <c r="TJK475" s="61"/>
      <c r="TJL475" s="61"/>
      <c r="TJM475" s="61"/>
      <c r="TJN475" s="61"/>
      <c r="TJO475" s="61"/>
      <c r="TJP475" s="61"/>
      <c r="TJQ475" s="61"/>
      <c r="TJR475" s="61"/>
      <c r="TJS475" s="61"/>
      <c r="TJT475" s="61"/>
      <c r="TJU475" s="61"/>
      <c r="TJV475" s="61"/>
      <c r="TJW475" s="61"/>
      <c r="TJX475" s="61"/>
      <c r="TJY475" s="61"/>
      <c r="TJZ475" s="61"/>
      <c r="TKA475" s="61"/>
      <c r="TKB475" s="61"/>
      <c r="TKC475" s="61"/>
      <c r="TKD475" s="61"/>
      <c r="TKE475" s="61"/>
      <c r="TKF475" s="61"/>
      <c r="TKG475" s="61"/>
      <c r="TKH475" s="61"/>
      <c r="TKI475" s="61"/>
      <c r="TKJ475" s="61"/>
      <c r="TKK475" s="61"/>
      <c r="TKL475" s="61"/>
      <c r="TKM475" s="61"/>
      <c r="TKN475" s="61"/>
      <c r="TKO475" s="61"/>
      <c r="TKP475" s="61"/>
      <c r="TKQ475" s="61"/>
      <c r="TKR475" s="61"/>
      <c r="TKS475" s="61"/>
      <c r="TKT475" s="61"/>
      <c r="TKU475" s="61"/>
      <c r="TKV475" s="61"/>
      <c r="TKW475" s="61"/>
      <c r="TKX475" s="61"/>
      <c r="TKY475" s="61"/>
      <c r="TKZ475" s="61"/>
      <c r="TLA475" s="61"/>
      <c r="TLB475" s="61"/>
      <c r="TLC475" s="61"/>
      <c r="TLD475" s="61"/>
      <c r="TLE475" s="61"/>
      <c r="TLF475" s="61"/>
      <c r="TLG475" s="61"/>
      <c r="TLH475" s="61"/>
      <c r="TLI475" s="61"/>
      <c r="TLJ475" s="61"/>
      <c r="TLK475" s="61"/>
      <c r="TLL475" s="61"/>
      <c r="TLM475" s="61"/>
      <c r="TLN475" s="61"/>
      <c r="TLO475" s="61"/>
      <c r="TLP475" s="61"/>
      <c r="TLQ475" s="61"/>
      <c r="TLR475" s="61"/>
      <c r="TLS475" s="61"/>
      <c r="TLT475" s="61"/>
      <c r="TLU475" s="61"/>
      <c r="TLV475" s="61"/>
      <c r="TLW475" s="61"/>
      <c r="TLX475" s="61"/>
      <c r="TLY475" s="61"/>
      <c r="TLZ475" s="61"/>
      <c r="TMA475" s="61"/>
      <c r="TMB475" s="61"/>
      <c r="TMC475" s="61"/>
      <c r="TMD475" s="61"/>
      <c r="TME475" s="61"/>
      <c r="TMF475" s="61"/>
      <c r="TMG475" s="61"/>
      <c r="TMH475" s="61"/>
      <c r="TMI475" s="61"/>
      <c r="TMJ475" s="61"/>
      <c r="TMK475" s="61"/>
      <c r="TML475" s="61"/>
      <c r="TMM475" s="61"/>
      <c r="TMN475" s="61"/>
      <c r="TMO475" s="61"/>
      <c r="TMP475" s="61"/>
      <c r="TMQ475" s="61"/>
      <c r="TMR475" s="61"/>
      <c r="TMS475" s="61"/>
      <c r="TMT475" s="61"/>
      <c r="TMU475" s="61"/>
      <c r="TMV475" s="61"/>
      <c r="TMW475" s="61"/>
      <c r="TMX475" s="61"/>
      <c r="TMY475" s="61"/>
      <c r="TMZ475" s="61"/>
      <c r="TNA475" s="61"/>
      <c r="TNB475" s="61"/>
      <c r="TNC475" s="61"/>
      <c r="TND475" s="61"/>
      <c r="TNE475" s="61"/>
      <c r="TNF475" s="61"/>
      <c r="TNG475" s="61"/>
      <c r="TNH475" s="61"/>
      <c r="TNI475" s="61"/>
      <c r="TNJ475" s="61"/>
      <c r="TNK475" s="61"/>
      <c r="TNL475" s="61"/>
      <c r="TNM475" s="61"/>
      <c r="TNN475" s="61"/>
      <c r="TNO475" s="61"/>
      <c r="TNP475" s="61"/>
      <c r="TNQ475" s="61"/>
      <c r="TNR475" s="61"/>
      <c r="TNS475" s="61"/>
      <c r="TNT475" s="61"/>
      <c r="TNU475" s="61"/>
      <c r="TNV475" s="61"/>
      <c r="TNW475" s="61"/>
      <c r="TNX475" s="61"/>
      <c r="TNY475" s="61"/>
      <c r="TNZ475" s="61"/>
      <c r="TOA475" s="61"/>
      <c r="TOB475" s="61"/>
      <c r="TOC475" s="61"/>
      <c r="TOD475" s="61"/>
      <c r="TOE475" s="61"/>
      <c r="TOF475" s="61"/>
      <c r="TOG475" s="61"/>
      <c r="TOH475" s="61"/>
      <c r="TOI475" s="61"/>
      <c r="TOJ475" s="61"/>
      <c r="TOK475" s="61"/>
      <c r="TOL475" s="61"/>
      <c r="TOM475" s="61"/>
      <c r="TON475" s="61"/>
      <c r="TOO475" s="61"/>
      <c r="TOP475" s="61"/>
      <c r="TOQ475" s="61"/>
      <c r="TOR475" s="61"/>
      <c r="TOS475" s="61"/>
      <c r="TOT475" s="61"/>
      <c r="TOU475" s="61"/>
      <c r="TOV475" s="61"/>
      <c r="TOW475" s="61"/>
      <c r="TOX475" s="61"/>
      <c r="TOY475" s="61"/>
      <c r="TOZ475" s="61"/>
      <c r="TPA475" s="61"/>
      <c r="TPB475" s="61"/>
      <c r="TPC475" s="61"/>
      <c r="TPD475" s="61"/>
      <c r="TPE475" s="61"/>
      <c r="TPF475" s="61"/>
      <c r="TPG475" s="61"/>
      <c r="TPH475" s="61"/>
      <c r="TPI475" s="61"/>
      <c r="TPJ475" s="61"/>
      <c r="TPK475" s="61"/>
      <c r="TPL475" s="61"/>
      <c r="TPM475" s="61"/>
      <c r="TPN475" s="61"/>
      <c r="TPO475" s="61"/>
      <c r="TPP475" s="61"/>
      <c r="TPQ475" s="61"/>
      <c r="TPR475" s="61"/>
      <c r="TPS475" s="61"/>
      <c r="TPT475" s="61"/>
      <c r="TPU475" s="61"/>
      <c r="TPV475" s="61"/>
      <c r="TPW475" s="61"/>
      <c r="TPX475" s="61"/>
      <c r="TPY475" s="61"/>
      <c r="TPZ475" s="61"/>
      <c r="TQA475" s="61"/>
      <c r="TQB475" s="61"/>
      <c r="TQC475" s="61"/>
      <c r="TQD475" s="61"/>
      <c r="TQE475" s="61"/>
      <c r="TQF475" s="61"/>
      <c r="TQG475" s="61"/>
      <c r="TQH475" s="61"/>
      <c r="TQI475" s="61"/>
      <c r="TQJ475" s="61"/>
      <c r="TQK475" s="61"/>
      <c r="TQL475" s="61"/>
      <c r="TQM475" s="61"/>
      <c r="TQN475" s="61"/>
      <c r="TQO475" s="61"/>
      <c r="TQP475" s="61"/>
      <c r="TQQ475" s="61"/>
      <c r="TQR475" s="61"/>
      <c r="TQS475" s="61"/>
      <c r="TQT475" s="61"/>
      <c r="TQU475" s="61"/>
      <c r="TQV475" s="61"/>
      <c r="TQW475" s="61"/>
      <c r="TQX475" s="61"/>
      <c r="TQY475" s="61"/>
      <c r="TQZ475" s="61"/>
      <c r="TRA475" s="61"/>
      <c r="TRB475" s="61"/>
      <c r="TRC475" s="61"/>
      <c r="TRD475" s="61"/>
      <c r="TRE475" s="61"/>
      <c r="TRF475" s="61"/>
      <c r="TRG475" s="61"/>
      <c r="TRH475" s="61"/>
      <c r="TRI475" s="61"/>
      <c r="TRJ475" s="61"/>
      <c r="TRK475" s="61"/>
      <c r="TRL475" s="61"/>
      <c r="TRM475" s="61"/>
      <c r="TRN475" s="61"/>
      <c r="TRO475" s="61"/>
      <c r="TRP475" s="61"/>
      <c r="TRQ475" s="61"/>
      <c r="TRR475" s="61"/>
      <c r="TRS475" s="61"/>
      <c r="TRT475" s="61"/>
      <c r="TRU475" s="61"/>
      <c r="TRV475" s="61"/>
      <c r="TRW475" s="61"/>
      <c r="TRX475" s="61"/>
      <c r="TRY475" s="61"/>
      <c r="TRZ475" s="61"/>
      <c r="TSA475" s="61"/>
      <c r="TSB475" s="61"/>
      <c r="TSC475" s="61"/>
      <c r="TSD475" s="61"/>
      <c r="TSE475" s="61"/>
      <c r="TSF475" s="61"/>
      <c r="TSG475" s="61"/>
      <c r="TSH475" s="61"/>
      <c r="TSI475" s="61"/>
      <c r="TSJ475" s="61"/>
      <c r="TSK475" s="61"/>
      <c r="TSL475" s="61"/>
      <c r="TSM475" s="61"/>
      <c r="TSN475" s="61"/>
      <c r="TSO475" s="61"/>
      <c r="TSP475" s="61"/>
      <c r="TSQ475" s="61"/>
      <c r="TSR475" s="61"/>
      <c r="TSS475" s="61"/>
      <c r="TST475" s="61"/>
      <c r="TSU475" s="61"/>
      <c r="TSV475" s="61"/>
      <c r="TSW475" s="61"/>
      <c r="TSX475" s="61"/>
      <c r="TSY475" s="61"/>
      <c r="TSZ475" s="61"/>
      <c r="TTA475" s="61"/>
      <c r="TTB475" s="61"/>
      <c r="TTC475" s="61"/>
      <c r="TTD475" s="61"/>
      <c r="TTE475" s="61"/>
      <c r="TTF475" s="61"/>
      <c r="TTG475" s="61"/>
      <c r="TTH475" s="61"/>
      <c r="TTI475" s="61"/>
      <c r="TTJ475" s="61"/>
      <c r="TTK475" s="61"/>
      <c r="TTL475" s="61"/>
      <c r="TTM475" s="61"/>
      <c r="TTN475" s="61"/>
      <c r="TTO475" s="61"/>
      <c r="TTP475" s="61"/>
      <c r="TTQ475" s="61"/>
      <c r="TTR475" s="61"/>
      <c r="TTS475" s="61"/>
      <c r="TTT475" s="61"/>
      <c r="TTU475" s="61"/>
      <c r="TTV475" s="61"/>
      <c r="TTW475" s="61"/>
      <c r="TTX475" s="61"/>
      <c r="TTY475" s="61"/>
      <c r="TTZ475" s="61"/>
      <c r="TUA475" s="61"/>
      <c r="TUB475" s="61"/>
      <c r="TUC475" s="61"/>
      <c r="TUD475" s="61"/>
      <c r="TUE475" s="61"/>
      <c r="TUF475" s="61"/>
      <c r="TUG475" s="61"/>
      <c r="TUH475" s="61"/>
      <c r="TUI475" s="61"/>
      <c r="TUJ475" s="61"/>
      <c r="TUK475" s="61"/>
      <c r="TUL475" s="61"/>
      <c r="TUM475" s="61"/>
      <c r="TUN475" s="61"/>
      <c r="TUO475" s="61"/>
      <c r="TUP475" s="61"/>
      <c r="TUQ475" s="61"/>
      <c r="TUR475" s="61"/>
      <c r="TUS475" s="61"/>
      <c r="TUT475" s="61"/>
      <c r="TUU475" s="61"/>
      <c r="TUV475" s="61"/>
      <c r="TUW475" s="61"/>
      <c r="TUX475" s="61"/>
      <c r="TUY475" s="61"/>
      <c r="TUZ475" s="61"/>
      <c r="TVA475" s="61"/>
      <c r="TVB475" s="61"/>
      <c r="TVC475" s="61"/>
      <c r="TVD475" s="61"/>
      <c r="TVE475" s="61"/>
      <c r="TVF475" s="61"/>
      <c r="TVG475" s="61"/>
      <c r="TVH475" s="61"/>
      <c r="TVI475" s="61"/>
      <c r="TVJ475" s="61"/>
      <c r="TVK475" s="61"/>
      <c r="TVL475" s="61"/>
      <c r="TVM475" s="61"/>
      <c r="TVN475" s="61"/>
      <c r="TVO475" s="61"/>
      <c r="TVP475" s="61"/>
      <c r="TVQ475" s="61"/>
      <c r="TVR475" s="61"/>
      <c r="TVS475" s="61"/>
      <c r="TVT475" s="61"/>
      <c r="TVU475" s="61"/>
      <c r="TVV475" s="61"/>
      <c r="TVW475" s="61"/>
      <c r="TVX475" s="61"/>
      <c r="TVY475" s="61"/>
      <c r="TVZ475" s="61"/>
      <c r="TWA475" s="61"/>
      <c r="TWB475" s="61"/>
      <c r="TWC475" s="61"/>
      <c r="TWD475" s="61"/>
      <c r="TWE475" s="61"/>
      <c r="TWF475" s="61"/>
      <c r="TWG475" s="61"/>
      <c r="TWH475" s="61"/>
      <c r="TWI475" s="61"/>
      <c r="TWJ475" s="61"/>
      <c r="TWK475" s="61"/>
      <c r="TWL475" s="61"/>
      <c r="TWM475" s="61"/>
      <c r="TWN475" s="61"/>
      <c r="TWO475" s="61"/>
      <c r="TWP475" s="61"/>
      <c r="TWQ475" s="61"/>
      <c r="TWR475" s="61"/>
      <c r="TWS475" s="61"/>
      <c r="TWT475" s="61"/>
      <c r="TWU475" s="61"/>
      <c r="TWV475" s="61"/>
      <c r="TWW475" s="61"/>
      <c r="TWX475" s="61"/>
      <c r="TWY475" s="61"/>
      <c r="TWZ475" s="61"/>
      <c r="TXA475" s="61"/>
      <c r="TXB475" s="61"/>
      <c r="TXC475" s="61"/>
      <c r="TXD475" s="61"/>
      <c r="TXE475" s="61"/>
      <c r="TXF475" s="61"/>
      <c r="TXG475" s="61"/>
      <c r="TXH475" s="61"/>
      <c r="TXI475" s="61"/>
      <c r="TXJ475" s="61"/>
      <c r="TXK475" s="61"/>
      <c r="TXL475" s="61"/>
      <c r="TXM475" s="61"/>
      <c r="TXN475" s="61"/>
      <c r="TXO475" s="61"/>
      <c r="TXP475" s="61"/>
      <c r="TXQ475" s="61"/>
      <c r="TXR475" s="61"/>
      <c r="TXS475" s="61"/>
      <c r="TXT475" s="61"/>
      <c r="TXU475" s="61"/>
      <c r="TXV475" s="61"/>
      <c r="TXW475" s="61"/>
      <c r="TXX475" s="61"/>
      <c r="TXY475" s="61"/>
      <c r="TXZ475" s="61"/>
      <c r="TYA475" s="61"/>
      <c r="TYB475" s="61"/>
      <c r="TYC475" s="61"/>
      <c r="TYD475" s="61"/>
      <c r="TYE475" s="61"/>
      <c r="TYF475" s="61"/>
      <c r="TYG475" s="61"/>
      <c r="TYH475" s="61"/>
      <c r="TYI475" s="61"/>
      <c r="TYJ475" s="61"/>
      <c r="TYK475" s="61"/>
      <c r="TYL475" s="61"/>
      <c r="TYM475" s="61"/>
      <c r="TYN475" s="61"/>
      <c r="TYO475" s="61"/>
      <c r="TYP475" s="61"/>
      <c r="TYQ475" s="61"/>
      <c r="TYR475" s="61"/>
      <c r="TYS475" s="61"/>
      <c r="TYT475" s="61"/>
      <c r="TYU475" s="61"/>
      <c r="TYV475" s="61"/>
      <c r="TYW475" s="61"/>
      <c r="TYX475" s="61"/>
      <c r="TYY475" s="61"/>
      <c r="TYZ475" s="61"/>
      <c r="TZA475" s="61"/>
      <c r="TZB475" s="61"/>
      <c r="TZC475" s="61"/>
      <c r="TZD475" s="61"/>
      <c r="TZE475" s="61"/>
      <c r="TZF475" s="61"/>
      <c r="TZG475" s="61"/>
      <c r="TZH475" s="61"/>
      <c r="TZI475" s="61"/>
      <c r="TZJ475" s="61"/>
      <c r="TZK475" s="61"/>
      <c r="TZL475" s="61"/>
      <c r="TZM475" s="61"/>
      <c r="TZN475" s="61"/>
      <c r="TZO475" s="61"/>
      <c r="TZP475" s="61"/>
      <c r="TZQ475" s="61"/>
      <c r="TZR475" s="61"/>
      <c r="TZS475" s="61"/>
      <c r="TZT475" s="61"/>
      <c r="TZU475" s="61"/>
      <c r="TZV475" s="61"/>
      <c r="TZW475" s="61"/>
      <c r="TZX475" s="61"/>
      <c r="TZY475" s="61"/>
      <c r="TZZ475" s="61"/>
      <c r="UAA475" s="61"/>
      <c r="UAB475" s="61"/>
      <c r="UAC475" s="61"/>
      <c r="UAD475" s="61"/>
      <c r="UAE475" s="61"/>
      <c r="UAF475" s="61"/>
      <c r="UAG475" s="61"/>
      <c r="UAH475" s="61"/>
      <c r="UAI475" s="61"/>
      <c r="UAJ475" s="61"/>
      <c r="UAK475" s="61"/>
      <c r="UAL475" s="61"/>
      <c r="UAM475" s="61"/>
      <c r="UAN475" s="61"/>
      <c r="UAO475" s="61"/>
      <c r="UAP475" s="61"/>
      <c r="UAQ475" s="61"/>
      <c r="UAR475" s="61"/>
      <c r="UAS475" s="61"/>
      <c r="UAT475" s="61"/>
      <c r="UAU475" s="61"/>
      <c r="UAV475" s="61"/>
      <c r="UAW475" s="61"/>
      <c r="UAX475" s="61"/>
      <c r="UAY475" s="61"/>
      <c r="UAZ475" s="61"/>
      <c r="UBA475" s="61"/>
      <c r="UBB475" s="61"/>
      <c r="UBC475" s="61"/>
      <c r="UBD475" s="61"/>
      <c r="UBE475" s="61"/>
      <c r="UBF475" s="61"/>
      <c r="UBG475" s="61"/>
      <c r="UBH475" s="61"/>
      <c r="UBI475" s="61"/>
      <c r="UBJ475" s="61"/>
      <c r="UBK475" s="61"/>
      <c r="UBL475" s="61"/>
      <c r="UBM475" s="61"/>
      <c r="UBN475" s="61"/>
      <c r="UBO475" s="61"/>
      <c r="UBP475" s="61"/>
      <c r="UBQ475" s="61"/>
      <c r="UBR475" s="61"/>
      <c r="UBS475" s="61"/>
      <c r="UBT475" s="61"/>
      <c r="UBU475" s="61"/>
      <c r="UBV475" s="61"/>
      <c r="UBW475" s="61"/>
      <c r="UBX475" s="61"/>
      <c r="UBY475" s="61"/>
      <c r="UBZ475" s="61"/>
      <c r="UCA475" s="61"/>
      <c r="UCB475" s="61"/>
      <c r="UCC475" s="61"/>
      <c r="UCD475" s="61"/>
      <c r="UCE475" s="61"/>
      <c r="UCF475" s="61"/>
      <c r="UCG475" s="61"/>
      <c r="UCH475" s="61"/>
      <c r="UCI475" s="61"/>
      <c r="UCJ475" s="61"/>
      <c r="UCK475" s="61"/>
      <c r="UCL475" s="61"/>
      <c r="UCM475" s="61"/>
      <c r="UCN475" s="61"/>
      <c r="UCO475" s="61"/>
      <c r="UCP475" s="61"/>
      <c r="UCQ475" s="61"/>
      <c r="UCR475" s="61"/>
      <c r="UCS475" s="61"/>
      <c r="UCT475" s="61"/>
      <c r="UCU475" s="61"/>
      <c r="UCV475" s="61"/>
      <c r="UCW475" s="61"/>
      <c r="UCX475" s="61"/>
      <c r="UCY475" s="61"/>
      <c r="UCZ475" s="61"/>
      <c r="UDA475" s="61"/>
      <c r="UDB475" s="61"/>
      <c r="UDC475" s="61"/>
      <c r="UDD475" s="61"/>
      <c r="UDE475" s="61"/>
      <c r="UDF475" s="61"/>
      <c r="UDG475" s="61"/>
      <c r="UDH475" s="61"/>
      <c r="UDI475" s="61"/>
      <c r="UDJ475" s="61"/>
      <c r="UDK475" s="61"/>
      <c r="UDL475" s="61"/>
      <c r="UDM475" s="61"/>
      <c r="UDN475" s="61"/>
      <c r="UDO475" s="61"/>
      <c r="UDP475" s="61"/>
      <c r="UDQ475" s="61"/>
      <c r="UDR475" s="61"/>
      <c r="UDS475" s="61"/>
      <c r="UDT475" s="61"/>
      <c r="UDU475" s="61"/>
      <c r="UDV475" s="61"/>
      <c r="UDW475" s="61"/>
      <c r="UDX475" s="61"/>
      <c r="UDY475" s="61"/>
      <c r="UDZ475" s="61"/>
      <c r="UEA475" s="61"/>
      <c r="UEB475" s="61"/>
      <c r="UEC475" s="61"/>
      <c r="UED475" s="61"/>
      <c r="UEE475" s="61"/>
      <c r="UEF475" s="61"/>
      <c r="UEG475" s="61"/>
      <c r="UEH475" s="61"/>
      <c r="UEI475" s="61"/>
      <c r="UEJ475" s="61"/>
      <c r="UEK475" s="61"/>
      <c r="UEL475" s="61"/>
      <c r="UEM475" s="61"/>
      <c r="UEN475" s="61"/>
      <c r="UEO475" s="61"/>
      <c r="UEP475" s="61"/>
      <c r="UEQ475" s="61"/>
      <c r="UER475" s="61"/>
      <c r="UES475" s="61"/>
      <c r="UET475" s="61"/>
      <c r="UEU475" s="61"/>
      <c r="UEV475" s="61"/>
      <c r="UEW475" s="61"/>
      <c r="UEX475" s="61"/>
      <c r="UEY475" s="61"/>
      <c r="UEZ475" s="61"/>
      <c r="UFA475" s="61"/>
      <c r="UFB475" s="61"/>
      <c r="UFC475" s="61"/>
      <c r="UFD475" s="61"/>
      <c r="UFE475" s="61"/>
      <c r="UFF475" s="61"/>
      <c r="UFG475" s="61"/>
      <c r="UFH475" s="61"/>
      <c r="UFI475" s="61"/>
      <c r="UFJ475" s="61"/>
      <c r="UFK475" s="61"/>
      <c r="UFL475" s="61"/>
      <c r="UFM475" s="61"/>
      <c r="UFN475" s="61"/>
      <c r="UFO475" s="61"/>
      <c r="UFP475" s="61"/>
      <c r="UFQ475" s="61"/>
      <c r="UFR475" s="61"/>
      <c r="UFS475" s="61"/>
      <c r="UFT475" s="61"/>
      <c r="UFU475" s="61"/>
      <c r="UFV475" s="61"/>
      <c r="UFW475" s="61"/>
      <c r="UFX475" s="61"/>
      <c r="UFY475" s="61"/>
      <c r="UFZ475" s="61"/>
      <c r="UGA475" s="61"/>
      <c r="UGB475" s="61"/>
      <c r="UGC475" s="61"/>
      <c r="UGD475" s="61"/>
      <c r="UGE475" s="61"/>
      <c r="UGF475" s="61"/>
      <c r="UGG475" s="61"/>
      <c r="UGH475" s="61"/>
      <c r="UGI475" s="61"/>
      <c r="UGJ475" s="61"/>
      <c r="UGK475" s="61"/>
      <c r="UGL475" s="61"/>
      <c r="UGM475" s="61"/>
      <c r="UGN475" s="61"/>
      <c r="UGO475" s="61"/>
      <c r="UGP475" s="61"/>
      <c r="UGQ475" s="61"/>
      <c r="UGR475" s="61"/>
      <c r="UGS475" s="61"/>
      <c r="UGT475" s="61"/>
      <c r="UGU475" s="61"/>
      <c r="UGV475" s="61"/>
      <c r="UGW475" s="61"/>
      <c r="UGX475" s="61"/>
      <c r="UGY475" s="61"/>
      <c r="UGZ475" s="61"/>
      <c r="UHA475" s="61"/>
      <c r="UHB475" s="61"/>
      <c r="UHC475" s="61"/>
      <c r="UHD475" s="61"/>
      <c r="UHE475" s="61"/>
      <c r="UHF475" s="61"/>
      <c r="UHG475" s="61"/>
      <c r="UHH475" s="61"/>
      <c r="UHI475" s="61"/>
      <c r="UHJ475" s="61"/>
      <c r="UHK475" s="61"/>
      <c r="UHL475" s="61"/>
      <c r="UHM475" s="61"/>
      <c r="UHN475" s="61"/>
      <c r="UHO475" s="61"/>
      <c r="UHP475" s="61"/>
      <c r="UHQ475" s="61"/>
      <c r="UHR475" s="61"/>
      <c r="UHS475" s="61"/>
      <c r="UHT475" s="61"/>
      <c r="UHU475" s="61"/>
      <c r="UHV475" s="61"/>
      <c r="UHW475" s="61"/>
      <c r="UHX475" s="61"/>
      <c r="UHY475" s="61"/>
      <c r="UHZ475" s="61"/>
      <c r="UIA475" s="61"/>
      <c r="UIB475" s="61"/>
      <c r="UIC475" s="61"/>
      <c r="UID475" s="61"/>
      <c r="UIE475" s="61"/>
      <c r="UIF475" s="61"/>
      <c r="UIG475" s="61"/>
      <c r="UIH475" s="61"/>
      <c r="UII475" s="61"/>
      <c r="UIJ475" s="61"/>
      <c r="UIK475" s="61"/>
      <c r="UIL475" s="61"/>
      <c r="UIM475" s="61"/>
      <c r="UIN475" s="61"/>
      <c r="UIO475" s="61"/>
      <c r="UIP475" s="61"/>
      <c r="UIQ475" s="61"/>
      <c r="UIR475" s="61"/>
      <c r="UIS475" s="61"/>
      <c r="UIT475" s="61"/>
      <c r="UIU475" s="61"/>
      <c r="UIV475" s="61"/>
      <c r="UIW475" s="61"/>
      <c r="UIX475" s="61"/>
      <c r="UIY475" s="61"/>
      <c r="UIZ475" s="61"/>
      <c r="UJA475" s="61"/>
      <c r="UJB475" s="61"/>
      <c r="UJC475" s="61"/>
      <c r="UJD475" s="61"/>
      <c r="UJE475" s="61"/>
      <c r="UJF475" s="61"/>
      <c r="UJG475" s="61"/>
      <c r="UJH475" s="61"/>
      <c r="UJI475" s="61"/>
      <c r="UJJ475" s="61"/>
      <c r="UJK475" s="61"/>
      <c r="UJL475" s="61"/>
      <c r="UJM475" s="61"/>
      <c r="UJN475" s="61"/>
      <c r="UJO475" s="61"/>
      <c r="UJP475" s="61"/>
      <c r="UJQ475" s="61"/>
      <c r="UJR475" s="61"/>
      <c r="UJS475" s="61"/>
      <c r="UJT475" s="61"/>
      <c r="UJU475" s="61"/>
      <c r="UJV475" s="61"/>
      <c r="UJW475" s="61"/>
      <c r="UJX475" s="61"/>
      <c r="UJY475" s="61"/>
      <c r="UJZ475" s="61"/>
      <c r="UKA475" s="61"/>
      <c r="UKB475" s="61"/>
      <c r="UKC475" s="61"/>
      <c r="UKD475" s="61"/>
      <c r="UKE475" s="61"/>
      <c r="UKF475" s="61"/>
      <c r="UKG475" s="61"/>
      <c r="UKH475" s="61"/>
      <c r="UKI475" s="61"/>
      <c r="UKJ475" s="61"/>
      <c r="UKK475" s="61"/>
      <c r="UKL475" s="61"/>
      <c r="UKM475" s="61"/>
      <c r="UKN475" s="61"/>
      <c r="UKO475" s="61"/>
      <c r="UKP475" s="61"/>
      <c r="UKQ475" s="61"/>
      <c r="UKR475" s="61"/>
      <c r="UKS475" s="61"/>
      <c r="UKT475" s="61"/>
      <c r="UKU475" s="61"/>
      <c r="UKV475" s="61"/>
      <c r="UKW475" s="61"/>
      <c r="UKX475" s="61"/>
      <c r="UKY475" s="61"/>
      <c r="UKZ475" s="61"/>
      <c r="ULA475" s="61"/>
      <c r="ULB475" s="61"/>
      <c r="ULC475" s="61"/>
      <c r="ULD475" s="61"/>
      <c r="ULE475" s="61"/>
      <c r="ULF475" s="61"/>
      <c r="ULG475" s="61"/>
      <c r="ULH475" s="61"/>
      <c r="ULI475" s="61"/>
      <c r="ULJ475" s="61"/>
      <c r="ULK475" s="61"/>
      <c r="ULL475" s="61"/>
      <c r="ULM475" s="61"/>
      <c r="ULN475" s="61"/>
      <c r="ULO475" s="61"/>
      <c r="ULP475" s="61"/>
      <c r="ULQ475" s="61"/>
      <c r="ULR475" s="61"/>
      <c r="ULS475" s="61"/>
      <c r="ULT475" s="61"/>
      <c r="ULU475" s="61"/>
      <c r="ULV475" s="61"/>
      <c r="ULW475" s="61"/>
      <c r="ULX475" s="61"/>
      <c r="ULY475" s="61"/>
      <c r="ULZ475" s="61"/>
      <c r="UMA475" s="61"/>
      <c r="UMB475" s="61"/>
      <c r="UMC475" s="61"/>
      <c r="UMD475" s="61"/>
      <c r="UME475" s="61"/>
      <c r="UMF475" s="61"/>
      <c r="UMG475" s="61"/>
      <c r="UMH475" s="61"/>
      <c r="UMI475" s="61"/>
      <c r="UMJ475" s="61"/>
      <c r="UMK475" s="61"/>
      <c r="UML475" s="61"/>
      <c r="UMM475" s="61"/>
      <c r="UMN475" s="61"/>
      <c r="UMO475" s="61"/>
      <c r="UMP475" s="61"/>
      <c r="UMQ475" s="61"/>
      <c r="UMR475" s="61"/>
      <c r="UMS475" s="61"/>
      <c r="UMT475" s="61"/>
      <c r="UMU475" s="61"/>
      <c r="UMV475" s="61"/>
      <c r="UMW475" s="61"/>
      <c r="UMX475" s="61"/>
      <c r="UMY475" s="61"/>
      <c r="UMZ475" s="61"/>
      <c r="UNA475" s="61"/>
      <c r="UNB475" s="61"/>
      <c r="UNC475" s="61"/>
      <c r="UND475" s="61"/>
      <c r="UNE475" s="61"/>
      <c r="UNF475" s="61"/>
      <c r="UNG475" s="61"/>
      <c r="UNH475" s="61"/>
      <c r="UNI475" s="61"/>
      <c r="UNJ475" s="61"/>
      <c r="UNK475" s="61"/>
      <c r="UNL475" s="61"/>
      <c r="UNM475" s="61"/>
      <c r="UNN475" s="61"/>
      <c r="UNO475" s="61"/>
      <c r="UNP475" s="61"/>
      <c r="UNQ475" s="61"/>
      <c r="UNR475" s="61"/>
      <c r="UNS475" s="61"/>
      <c r="UNT475" s="61"/>
      <c r="UNU475" s="61"/>
      <c r="UNV475" s="61"/>
      <c r="UNW475" s="61"/>
      <c r="UNX475" s="61"/>
      <c r="UNY475" s="61"/>
      <c r="UNZ475" s="61"/>
      <c r="UOA475" s="61"/>
      <c r="UOB475" s="61"/>
      <c r="UOC475" s="61"/>
      <c r="UOD475" s="61"/>
      <c r="UOE475" s="61"/>
      <c r="UOF475" s="61"/>
      <c r="UOG475" s="61"/>
      <c r="UOH475" s="61"/>
      <c r="UOI475" s="61"/>
      <c r="UOJ475" s="61"/>
      <c r="UOK475" s="61"/>
      <c r="UOL475" s="61"/>
      <c r="UOM475" s="61"/>
      <c r="UON475" s="61"/>
      <c r="UOO475" s="61"/>
      <c r="UOP475" s="61"/>
      <c r="UOQ475" s="61"/>
      <c r="UOR475" s="61"/>
      <c r="UOS475" s="61"/>
      <c r="UOT475" s="61"/>
      <c r="UOU475" s="61"/>
      <c r="UOV475" s="61"/>
      <c r="UOW475" s="61"/>
      <c r="UOX475" s="61"/>
      <c r="UOY475" s="61"/>
      <c r="UOZ475" s="61"/>
      <c r="UPA475" s="61"/>
      <c r="UPB475" s="61"/>
      <c r="UPC475" s="61"/>
      <c r="UPD475" s="61"/>
      <c r="UPE475" s="61"/>
      <c r="UPF475" s="61"/>
      <c r="UPG475" s="61"/>
      <c r="UPH475" s="61"/>
      <c r="UPI475" s="61"/>
      <c r="UPJ475" s="61"/>
      <c r="UPK475" s="61"/>
      <c r="UPL475" s="61"/>
      <c r="UPM475" s="61"/>
      <c r="UPN475" s="61"/>
      <c r="UPO475" s="61"/>
      <c r="UPP475" s="61"/>
      <c r="UPQ475" s="61"/>
      <c r="UPR475" s="61"/>
      <c r="UPS475" s="61"/>
      <c r="UPT475" s="61"/>
      <c r="UPU475" s="61"/>
      <c r="UPV475" s="61"/>
      <c r="UPW475" s="61"/>
      <c r="UPX475" s="61"/>
      <c r="UPY475" s="61"/>
      <c r="UPZ475" s="61"/>
      <c r="UQA475" s="61"/>
      <c r="UQB475" s="61"/>
      <c r="UQC475" s="61"/>
      <c r="UQD475" s="61"/>
      <c r="UQE475" s="61"/>
      <c r="UQF475" s="61"/>
      <c r="UQG475" s="61"/>
      <c r="UQH475" s="61"/>
      <c r="UQI475" s="61"/>
      <c r="UQJ475" s="61"/>
      <c r="UQK475" s="61"/>
      <c r="UQL475" s="61"/>
      <c r="UQM475" s="61"/>
      <c r="UQN475" s="61"/>
      <c r="UQO475" s="61"/>
      <c r="UQP475" s="61"/>
      <c r="UQQ475" s="61"/>
      <c r="UQR475" s="61"/>
      <c r="UQS475" s="61"/>
      <c r="UQT475" s="61"/>
      <c r="UQU475" s="61"/>
      <c r="UQV475" s="61"/>
      <c r="UQW475" s="61"/>
      <c r="UQX475" s="61"/>
      <c r="UQY475" s="61"/>
      <c r="UQZ475" s="61"/>
      <c r="URA475" s="61"/>
      <c r="URB475" s="61"/>
      <c r="URC475" s="61"/>
      <c r="URD475" s="61"/>
      <c r="URE475" s="61"/>
      <c r="URF475" s="61"/>
      <c r="URG475" s="61"/>
      <c r="URH475" s="61"/>
      <c r="URI475" s="61"/>
      <c r="URJ475" s="61"/>
      <c r="URK475" s="61"/>
      <c r="URL475" s="61"/>
      <c r="URM475" s="61"/>
      <c r="URN475" s="61"/>
      <c r="URO475" s="61"/>
      <c r="URP475" s="61"/>
      <c r="URQ475" s="61"/>
      <c r="URR475" s="61"/>
      <c r="URS475" s="61"/>
      <c r="URT475" s="61"/>
      <c r="URU475" s="61"/>
      <c r="URV475" s="61"/>
      <c r="URW475" s="61"/>
      <c r="URX475" s="61"/>
      <c r="URY475" s="61"/>
      <c r="URZ475" s="61"/>
      <c r="USA475" s="61"/>
      <c r="USB475" s="61"/>
      <c r="USC475" s="61"/>
      <c r="USD475" s="61"/>
      <c r="USE475" s="61"/>
      <c r="USF475" s="61"/>
      <c r="USG475" s="61"/>
      <c r="USH475" s="61"/>
      <c r="USI475" s="61"/>
      <c r="USJ475" s="61"/>
      <c r="USK475" s="61"/>
      <c r="USL475" s="61"/>
      <c r="USM475" s="61"/>
      <c r="USN475" s="61"/>
      <c r="USO475" s="61"/>
      <c r="USP475" s="61"/>
      <c r="USQ475" s="61"/>
      <c r="USR475" s="61"/>
      <c r="USS475" s="61"/>
      <c r="UST475" s="61"/>
      <c r="USU475" s="61"/>
      <c r="USV475" s="61"/>
      <c r="USW475" s="61"/>
      <c r="USX475" s="61"/>
      <c r="USY475" s="61"/>
      <c r="USZ475" s="61"/>
      <c r="UTA475" s="61"/>
      <c r="UTB475" s="61"/>
      <c r="UTC475" s="61"/>
      <c r="UTD475" s="61"/>
      <c r="UTE475" s="61"/>
      <c r="UTF475" s="61"/>
      <c r="UTG475" s="61"/>
      <c r="UTH475" s="61"/>
      <c r="UTI475" s="61"/>
      <c r="UTJ475" s="61"/>
      <c r="UTK475" s="61"/>
      <c r="UTL475" s="61"/>
      <c r="UTM475" s="61"/>
      <c r="UTN475" s="61"/>
      <c r="UTO475" s="61"/>
      <c r="UTP475" s="61"/>
      <c r="UTQ475" s="61"/>
      <c r="UTR475" s="61"/>
      <c r="UTS475" s="61"/>
      <c r="UTT475" s="61"/>
      <c r="UTU475" s="61"/>
      <c r="UTV475" s="61"/>
      <c r="UTW475" s="61"/>
      <c r="UTX475" s="61"/>
      <c r="UTY475" s="61"/>
      <c r="UTZ475" s="61"/>
      <c r="UUA475" s="61"/>
      <c r="UUB475" s="61"/>
      <c r="UUC475" s="61"/>
      <c r="UUD475" s="61"/>
      <c r="UUE475" s="61"/>
      <c r="UUF475" s="61"/>
      <c r="UUG475" s="61"/>
      <c r="UUH475" s="61"/>
      <c r="UUI475" s="61"/>
      <c r="UUJ475" s="61"/>
      <c r="UUK475" s="61"/>
      <c r="UUL475" s="61"/>
      <c r="UUM475" s="61"/>
      <c r="UUN475" s="61"/>
      <c r="UUO475" s="61"/>
      <c r="UUP475" s="61"/>
      <c r="UUQ475" s="61"/>
      <c r="UUR475" s="61"/>
      <c r="UUS475" s="61"/>
      <c r="UUT475" s="61"/>
      <c r="UUU475" s="61"/>
      <c r="UUV475" s="61"/>
      <c r="UUW475" s="61"/>
      <c r="UUX475" s="61"/>
      <c r="UUY475" s="61"/>
      <c r="UUZ475" s="61"/>
      <c r="UVA475" s="61"/>
      <c r="UVB475" s="61"/>
      <c r="UVC475" s="61"/>
      <c r="UVD475" s="61"/>
      <c r="UVE475" s="61"/>
      <c r="UVF475" s="61"/>
      <c r="UVG475" s="61"/>
      <c r="UVH475" s="61"/>
      <c r="UVI475" s="61"/>
      <c r="UVJ475" s="61"/>
      <c r="UVK475" s="61"/>
      <c r="UVL475" s="61"/>
      <c r="UVM475" s="61"/>
      <c r="UVN475" s="61"/>
      <c r="UVO475" s="61"/>
      <c r="UVP475" s="61"/>
      <c r="UVQ475" s="61"/>
      <c r="UVR475" s="61"/>
      <c r="UVS475" s="61"/>
      <c r="UVT475" s="61"/>
      <c r="UVU475" s="61"/>
      <c r="UVV475" s="61"/>
      <c r="UVW475" s="61"/>
      <c r="UVX475" s="61"/>
      <c r="UVY475" s="61"/>
      <c r="UVZ475" s="61"/>
      <c r="UWA475" s="61"/>
      <c r="UWB475" s="61"/>
      <c r="UWC475" s="61"/>
      <c r="UWD475" s="61"/>
      <c r="UWE475" s="61"/>
      <c r="UWF475" s="61"/>
      <c r="UWG475" s="61"/>
      <c r="UWH475" s="61"/>
      <c r="UWI475" s="61"/>
      <c r="UWJ475" s="61"/>
      <c r="UWK475" s="61"/>
      <c r="UWL475" s="61"/>
      <c r="UWM475" s="61"/>
      <c r="UWN475" s="61"/>
      <c r="UWO475" s="61"/>
      <c r="UWP475" s="61"/>
      <c r="UWQ475" s="61"/>
      <c r="UWR475" s="61"/>
      <c r="UWS475" s="61"/>
      <c r="UWT475" s="61"/>
      <c r="UWU475" s="61"/>
      <c r="UWV475" s="61"/>
      <c r="UWW475" s="61"/>
      <c r="UWX475" s="61"/>
      <c r="UWY475" s="61"/>
      <c r="UWZ475" s="61"/>
      <c r="UXA475" s="61"/>
      <c r="UXB475" s="61"/>
      <c r="UXC475" s="61"/>
      <c r="UXD475" s="61"/>
      <c r="UXE475" s="61"/>
      <c r="UXF475" s="61"/>
      <c r="UXG475" s="61"/>
      <c r="UXH475" s="61"/>
      <c r="UXI475" s="61"/>
      <c r="UXJ475" s="61"/>
      <c r="UXK475" s="61"/>
      <c r="UXL475" s="61"/>
      <c r="UXM475" s="61"/>
      <c r="UXN475" s="61"/>
      <c r="UXO475" s="61"/>
      <c r="UXP475" s="61"/>
      <c r="UXQ475" s="61"/>
      <c r="UXR475" s="61"/>
      <c r="UXS475" s="61"/>
      <c r="UXT475" s="61"/>
      <c r="UXU475" s="61"/>
      <c r="UXV475" s="61"/>
      <c r="UXW475" s="61"/>
      <c r="UXX475" s="61"/>
      <c r="UXY475" s="61"/>
      <c r="UXZ475" s="61"/>
      <c r="UYA475" s="61"/>
      <c r="UYB475" s="61"/>
      <c r="UYC475" s="61"/>
      <c r="UYD475" s="61"/>
      <c r="UYE475" s="61"/>
      <c r="UYF475" s="61"/>
      <c r="UYG475" s="61"/>
      <c r="UYH475" s="61"/>
      <c r="UYI475" s="61"/>
      <c r="UYJ475" s="61"/>
      <c r="UYK475" s="61"/>
      <c r="UYL475" s="61"/>
      <c r="UYM475" s="61"/>
      <c r="UYN475" s="61"/>
      <c r="UYO475" s="61"/>
      <c r="UYP475" s="61"/>
      <c r="UYQ475" s="61"/>
      <c r="UYR475" s="61"/>
      <c r="UYS475" s="61"/>
      <c r="UYT475" s="61"/>
      <c r="UYU475" s="61"/>
      <c r="UYV475" s="61"/>
      <c r="UYW475" s="61"/>
      <c r="UYX475" s="61"/>
      <c r="UYY475" s="61"/>
      <c r="UYZ475" s="61"/>
      <c r="UZA475" s="61"/>
      <c r="UZB475" s="61"/>
      <c r="UZC475" s="61"/>
      <c r="UZD475" s="61"/>
      <c r="UZE475" s="61"/>
      <c r="UZF475" s="61"/>
      <c r="UZG475" s="61"/>
      <c r="UZH475" s="61"/>
      <c r="UZI475" s="61"/>
      <c r="UZJ475" s="61"/>
      <c r="UZK475" s="61"/>
      <c r="UZL475" s="61"/>
      <c r="UZM475" s="61"/>
      <c r="UZN475" s="61"/>
      <c r="UZO475" s="61"/>
      <c r="UZP475" s="61"/>
      <c r="UZQ475" s="61"/>
      <c r="UZR475" s="61"/>
      <c r="UZS475" s="61"/>
      <c r="UZT475" s="61"/>
      <c r="UZU475" s="61"/>
      <c r="UZV475" s="61"/>
      <c r="UZW475" s="61"/>
      <c r="UZX475" s="61"/>
      <c r="UZY475" s="61"/>
      <c r="UZZ475" s="61"/>
      <c r="VAA475" s="61"/>
      <c r="VAB475" s="61"/>
      <c r="VAC475" s="61"/>
      <c r="VAD475" s="61"/>
      <c r="VAE475" s="61"/>
      <c r="VAF475" s="61"/>
      <c r="VAG475" s="61"/>
      <c r="VAH475" s="61"/>
      <c r="VAI475" s="61"/>
      <c r="VAJ475" s="61"/>
      <c r="VAK475" s="61"/>
      <c r="VAL475" s="61"/>
      <c r="VAM475" s="61"/>
      <c r="VAN475" s="61"/>
      <c r="VAO475" s="61"/>
      <c r="VAP475" s="61"/>
      <c r="VAQ475" s="61"/>
      <c r="VAR475" s="61"/>
      <c r="VAS475" s="61"/>
      <c r="VAT475" s="61"/>
      <c r="VAU475" s="61"/>
      <c r="VAV475" s="61"/>
      <c r="VAW475" s="61"/>
      <c r="VAX475" s="61"/>
      <c r="VAY475" s="61"/>
      <c r="VAZ475" s="61"/>
      <c r="VBA475" s="61"/>
      <c r="VBB475" s="61"/>
      <c r="VBC475" s="61"/>
      <c r="VBD475" s="61"/>
      <c r="VBE475" s="61"/>
      <c r="VBF475" s="61"/>
      <c r="VBG475" s="61"/>
      <c r="VBH475" s="61"/>
      <c r="VBI475" s="61"/>
      <c r="VBJ475" s="61"/>
      <c r="VBK475" s="61"/>
      <c r="VBL475" s="61"/>
      <c r="VBM475" s="61"/>
      <c r="VBN475" s="61"/>
      <c r="VBO475" s="61"/>
      <c r="VBP475" s="61"/>
      <c r="VBQ475" s="61"/>
      <c r="VBR475" s="61"/>
      <c r="VBS475" s="61"/>
      <c r="VBT475" s="61"/>
      <c r="VBU475" s="61"/>
      <c r="VBV475" s="61"/>
      <c r="VBW475" s="61"/>
      <c r="VBX475" s="61"/>
      <c r="VBY475" s="61"/>
      <c r="VBZ475" s="61"/>
      <c r="VCA475" s="61"/>
      <c r="VCB475" s="61"/>
      <c r="VCC475" s="61"/>
      <c r="VCD475" s="61"/>
      <c r="VCE475" s="61"/>
      <c r="VCF475" s="61"/>
      <c r="VCG475" s="61"/>
      <c r="VCH475" s="61"/>
      <c r="VCI475" s="61"/>
      <c r="VCJ475" s="61"/>
      <c r="VCK475" s="61"/>
      <c r="VCL475" s="61"/>
      <c r="VCM475" s="61"/>
      <c r="VCN475" s="61"/>
      <c r="VCO475" s="61"/>
      <c r="VCP475" s="61"/>
      <c r="VCQ475" s="61"/>
      <c r="VCR475" s="61"/>
      <c r="VCS475" s="61"/>
      <c r="VCT475" s="61"/>
      <c r="VCU475" s="61"/>
      <c r="VCV475" s="61"/>
      <c r="VCW475" s="61"/>
      <c r="VCX475" s="61"/>
      <c r="VCY475" s="61"/>
      <c r="VCZ475" s="61"/>
      <c r="VDA475" s="61"/>
      <c r="VDB475" s="61"/>
      <c r="VDC475" s="61"/>
      <c r="VDD475" s="61"/>
      <c r="VDE475" s="61"/>
      <c r="VDF475" s="61"/>
      <c r="VDG475" s="61"/>
      <c r="VDH475" s="61"/>
      <c r="VDI475" s="61"/>
      <c r="VDJ475" s="61"/>
      <c r="VDK475" s="61"/>
      <c r="VDL475" s="61"/>
      <c r="VDM475" s="61"/>
      <c r="VDN475" s="61"/>
      <c r="VDO475" s="61"/>
      <c r="VDP475" s="61"/>
      <c r="VDQ475" s="61"/>
      <c r="VDR475" s="61"/>
      <c r="VDS475" s="61"/>
      <c r="VDT475" s="61"/>
      <c r="VDU475" s="61"/>
      <c r="VDV475" s="61"/>
      <c r="VDW475" s="61"/>
      <c r="VDX475" s="61"/>
      <c r="VDY475" s="61"/>
      <c r="VDZ475" s="61"/>
      <c r="VEA475" s="61"/>
      <c r="VEB475" s="61"/>
      <c r="VEC475" s="61"/>
      <c r="VED475" s="61"/>
      <c r="VEE475" s="61"/>
      <c r="VEF475" s="61"/>
      <c r="VEG475" s="61"/>
      <c r="VEH475" s="61"/>
      <c r="VEI475" s="61"/>
      <c r="VEJ475" s="61"/>
      <c r="VEK475" s="61"/>
      <c r="VEL475" s="61"/>
      <c r="VEM475" s="61"/>
      <c r="VEN475" s="61"/>
      <c r="VEO475" s="61"/>
      <c r="VEP475" s="61"/>
      <c r="VEQ475" s="61"/>
      <c r="VER475" s="61"/>
      <c r="VES475" s="61"/>
      <c r="VET475" s="61"/>
      <c r="VEU475" s="61"/>
      <c r="VEV475" s="61"/>
      <c r="VEW475" s="61"/>
      <c r="VEX475" s="61"/>
      <c r="VEY475" s="61"/>
      <c r="VEZ475" s="61"/>
      <c r="VFA475" s="61"/>
      <c r="VFB475" s="61"/>
      <c r="VFC475" s="61"/>
      <c r="VFD475" s="61"/>
      <c r="VFE475" s="61"/>
      <c r="VFF475" s="61"/>
      <c r="VFG475" s="61"/>
      <c r="VFH475" s="61"/>
      <c r="VFI475" s="61"/>
      <c r="VFJ475" s="61"/>
      <c r="VFK475" s="61"/>
      <c r="VFL475" s="61"/>
      <c r="VFM475" s="61"/>
      <c r="VFN475" s="61"/>
      <c r="VFO475" s="61"/>
      <c r="VFP475" s="61"/>
      <c r="VFQ475" s="61"/>
      <c r="VFR475" s="61"/>
      <c r="VFS475" s="61"/>
      <c r="VFT475" s="61"/>
      <c r="VFU475" s="61"/>
      <c r="VFV475" s="61"/>
      <c r="VFW475" s="61"/>
      <c r="VFX475" s="61"/>
      <c r="VFY475" s="61"/>
      <c r="VFZ475" s="61"/>
      <c r="VGA475" s="61"/>
      <c r="VGB475" s="61"/>
      <c r="VGC475" s="61"/>
      <c r="VGD475" s="61"/>
      <c r="VGE475" s="61"/>
      <c r="VGF475" s="61"/>
      <c r="VGG475" s="61"/>
      <c r="VGH475" s="61"/>
      <c r="VGI475" s="61"/>
      <c r="VGJ475" s="61"/>
      <c r="VGK475" s="61"/>
      <c r="VGL475" s="61"/>
      <c r="VGM475" s="61"/>
      <c r="VGN475" s="61"/>
      <c r="VGO475" s="61"/>
      <c r="VGP475" s="61"/>
      <c r="VGQ475" s="61"/>
      <c r="VGR475" s="61"/>
      <c r="VGS475" s="61"/>
      <c r="VGT475" s="61"/>
      <c r="VGU475" s="61"/>
      <c r="VGV475" s="61"/>
      <c r="VGW475" s="61"/>
      <c r="VGX475" s="61"/>
      <c r="VGY475" s="61"/>
      <c r="VGZ475" s="61"/>
      <c r="VHA475" s="61"/>
      <c r="VHB475" s="61"/>
      <c r="VHC475" s="61"/>
      <c r="VHD475" s="61"/>
      <c r="VHE475" s="61"/>
      <c r="VHF475" s="61"/>
      <c r="VHG475" s="61"/>
      <c r="VHH475" s="61"/>
      <c r="VHI475" s="61"/>
      <c r="VHJ475" s="61"/>
      <c r="VHK475" s="61"/>
      <c r="VHL475" s="61"/>
      <c r="VHM475" s="61"/>
      <c r="VHN475" s="61"/>
      <c r="VHO475" s="61"/>
      <c r="VHP475" s="61"/>
      <c r="VHQ475" s="61"/>
      <c r="VHR475" s="61"/>
      <c r="VHS475" s="61"/>
      <c r="VHT475" s="61"/>
      <c r="VHU475" s="61"/>
      <c r="VHV475" s="61"/>
      <c r="VHW475" s="61"/>
      <c r="VHX475" s="61"/>
      <c r="VHY475" s="61"/>
      <c r="VHZ475" s="61"/>
      <c r="VIA475" s="61"/>
      <c r="VIB475" s="61"/>
      <c r="VIC475" s="61"/>
      <c r="VID475" s="61"/>
      <c r="VIE475" s="61"/>
      <c r="VIF475" s="61"/>
      <c r="VIG475" s="61"/>
      <c r="VIH475" s="61"/>
      <c r="VII475" s="61"/>
      <c r="VIJ475" s="61"/>
      <c r="VIK475" s="61"/>
      <c r="VIL475" s="61"/>
      <c r="VIM475" s="61"/>
      <c r="VIN475" s="61"/>
      <c r="VIO475" s="61"/>
      <c r="VIP475" s="61"/>
      <c r="VIQ475" s="61"/>
      <c r="VIR475" s="61"/>
      <c r="VIS475" s="61"/>
      <c r="VIT475" s="61"/>
      <c r="VIU475" s="61"/>
      <c r="VIV475" s="61"/>
      <c r="VIW475" s="61"/>
      <c r="VIX475" s="61"/>
      <c r="VIY475" s="61"/>
      <c r="VIZ475" s="61"/>
      <c r="VJA475" s="61"/>
      <c r="VJB475" s="61"/>
      <c r="VJC475" s="61"/>
      <c r="VJD475" s="61"/>
      <c r="VJE475" s="61"/>
      <c r="VJF475" s="61"/>
      <c r="VJG475" s="61"/>
      <c r="VJH475" s="61"/>
      <c r="VJI475" s="61"/>
      <c r="VJJ475" s="61"/>
      <c r="VJK475" s="61"/>
      <c r="VJL475" s="61"/>
      <c r="VJM475" s="61"/>
      <c r="VJN475" s="61"/>
      <c r="VJO475" s="61"/>
      <c r="VJP475" s="61"/>
      <c r="VJQ475" s="61"/>
      <c r="VJR475" s="61"/>
      <c r="VJS475" s="61"/>
      <c r="VJT475" s="61"/>
      <c r="VJU475" s="61"/>
      <c r="VJV475" s="61"/>
      <c r="VJW475" s="61"/>
      <c r="VJX475" s="61"/>
      <c r="VJY475" s="61"/>
      <c r="VJZ475" s="61"/>
      <c r="VKA475" s="61"/>
      <c r="VKB475" s="61"/>
      <c r="VKC475" s="61"/>
      <c r="VKD475" s="61"/>
      <c r="VKE475" s="61"/>
      <c r="VKF475" s="61"/>
      <c r="VKG475" s="61"/>
      <c r="VKH475" s="61"/>
      <c r="VKI475" s="61"/>
      <c r="VKJ475" s="61"/>
      <c r="VKK475" s="61"/>
      <c r="VKL475" s="61"/>
      <c r="VKM475" s="61"/>
      <c r="VKN475" s="61"/>
      <c r="VKO475" s="61"/>
      <c r="VKP475" s="61"/>
      <c r="VKQ475" s="61"/>
      <c r="VKR475" s="61"/>
      <c r="VKS475" s="61"/>
      <c r="VKT475" s="61"/>
      <c r="VKU475" s="61"/>
      <c r="VKV475" s="61"/>
      <c r="VKW475" s="61"/>
      <c r="VKX475" s="61"/>
      <c r="VKY475" s="61"/>
      <c r="VKZ475" s="61"/>
      <c r="VLA475" s="61"/>
      <c r="VLB475" s="61"/>
      <c r="VLC475" s="61"/>
      <c r="VLD475" s="61"/>
      <c r="VLE475" s="61"/>
      <c r="VLF475" s="61"/>
      <c r="VLG475" s="61"/>
      <c r="VLH475" s="61"/>
      <c r="VLI475" s="61"/>
      <c r="VLJ475" s="61"/>
      <c r="VLK475" s="61"/>
      <c r="VLL475" s="61"/>
      <c r="VLM475" s="61"/>
      <c r="VLN475" s="61"/>
      <c r="VLO475" s="61"/>
      <c r="VLP475" s="61"/>
      <c r="VLQ475" s="61"/>
      <c r="VLR475" s="61"/>
      <c r="VLS475" s="61"/>
      <c r="VLT475" s="61"/>
      <c r="VLU475" s="61"/>
      <c r="VLV475" s="61"/>
      <c r="VLW475" s="61"/>
      <c r="VLX475" s="61"/>
      <c r="VLY475" s="61"/>
      <c r="VLZ475" s="61"/>
      <c r="VMA475" s="61"/>
      <c r="VMB475" s="61"/>
      <c r="VMC475" s="61"/>
      <c r="VMD475" s="61"/>
      <c r="VME475" s="61"/>
      <c r="VMF475" s="61"/>
      <c r="VMG475" s="61"/>
      <c r="VMH475" s="61"/>
      <c r="VMI475" s="61"/>
      <c r="VMJ475" s="61"/>
      <c r="VMK475" s="61"/>
      <c r="VML475" s="61"/>
      <c r="VMM475" s="61"/>
      <c r="VMN475" s="61"/>
      <c r="VMO475" s="61"/>
      <c r="VMP475" s="61"/>
      <c r="VMQ475" s="61"/>
      <c r="VMR475" s="61"/>
      <c r="VMS475" s="61"/>
      <c r="VMT475" s="61"/>
      <c r="VMU475" s="61"/>
      <c r="VMV475" s="61"/>
      <c r="VMW475" s="61"/>
      <c r="VMX475" s="61"/>
      <c r="VMY475" s="61"/>
      <c r="VMZ475" s="61"/>
      <c r="VNA475" s="61"/>
      <c r="VNB475" s="61"/>
      <c r="VNC475" s="61"/>
      <c r="VND475" s="61"/>
      <c r="VNE475" s="61"/>
      <c r="VNF475" s="61"/>
      <c r="VNG475" s="61"/>
      <c r="VNH475" s="61"/>
      <c r="VNI475" s="61"/>
      <c r="VNJ475" s="61"/>
      <c r="VNK475" s="61"/>
      <c r="VNL475" s="61"/>
      <c r="VNM475" s="61"/>
      <c r="VNN475" s="61"/>
      <c r="VNO475" s="61"/>
      <c r="VNP475" s="61"/>
      <c r="VNQ475" s="61"/>
      <c r="VNR475" s="61"/>
      <c r="VNS475" s="61"/>
      <c r="VNT475" s="61"/>
      <c r="VNU475" s="61"/>
      <c r="VNV475" s="61"/>
      <c r="VNW475" s="61"/>
      <c r="VNX475" s="61"/>
      <c r="VNY475" s="61"/>
      <c r="VNZ475" s="61"/>
      <c r="VOA475" s="61"/>
      <c r="VOB475" s="61"/>
      <c r="VOC475" s="61"/>
      <c r="VOD475" s="61"/>
      <c r="VOE475" s="61"/>
      <c r="VOF475" s="61"/>
      <c r="VOG475" s="61"/>
      <c r="VOH475" s="61"/>
      <c r="VOI475" s="61"/>
      <c r="VOJ475" s="61"/>
      <c r="VOK475" s="61"/>
      <c r="VOL475" s="61"/>
      <c r="VOM475" s="61"/>
      <c r="VON475" s="61"/>
      <c r="VOO475" s="61"/>
      <c r="VOP475" s="61"/>
      <c r="VOQ475" s="61"/>
      <c r="VOR475" s="61"/>
      <c r="VOS475" s="61"/>
      <c r="VOT475" s="61"/>
      <c r="VOU475" s="61"/>
      <c r="VOV475" s="61"/>
      <c r="VOW475" s="61"/>
      <c r="VOX475" s="61"/>
      <c r="VOY475" s="61"/>
      <c r="VOZ475" s="61"/>
      <c r="VPA475" s="61"/>
      <c r="VPB475" s="61"/>
      <c r="VPC475" s="61"/>
      <c r="VPD475" s="61"/>
      <c r="VPE475" s="61"/>
      <c r="VPF475" s="61"/>
      <c r="VPG475" s="61"/>
      <c r="VPH475" s="61"/>
      <c r="VPI475" s="61"/>
      <c r="VPJ475" s="61"/>
      <c r="VPK475" s="61"/>
      <c r="VPL475" s="61"/>
      <c r="VPM475" s="61"/>
      <c r="VPN475" s="61"/>
      <c r="VPO475" s="61"/>
      <c r="VPP475" s="61"/>
      <c r="VPQ475" s="61"/>
      <c r="VPR475" s="61"/>
      <c r="VPS475" s="61"/>
      <c r="VPT475" s="61"/>
      <c r="VPU475" s="61"/>
      <c r="VPV475" s="61"/>
      <c r="VPW475" s="61"/>
      <c r="VPX475" s="61"/>
      <c r="VPY475" s="61"/>
      <c r="VPZ475" s="61"/>
      <c r="VQA475" s="61"/>
      <c r="VQB475" s="61"/>
      <c r="VQC475" s="61"/>
      <c r="VQD475" s="61"/>
      <c r="VQE475" s="61"/>
      <c r="VQF475" s="61"/>
      <c r="VQG475" s="61"/>
      <c r="VQH475" s="61"/>
      <c r="VQI475" s="61"/>
      <c r="VQJ475" s="61"/>
      <c r="VQK475" s="61"/>
      <c r="VQL475" s="61"/>
      <c r="VQM475" s="61"/>
      <c r="VQN475" s="61"/>
      <c r="VQO475" s="61"/>
      <c r="VQP475" s="61"/>
      <c r="VQQ475" s="61"/>
      <c r="VQR475" s="61"/>
      <c r="VQS475" s="61"/>
      <c r="VQT475" s="61"/>
      <c r="VQU475" s="61"/>
      <c r="VQV475" s="61"/>
      <c r="VQW475" s="61"/>
      <c r="VQX475" s="61"/>
      <c r="VQY475" s="61"/>
      <c r="VQZ475" s="61"/>
      <c r="VRA475" s="61"/>
      <c r="VRB475" s="61"/>
      <c r="VRC475" s="61"/>
      <c r="VRD475" s="61"/>
      <c r="VRE475" s="61"/>
      <c r="VRF475" s="61"/>
      <c r="VRG475" s="61"/>
      <c r="VRH475" s="61"/>
      <c r="VRI475" s="61"/>
      <c r="VRJ475" s="61"/>
      <c r="VRK475" s="61"/>
      <c r="VRL475" s="61"/>
      <c r="VRM475" s="61"/>
      <c r="VRN475" s="61"/>
      <c r="VRO475" s="61"/>
      <c r="VRP475" s="61"/>
      <c r="VRQ475" s="61"/>
      <c r="VRR475" s="61"/>
      <c r="VRS475" s="61"/>
      <c r="VRT475" s="61"/>
      <c r="VRU475" s="61"/>
      <c r="VRV475" s="61"/>
      <c r="VRW475" s="61"/>
      <c r="VRX475" s="61"/>
      <c r="VRY475" s="61"/>
      <c r="VRZ475" s="61"/>
      <c r="VSA475" s="61"/>
      <c r="VSB475" s="61"/>
      <c r="VSC475" s="61"/>
      <c r="VSD475" s="61"/>
      <c r="VSE475" s="61"/>
      <c r="VSF475" s="61"/>
      <c r="VSG475" s="61"/>
      <c r="VSH475" s="61"/>
      <c r="VSI475" s="61"/>
      <c r="VSJ475" s="61"/>
      <c r="VSK475" s="61"/>
      <c r="VSL475" s="61"/>
      <c r="VSM475" s="61"/>
      <c r="VSN475" s="61"/>
      <c r="VSO475" s="61"/>
      <c r="VSP475" s="61"/>
      <c r="VSQ475" s="61"/>
      <c r="VSR475" s="61"/>
      <c r="VSS475" s="61"/>
      <c r="VST475" s="61"/>
      <c r="VSU475" s="61"/>
      <c r="VSV475" s="61"/>
      <c r="VSW475" s="61"/>
      <c r="VSX475" s="61"/>
      <c r="VSY475" s="61"/>
      <c r="VSZ475" s="61"/>
      <c r="VTA475" s="61"/>
      <c r="VTB475" s="61"/>
      <c r="VTC475" s="61"/>
      <c r="VTD475" s="61"/>
      <c r="VTE475" s="61"/>
      <c r="VTF475" s="61"/>
      <c r="VTG475" s="61"/>
      <c r="VTH475" s="61"/>
      <c r="VTI475" s="61"/>
      <c r="VTJ475" s="61"/>
      <c r="VTK475" s="61"/>
      <c r="VTL475" s="61"/>
      <c r="VTM475" s="61"/>
      <c r="VTN475" s="61"/>
      <c r="VTO475" s="61"/>
      <c r="VTP475" s="61"/>
      <c r="VTQ475" s="61"/>
      <c r="VTR475" s="61"/>
      <c r="VTS475" s="61"/>
      <c r="VTT475" s="61"/>
      <c r="VTU475" s="61"/>
      <c r="VTV475" s="61"/>
      <c r="VTW475" s="61"/>
      <c r="VTX475" s="61"/>
      <c r="VTY475" s="61"/>
      <c r="VTZ475" s="61"/>
      <c r="VUA475" s="61"/>
      <c r="VUB475" s="61"/>
      <c r="VUC475" s="61"/>
      <c r="VUD475" s="61"/>
      <c r="VUE475" s="61"/>
      <c r="VUF475" s="61"/>
      <c r="VUG475" s="61"/>
      <c r="VUH475" s="61"/>
      <c r="VUI475" s="61"/>
      <c r="VUJ475" s="61"/>
      <c r="VUK475" s="61"/>
      <c r="VUL475" s="61"/>
      <c r="VUM475" s="61"/>
      <c r="VUN475" s="61"/>
      <c r="VUO475" s="61"/>
      <c r="VUP475" s="61"/>
      <c r="VUQ475" s="61"/>
      <c r="VUR475" s="61"/>
      <c r="VUS475" s="61"/>
      <c r="VUT475" s="61"/>
      <c r="VUU475" s="61"/>
      <c r="VUV475" s="61"/>
      <c r="VUW475" s="61"/>
      <c r="VUX475" s="61"/>
      <c r="VUY475" s="61"/>
      <c r="VUZ475" s="61"/>
      <c r="VVA475" s="61"/>
      <c r="VVB475" s="61"/>
      <c r="VVC475" s="61"/>
      <c r="VVD475" s="61"/>
      <c r="VVE475" s="61"/>
      <c r="VVF475" s="61"/>
      <c r="VVG475" s="61"/>
      <c r="VVH475" s="61"/>
      <c r="VVI475" s="61"/>
      <c r="VVJ475" s="61"/>
      <c r="VVK475" s="61"/>
      <c r="VVL475" s="61"/>
      <c r="VVM475" s="61"/>
      <c r="VVN475" s="61"/>
      <c r="VVO475" s="61"/>
      <c r="VVP475" s="61"/>
      <c r="VVQ475" s="61"/>
      <c r="VVR475" s="61"/>
      <c r="VVS475" s="61"/>
      <c r="VVT475" s="61"/>
      <c r="VVU475" s="61"/>
      <c r="VVV475" s="61"/>
      <c r="VVW475" s="61"/>
      <c r="VVX475" s="61"/>
      <c r="VVY475" s="61"/>
      <c r="VVZ475" s="61"/>
      <c r="VWA475" s="61"/>
      <c r="VWB475" s="61"/>
      <c r="VWC475" s="61"/>
      <c r="VWD475" s="61"/>
      <c r="VWE475" s="61"/>
      <c r="VWF475" s="61"/>
      <c r="VWG475" s="61"/>
      <c r="VWH475" s="61"/>
      <c r="VWI475" s="61"/>
      <c r="VWJ475" s="61"/>
      <c r="VWK475" s="61"/>
      <c r="VWL475" s="61"/>
      <c r="VWM475" s="61"/>
      <c r="VWN475" s="61"/>
      <c r="VWO475" s="61"/>
      <c r="VWP475" s="61"/>
      <c r="VWQ475" s="61"/>
      <c r="VWR475" s="61"/>
      <c r="VWS475" s="61"/>
      <c r="VWT475" s="61"/>
      <c r="VWU475" s="61"/>
      <c r="VWV475" s="61"/>
      <c r="VWW475" s="61"/>
      <c r="VWX475" s="61"/>
      <c r="VWY475" s="61"/>
      <c r="VWZ475" s="61"/>
      <c r="VXA475" s="61"/>
      <c r="VXB475" s="61"/>
      <c r="VXC475" s="61"/>
      <c r="VXD475" s="61"/>
      <c r="VXE475" s="61"/>
      <c r="VXF475" s="61"/>
      <c r="VXG475" s="61"/>
      <c r="VXH475" s="61"/>
      <c r="VXI475" s="61"/>
      <c r="VXJ475" s="61"/>
      <c r="VXK475" s="61"/>
      <c r="VXL475" s="61"/>
      <c r="VXM475" s="61"/>
      <c r="VXN475" s="61"/>
      <c r="VXO475" s="61"/>
      <c r="VXP475" s="61"/>
      <c r="VXQ475" s="61"/>
      <c r="VXR475" s="61"/>
      <c r="VXS475" s="61"/>
      <c r="VXT475" s="61"/>
      <c r="VXU475" s="61"/>
      <c r="VXV475" s="61"/>
      <c r="VXW475" s="61"/>
      <c r="VXX475" s="61"/>
      <c r="VXY475" s="61"/>
      <c r="VXZ475" s="61"/>
      <c r="VYA475" s="61"/>
      <c r="VYB475" s="61"/>
      <c r="VYC475" s="61"/>
      <c r="VYD475" s="61"/>
      <c r="VYE475" s="61"/>
      <c r="VYF475" s="61"/>
      <c r="VYG475" s="61"/>
      <c r="VYH475" s="61"/>
      <c r="VYI475" s="61"/>
      <c r="VYJ475" s="61"/>
      <c r="VYK475" s="61"/>
      <c r="VYL475" s="61"/>
      <c r="VYM475" s="61"/>
      <c r="VYN475" s="61"/>
      <c r="VYO475" s="61"/>
      <c r="VYP475" s="61"/>
      <c r="VYQ475" s="61"/>
      <c r="VYR475" s="61"/>
      <c r="VYS475" s="61"/>
      <c r="VYT475" s="61"/>
      <c r="VYU475" s="61"/>
      <c r="VYV475" s="61"/>
      <c r="VYW475" s="61"/>
      <c r="VYX475" s="61"/>
      <c r="VYY475" s="61"/>
      <c r="VYZ475" s="61"/>
      <c r="VZA475" s="61"/>
      <c r="VZB475" s="61"/>
      <c r="VZC475" s="61"/>
      <c r="VZD475" s="61"/>
      <c r="VZE475" s="61"/>
      <c r="VZF475" s="61"/>
      <c r="VZG475" s="61"/>
      <c r="VZH475" s="61"/>
      <c r="VZI475" s="61"/>
      <c r="VZJ475" s="61"/>
      <c r="VZK475" s="61"/>
      <c r="VZL475" s="61"/>
      <c r="VZM475" s="61"/>
      <c r="VZN475" s="61"/>
      <c r="VZO475" s="61"/>
      <c r="VZP475" s="61"/>
      <c r="VZQ475" s="61"/>
      <c r="VZR475" s="61"/>
      <c r="VZS475" s="61"/>
      <c r="VZT475" s="61"/>
      <c r="VZU475" s="61"/>
      <c r="VZV475" s="61"/>
      <c r="VZW475" s="61"/>
      <c r="VZX475" s="61"/>
      <c r="VZY475" s="61"/>
      <c r="VZZ475" s="61"/>
      <c r="WAA475" s="61"/>
      <c r="WAB475" s="61"/>
      <c r="WAC475" s="61"/>
      <c r="WAD475" s="61"/>
      <c r="WAE475" s="61"/>
      <c r="WAF475" s="61"/>
      <c r="WAG475" s="61"/>
      <c r="WAH475" s="61"/>
      <c r="WAI475" s="61"/>
      <c r="WAJ475" s="61"/>
      <c r="WAK475" s="61"/>
      <c r="WAL475" s="61"/>
      <c r="WAM475" s="61"/>
      <c r="WAN475" s="61"/>
      <c r="WAO475" s="61"/>
      <c r="WAP475" s="61"/>
      <c r="WAQ475" s="61"/>
      <c r="WAR475" s="61"/>
      <c r="WAS475" s="61"/>
      <c r="WAT475" s="61"/>
      <c r="WAU475" s="61"/>
      <c r="WAV475" s="61"/>
      <c r="WAW475" s="61"/>
      <c r="WAX475" s="61"/>
      <c r="WAY475" s="61"/>
      <c r="WAZ475" s="61"/>
      <c r="WBA475" s="61"/>
      <c r="WBB475" s="61"/>
      <c r="WBC475" s="61"/>
      <c r="WBD475" s="61"/>
      <c r="WBE475" s="61"/>
      <c r="WBF475" s="61"/>
      <c r="WBG475" s="61"/>
      <c r="WBH475" s="61"/>
      <c r="WBI475" s="61"/>
      <c r="WBJ475" s="61"/>
      <c r="WBK475" s="61"/>
      <c r="WBL475" s="61"/>
      <c r="WBM475" s="61"/>
      <c r="WBN475" s="61"/>
      <c r="WBO475" s="61"/>
      <c r="WBP475" s="61"/>
      <c r="WBQ475" s="61"/>
      <c r="WBR475" s="61"/>
      <c r="WBS475" s="61"/>
      <c r="WBT475" s="61"/>
      <c r="WBU475" s="61"/>
      <c r="WBV475" s="61"/>
      <c r="WBW475" s="61"/>
      <c r="WBX475" s="61"/>
      <c r="WBY475" s="61"/>
      <c r="WBZ475" s="61"/>
      <c r="WCA475" s="61"/>
      <c r="WCB475" s="61"/>
      <c r="WCC475" s="61"/>
      <c r="WCD475" s="61"/>
      <c r="WCE475" s="61"/>
      <c r="WCF475" s="61"/>
      <c r="WCG475" s="61"/>
      <c r="WCH475" s="61"/>
      <c r="WCI475" s="61"/>
      <c r="WCJ475" s="61"/>
      <c r="WCK475" s="61"/>
      <c r="WCL475" s="61"/>
      <c r="WCM475" s="61"/>
      <c r="WCN475" s="61"/>
      <c r="WCO475" s="61"/>
      <c r="WCP475" s="61"/>
      <c r="WCQ475" s="61"/>
      <c r="WCR475" s="61"/>
      <c r="WCS475" s="61"/>
      <c r="WCT475" s="61"/>
      <c r="WCU475" s="61"/>
      <c r="WCV475" s="61"/>
      <c r="WCW475" s="61"/>
      <c r="WCX475" s="61"/>
      <c r="WCY475" s="61"/>
      <c r="WCZ475" s="61"/>
      <c r="WDA475" s="61"/>
      <c r="WDB475" s="61"/>
      <c r="WDC475" s="61"/>
      <c r="WDD475" s="61"/>
      <c r="WDE475" s="61"/>
      <c r="WDF475" s="61"/>
      <c r="WDG475" s="61"/>
      <c r="WDH475" s="61"/>
      <c r="WDI475" s="61"/>
      <c r="WDJ475" s="61"/>
      <c r="WDK475" s="61"/>
      <c r="WDL475" s="61"/>
      <c r="WDM475" s="61"/>
      <c r="WDN475" s="61"/>
      <c r="WDO475" s="61"/>
      <c r="WDP475" s="61"/>
      <c r="WDQ475" s="61"/>
      <c r="WDR475" s="61"/>
      <c r="WDS475" s="61"/>
      <c r="WDT475" s="61"/>
      <c r="WDU475" s="61"/>
      <c r="WDV475" s="61"/>
      <c r="WDW475" s="61"/>
      <c r="WDX475" s="61"/>
      <c r="WDY475" s="61"/>
      <c r="WDZ475" s="61"/>
      <c r="WEA475" s="61"/>
      <c r="WEB475" s="61"/>
      <c r="WEC475" s="61"/>
      <c r="WED475" s="61"/>
      <c r="WEE475" s="61"/>
      <c r="WEF475" s="61"/>
      <c r="WEG475" s="61"/>
      <c r="WEH475" s="61"/>
      <c r="WEI475" s="61"/>
      <c r="WEJ475" s="61"/>
      <c r="WEK475" s="61"/>
      <c r="WEL475" s="61"/>
      <c r="WEM475" s="61"/>
      <c r="WEN475" s="61"/>
      <c r="WEO475" s="61"/>
      <c r="WEP475" s="61"/>
      <c r="WEQ475" s="61"/>
      <c r="WER475" s="61"/>
      <c r="WES475" s="61"/>
      <c r="WET475" s="61"/>
      <c r="WEU475" s="61"/>
      <c r="WEV475" s="61"/>
      <c r="WEW475" s="61"/>
      <c r="WEX475" s="61"/>
      <c r="WEY475" s="61"/>
      <c r="WEZ475" s="61"/>
      <c r="WFA475" s="61"/>
      <c r="WFB475" s="61"/>
      <c r="WFC475" s="61"/>
      <c r="WFD475" s="61"/>
      <c r="WFE475" s="61"/>
      <c r="WFF475" s="61"/>
      <c r="WFG475" s="61"/>
      <c r="WFH475" s="61"/>
      <c r="WFI475" s="61"/>
      <c r="WFJ475" s="61"/>
      <c r="WFK475" s="61"/>
      <c r="WFL475" s="61"/>
      <c r="WFM475" s="61"/>
      <c r="WFN475" s="61"/>
      <c r="WFO475" s="61"/>
      <c r="WFP475" s="61"/>
      <c r="WFQ475" s="61"/>
      <c r="WFR475" s="61"/>
      <c r="WFS475" s="61"/>
      <c r="WFT475" s="61"/>
      <c r="WFU475" s="61"/>
      <c r="WFV475" s="61"/>
      <c r="WFW475" s="61"/>
      <c r="WFX475" s="61"/>
      <c r="WFY475" s="61"/>
      <c r="WFZ475" s="61"/>
      <c r="WGA475" s="61"/>
      <c r="WGB475" s="61"/>
      <c r="WGC475" s="61"/>
      <c r="WGD475" s="61"/>
      <c r="WGE475" s="61"/>
      <c r="WGF475" s="61"/>
      <c r="WGG475" s="61"/>
      <c r="WGH475" s="61"/>
      <c r="WGI475" s="61"/>
      <c r="WGJ475" s="61"/>
      <c r="WGK475" s="61"/>
      <c r="WGL475" s="61"/>
      <c r="WGM475" s="61"/>
      <c r="WGN475" s="61"/>
      <c r="WGO475" s="61"/>
      <c r="WGP475" s="61"/>
      <c r="WGQ475" s="61"/>
      <c r="WGR475" s="61"/>
      <c r="WGS475" s="61"/>
      <c r="WGT475" s="61"/>
      <c r="WGU475" s="61"/>
      <c r="WGV475" s="61"/>
      <c r="WGW475" s="61"/>
      <c r="WGX475" s="61"/>
      <c r="WGY475" s="61"/>
      <c r="WGZ475" s="61"/>
      <c r="WHA475" s="61"/>
      <c r="WHB475" s="61"/>
      <c r="WHC475" s="61"/>
      <c r="WHD475" s="61"/>
      <c r="WHE475" s="61"/>
      <c r="WHF475" s="61"/>
      <c r="WHG475" s="61"/>
      <c r="WHH475" s="61"/>
      <c r="WHI475" s="61"/>
      <c r="WHJ475" s="61"/>
      <c r="WHK475" s="61"/>
      <c r="WHL475" s="61"/>
      <c r="WHM475" s="61"/>
      <c r="WHN475" s="61"/>
      <c r="WHO475" s="61"/>
      <c r="WHP475" s="61"/>
      <c r="WHQ475" s="61"/>
      <c r="WHR475" s="61"/>
      <c r="WHS475" s="61"/>
      <c r="WHT475" s="61"/>
      <c r="WHU475" s="61"/>
      <c r="WHV475" s="61"/>
      <c r="WHW475" s="61"/>
      <c r="WHX475" s="61"/>
      <c r="WHY475" s="61"/>
      <c r="WHZ475" s="61"/>
      <c r="WIA475" s="61"/>
      <c r="WIB475" s="61"/>
      <c r="WIC475" s="61"/>
      <c r="WID475" s="61"/>
      <c r="WIE475" s="61"/>
      <c r="WIF475" s="61"/>
      <c r="WIG475" s="61"/>
      <c r="WIH475" s="61"/>
      <c r="WII475" s="61"/>
      <c r="WIJ475" s="61"/>
      <c r="WIK475" s="61"/>
      <c r="WIL475" s="61"/>
      <c r="WIM475" s="61"/>
      <c r="WIN475" s="61"/>
      <c r="WIO475" s="61"/>
      <c r="WIP475" s="61"/>
      <c r="WIQ475" s="61"/>
      <c r="WIR475" s="61"/>
      <c r="WIS475" s="61"/>
      <c r="WIT475" s="61"/>
      <c r="WIU475" s="61"/>
      <c r="WIV475" s="61"/>
      <c r="WIW475" s="61"/>
      <c r="WIX475" s="61"/>
      <c r="WIY475" s="61"/>
      <c r="WIZ475" s="61"/>
      <c r="WJA475" s="61"/>
      <c r="WJB475" s="61"/>
      <c r="WJC475" s="61"/>
      <c r="WJD475" s="61"/>
      <c r="WJE475" s="61"/>
      <c r="WJF475" s="61"/>
      <c r="WJG475" s="61"/>
      <c r="WJH475" s="61"/>
      <c r="WJI475" s="61"/>
      <c r="WJJ475" s="61"/>
      <c r="WJK475" s="61"/>
      <c r="WJL475" s="61"/>
      <c r="WJM475" s="61"/>
      <c r="WJN475" s="61"/>
      <c r="WJO475" s="61"/>
      <c r="WJP475" s="61"/>
      <c r="WJQ475" s="61"/>
      <c r="WJR475" s="61"/>
      <c r="WJS475" s="61"/>
      <c r="WJT475" s="61"/>
      <c r="WJU475" s="61"/>
      <c r="WJV475" s="61"/>
      <c r="WJW475" s="61"/>
      <c r="WJX475" s="61"/>
      <c r="WJY475" s="61"/>
      <c r="WJZ475" s="61"/>
      <c r="WKA475" s="61"/>
      <c r="WKB475" s="61"/>
      <c r="WKC475" s="61"/>
      <c r="WKD475" s="61"/>
      <c r="WKE475" s="61"/>
      <c r="WKF475" s="61"/>
      <c r="WKG475" s="61"/>
      <c r="WKH475" s="61"/>
      <c r="WKI475" s="61"/>
      <c r="WKJ475" s="61"/>
      <c r="WKK475" s="61"/>
      <c r="WKL475" s="61"/>
      <c r="WKM475" s="61"/>
      <c r="WKN475" s="61"/>
      <c r="WKO475" s="61"/>
      <c r="WKP475" s="61"/>
      <c r="WKQ475" s="61"/>
      <c r="WKR475" s="61"/>
      <c r="WKS475" s="61"/>
      <c r="WKT475" s="61"/>
      <c r="WKU475" s="61"/>
      <c r="WKV475" s="61"/>
      <c r="WKW475" s="61"/>
      <c r="WKX475" s="61"/>
      <c r="WKY475" s="61"/>
      <c r="WKZ475" s="61"/>
      <c r="WLA475" s="61"/>
      <c r="WLB475" s="61"/>
      <c r="WLC475" s="61"/>
      <c r="WLD475" s="61"/>
      <c r="WLE475" s="61"/>
      <c r="WLF475" s="61"/>
      <c r="WLG475" s="61"/>
      <c r="WLH475" s="61"/>
      <c r="WLI475" s="61"/>
      <c r="WLJ475" s="61"/>
      <c r="WLK475" s="61"/>
      <c r="WLL475" s="61"/>
      <c r="WLM475" s="61"/>
      <c r="WLN475" s="61"/>
      <c r="WLO475" s="61"/>
      <c r="WLP475" s="61"/>
      <c r="WLQ475" s="61"/>
      <c r="WLR475" s="61"/>
      <c r="WLS475" s="61"/>
      <c r="WLT475" s="61"/>
      <c r="WLU475" s="61"/>
      <c r="WLV475" s="61"/>
      <c r="WLW475" s="61"/>
      <c r="WLX475" s="61"/>
      <c r="WLY475" s="61"/>
      <c r="WLZ475" s="61"/>
      <c r="WMA475" s="61"/>
      <c r="WMB475" s="61"/>
      <c r="WMC475" s="61"/>
      <c r="WMD475" s="61"/>
      <c r="WME475" s="61"/>
      <c r="WMF475" s="61"/>
      <c r="WMG475" s="61"/>
      <c r="WMH475" s="61"/>
      <c r="WMI475" s="61"/>
      <c r="WMJ475" s="61"/>
      <c r="WMK475" s="61"/>
      <c r="WML475" s="61"/>
      <c r="WMM475" s="61"/>
      <c r="WMN475" s="61"/>
      <c r="WMO475" s="61"/>
      <c r="WMP475" s="61"/>
      <c r="WMQ475" s="61"/>
      <c r="WMR475" s="61"/>
      <c r="WMS475" s="61"/>
      <c r="WMT475" s="61"/>
      <c r="WMU475" s="61"/>
      <c r="WMV475" s="61"/>
      <c r="WMW475" s="61"/>
      <c r="WMX475" s="61"/>
      <c r="WMY475" s="61"/>
      <c r="WMZ475" s="61"/>
      <c r="WNA475" s="61"/>
      <c r="WNB475" s="61"/>
      <c r="WNC475" s="61"/>
      <c r="WND475" s="61"/>
      <c r="WNE475" s="61"/>
      <c r="WNF475" s="61"/>
      <c r="WNG475" s="61"/>
      <c r="WNH475" s="61"/>
      <c r="WNI475" s="61"/>
      <c r="WNJ475" s="61"/>
      <c r="WNK475" s="61"/>
      <c r="WNL475" s="61"/>
      <c r="WNM475" s="61"/>
      <c r="WNN475" s="61"/>
      <c r="WNO475" s="61"/>
      <c r="WNP475" s="61"/>
      <c r="WNQ475" s="61"/>
      <c r="WNR475" s="61"/>
      <c r="WNS475" s="61"/>
      <c r="WNT475" s="61"/>
      <c r="WNU475" s="61"/>
      <c r="WNV475" s="61"/>
      <c r="WNW475" s="61"/>
      <c r="WNX475" s="61"/>
      <c r="WNY475" s="61"/>
      <c r="WNZ475" s="61"/>
      <c r="WOA475" s="61"/>
      <c r="WOB475" s="61"/>
      <c r="WOC475" s="61"/>
      <c r="WOD475" s="61"/>
      <c r="WOE475" s="61"/>
      <c r="WOF475" s="61"/>
      <c r="WOG475" s="61"/>
      <c r="WOH475" s="61"/>
      <c r="WOI475" s="61"/>
      <c r="WOJ475" s="61"/>
      <c r="WOK475" s="61"/>
      <c r="WOL475" s="61"/>
      <c r="WOM475" s="61"/>
      <c r="WON475" s="61"/>
      <c r="WOO475" s="61"/>
      <c r="WOP475" s="61"/>
      <c r="WOQ475" s="61"/>
      <c r="WOR475" s="61"/>
      <c r="WOS475" s="61"/>
      <c r="WOT475" s="61"/>
      <c r="WOU475" s="61"/>
      <c r="WOV475" s="61"/>
      <c r="WOW475" s="61"/>
      <c r="WOX475" s="61"/>
      <c r="WOY475" s="61"/>
      <c r="WOZ475" s="61"/>
      <c r="WPA475" s="61"/>
      <c r="WPB475" s="61"/>
      <c r="WPC475" s="61"/>
      <c r="WPD475" s="61"/>
      <c r="WPE475" s="61"/>
      <c r="WPF475" s="61"/>
      <c r="WPG475" s="61"/>
      <c r="WPH475" s="61"/>
      <c r="WPI475" s="61"/>
      <c r="WPJ475" s="61"/>
      <c r="WPK475" s="61"/>
      <c r="WPL475" s="61"/>
      <c r="WPM475" s="61"/>
      <c r="WPN475" s="61"/>
      <c r="WPO475" s="61"/>
      <c r="WPP475" s="61"/>
      <c r="WPQ475" s="61"/>
      <c r="WPR475" s="61"/>
      <c r="WPS475" s="61"/>
      <c r="WPT475" s="61"/>
      <c r="WPU475" s="61"/>
      <c r="WPV475" s="61"/>
      <c r="WPW475" s="61"/>
      <c r="WPX475" s="61"/>
      <c r="WPY475" s="61"/>
      <c r="WPZ475" s="61"/>
      <c r="WQA475" s="61"/>
      <c r="WQB475" s="61"/>
      <c r="WQC475" s="61"/>
      <c r="WQD475" s="61"/>
      <c r="WQE475" s="61"/>
      <c r="WQF475" s="61"/>
      <c r="WQG475" s="61"/>
      <c r="WQH475" s="61"/>
      <c r="WQI475" s="61"/>
      <c r="WQJ475" s="61"/>
      <c r="WQK475" s="61"/>
      <c r="WQL475" s="61"/>
      <c r="WQM475" s="61"/>
      <c r="WQN475" s="61"/>
      <c r="WQO475" s="61"/>
      <c r="WQP475" s="61"/>
      <c r="WQQ475" s="61"/>
      <c r="WQR475" s="61"/>
      <c r="WQS475" s="61"/>
      <c r="WQT475" s="61"/>
      <c r="WQU475" s="61"/>
      <c r="WQV475" s="61"/>
      <c r="WQW475" s="61"/>
      <c r="WQX475" s="61"/>
      <c r="WQY475" s="61"/>
      <c r="WQZ475" s="61"/>
      <c r="WRA475" s="61"/>
      <c r="WRB475" s="61"/>
      <c r="WRC475" s="61"/>
      <c r="WRD475" s="61"/>
      <c r="WRE475" s="61"/>
      <c r="WRF475" s="61"/>
      <c r="WRG475" s="61"/>
      <c r="WRH475" s="61"/>
      <c r="WRI475" s="61"/>
      <c r="WRJ475" s="61"/>
      <c r="WRK475" s="61"/>
      <c r="WRL475" s="61"/>
      <c r="WRM475" s="61"/>
      <c r="WRN475" s="61"/>
      <c r="WRO475" s="61"/>
      <c r="WRP475" s="61"/>
      <c r="WRQ475" s="61"/>
      <c r="WRR475" s="61"/>
      <c r="WRS475" s="61"/>
      <c r="WRT475" s="61"/>
      <c r="WRU475" s="61"/>
      <c r="WRV475" s="61"/>
      <c r="WRW475" s="61"/>
      <c r="WRX475" s="61"/>
      <c r="WRY475" s="61"/>
      <c r="WRZ475" s="61"/>
      <c r="WSA475" s="61"/>
      <c r="WSB475" s="61"/>
      <c r="WSC475" s="61"/>
      <c r="WSD475" s="61"/>
      <c r="WSE475" s="61"/>
      <c r="WSF475" s="61"/>
      <c r="WSG475" s="61"/>
      <c r="WSH475" s="61"/>
      <c r="WSI475" s="61"/>
      <c r="WSJ475" s="61"/>
      <c r="WSK475" s="61"/>
      <c r="WSL475" s="61"/>
      <c r="WSM475" s="61"/>
      <c r="WSN475" s="61"/>
      <c r="WSO475" s="61"/>
      <c r="WSP475" s="61"/>
      <c r="WSQ475" s="61"/>
      <c r="WSR475" s="61"/>
      <c r="WSS475" s="61"/>
      <c r="WST475" s="61"/>
      <c r="WSU475" s="61"/>
      <c r="WSV475" s="61"/>
      <c r="WSW475" s="61"/>
      <c r="WSX475" s="61"/>
      <c r="WSY475" s="61"/>
      <c r="WSZ475" s="61"/>
      <c r="WTA475" s="61"/>
      <c r="WTB475" s="61"/>
      <c r="WTC475" s="61"/>
      <c r="WTD475" s="61"/>
      <c r="WTE475" s="61"/>
      <c r="WTF475" s="61"/>
      <c r="WTG475" s="61"/>
      <c r="WTH475" s="61"/>
      <c r="WTI475" s="61"/>
      <c r="WTJ475" s="61"/>
      <c r="WTK475" s="61"/>
      <c r="WTL475" s="61"/>
      <c r="WTM475" s="61"/>
      <c r="WTN475" s="61"/>
      <c r="WTO475" s="61"/>
      <c r="WTP475" s="61"/>
      <c r="WTQ475" s="61"/>
      <c r="WTR475" s="61"/>
      <c r="WTS475" s="61"/>
      <c r="WTT475" s="61"/>
      <c r="WTU475" s="61"/>
      <c r="WTV475" s="61"/>
      <c r="WTW475" s="61"/>
      <c r="WTX475" s="61"/>
      <c r="WTY475" s="61"/>
      <c r="WTZ475" s="61"/>
      <c r="WUA475" s="61"/>
      <c r="WUB475" s="61"/>
      <c r="WUC475" s="61"/>
      <c r="WUD475" s="61"/>
      <c r="WUE475" s="61"/>
      <c r="WUF475" s="61"/>
      <c r="WUG475" s="61"/>
      <c r="WUH475" s="61"/>
      <c r="WUI475" s="61"/>
      <c r="WUJ475" s="61"/>
      <c r="WUK475" s="61"/>
      <c r="WUL475" s="61"/>
      <c r="WUM475" s="61"/>
      <c r="WUN475" s="61"/>
      <c r="WUO475" s="61"/>
      <c r="WUP475" s="61"/>
      <c r="WUQ475" s="61"/>
      <c r="WUR475" s="61"/>
      <c r="WUS475" s="61"/>
      <c r="WUT475" s="61"/>
      <c r="WUU475" s="61"/>
      <c r="WUV475" s="61"/>
      <c r="WUW475" s="61"/>
      <c r="WUX475" s="61"/>
      <c r="WUY475" s="61"/>
      <c r="WUZ475" s="61"/>
      <c r="WVA475" s="61"/>
      <c r="WVB475" s="61"/>
      <c r="WVC475" s="61"/>
      <c r="WVD475" s="61"/>
      <c r="WVE475" s="61"/>
      <c r="WVF475" s="61"/>
      <c r="WVG475" s="61"/>
      <c r="WVH475" s="61"/>
    </row>
    <row r="476" spans="2:16128" ht="24" customHeight="1" thickBot="1" x14ac:dyDescent="0.2">
      <c r="B476" s="1174" t="s">
        <v>346</v>
      </c>
      <c r="C476" s="1175"/>
      <c r="D476" s="1175"/>
      <c r="E476" s="782"/>
      <c r="F476" s="1173">
        <f>J472*1000</f>
        <v>0</v>
      </c>
      <c r="G476" s="812"/>
      <c r="H476" s="674" t="s">
        <v>345</v>
      </c>
      <c r="I476" s="61"/>
      <c r="J476" s="61"/>
    </row>
    <row r="477" spans="2:16128" ht="13.5" x14ac:dyDescent="0.15">
      <c r="B477" s="66" t="s">
        <v>348</v>
      </c>
      <c r="F477" s="66"/>
    </row>
  </sheetData>
  <mergeCells count="788">
    <mergeCell ref="B466:B468"/>
    <mergeCell ref="C466:C468"/>
    <mergeCell ref="H466:H468"/>
    <mergeCell ref="J466:J468"/>
    <mergeCell ref="B460:B462"/>
    <mergeCell ref="C460:C462"/>
    <mergeCell ref="H460:H462"/>
    <mergeCell ref="J460:J462"/>
    <mergeCell ref="B463:B465"/>
    <mergeCell ref="C463:C465"/>
    <mergeCell ref="H463:H465"/>
    <mergeCell ref="J463:J465"/>
    <mergeCell ref="D460:D462"/>
    <mergeCell ref="D463:D465"/>
    <mergeCell ref="D466:D468"/>
    <mergeCell ref="B454:B456"/>
    <mergeCell ref="C454:C456"/>
    <mergeCell ref="H454:H456"/>
    <mergeCell ref="J454:J456"/>
    <mergeCell ref="B457:B459"/>
    <mergeCell ref="C457:C459"/>
    <mergeCell ref="H457:H459"/>
    <mergeCell ref="J457:J459"/>
    <mergeCell ref="B448:B450"/>
    <mergeCell ref="C448:C450"/>
    <mergeCell ref="H448:H450"/>
    <mergeCell ref="J448:J450"/>
    <mergeCell ref="B451:B453"/>
    <mergeCell ref="C451:C453"/>
    <mergeCell ref="H451:H453"/>
    <mergeCell ref="J451:J453"/>
    <mergeCell ref="D448:D450"/>
    <mergeCell ref="D451:D453"/>
    <mergeCell ref="D454:D456"/>
    <mergeCell ref="D457:D459"/>
    <mergeCell ref="B442:B444"/>
    <mergeCell ref="C442:C444"/>
    <mergeCell ref="H442:H444"/>
    <mergeCell ref="J442:J444"/>
    <mergeCell ref="B445:B447"/>
    <mergeCell ref="C445:C447"/>
    <mergeCell ref="H445:H447"/>
    <mergeCell ref="J445:J447"/>
    <mergeCell ref="B436:B438"/>
    <mergeCell ref="C436:C438"/>
    <mergeCell ref="H436:H438"/>
    <mergeCell ref="J436:J438"/>
    <mergeCell ref="B439:B441"/>
    <mergeCell ref="C439:C441"/>
    <mergeCell ref="H439:H441"/>
    <mergeCell ref="J439:J441"/>
    <mergeCell ref="D436:D438"/>
    <mergeCell ref="D439:D441"/>
    <mergeCell ref="D442:D444"/>
    <mergeCell ref="D445:D447"/>
    <mergeCell ref="B430:B432"/>
    <mergeCell ref="C430:C432"/>
    <mergeCell ref="H430:H432"/>
    <mergeCell ref="J430:J432"/>
    <mergeCell ref="B433:B435"/>
    <mergeCell ref="C433:C435"/>
    <mergeCell ref="H433:H435"/>
    <mergeCell ref="J433:J435"/>
    <mergeCell ref="B424:B426"/>
    <mergeCell ref="C424:C426"/>
    <mergeCell ref="H424:H426"/>
    <mergeCell ref="J424:J426"/>
    <mergeCell ref="B427:B429"/>
    <mergeCell ref="C427:C429"/>
    <mergeCell ref="H427:H429"/>
    <mergeCell ref="J427:J429"/>
    <mergeCell ref="D424:D426"/>
    <mergeCell ref="D427:D429"/>
    <mergeCell ref="D430:D432"/>
    <mergeCell ref="D433:D435"/>
    <mergeCell ref="B418:B420"/>
    <mergeCell ref="C418:C420"/>
    <mergeCell ref="H418:H420"/>
    <mergeCell ref="J418:J420"/>
    <mergeCell ref="B421:B423"/>
    <mergeCell ref="C421:C423"/>
    <mergeCell ref="H421:H423"/>
    <mergeCell ref="J421:J423"/>
    <mergeCell ref="B412:B414"/>
    <mergeCell ref="C412:C414"/>
    <mergeCell ref="H412:H414"/>
    <mergeCell ref="J412:J414"/>
    <mergeCell ref="B415:B417"/>
    <mergeCell ref="C415:C417"/>
    <mergeCell ref="H415:H417"/>
    <mergeCell ref="J415:J417"/>
    <mergeCell ref="D412:D414"/>
    <mergeCell ref="D415:D417"/>
    <mergeCell ref="D418:D420"/>
    <mergeCell ref="D421:D423"/>
    <mergeCell ref="B406:B408"/>
    <mergeCell ref="C406:C408"/>
    <mergeCell ref="H406:H408"/>
    <mergeCell ref="J406:J408"/>
    <mergeCell ref="B409:B411"/>
    <mergeCell ref="C409:C411"/>
    <mergeCell ref="H409:H411"/>
    <mergeCell ref="J409:J411"/>
    <mergeCell ref="B400:B402"/>
    <mergeCell ref="C400:C402"/>
    <mergeCell ref="H400:H402"/>
    <mergeCell ref="J400:J402"/>
    <mergeCell ref="B403:B405"/>
    <mergeCell ref="C403:C405"/>
    <mergeCell ref="H403:H405"/>
    <mergeCell ref="J403:J405"/>
    <mergeCell ref="D400:D402"/>
    <mergeCell ref="D403:D405"/>
    <mergeCell ref="D406:D408"/>
    <mergeCell ref="D409:D411"/>
    <mergeCell ref="B394:B396"/>
    <mergeCell ref="C394:C396"/>
    <mergeCell ref="H394:H396"/>
    <mergeCell ref="J394:J396"/>
    <mergeCell ref="B397:B399"/>
    <mergeCell ref="C397:C399"/>
    <mergeCell ref="H397:H399"/>
    <mergeCell ref="J397:J399"/>
    <mergeCell ref="B388:B390"/>
    <mergeCell ref="C388:C390"/>
    <mergeCell ref="H388:H390"/>
    <mergeCell ref="J388:J390"/>
    <mergeCell ref="B391:B393"/>
    <mergeCell ref="C391:C393"/>
    <mergeCell ref="H391:H393"/>
    <mergeCell ref="J391:J393"/>
    <mergeCell ref="D388:D390"/>
    <mergeCell ref="D391:D393"/>
    <mergeCell ref="D394:D396"/>
    <mergeCell ref="D397:D399"/>
    <mergeCell ref="B382:B384"/>
    <mergeCell ref="C382:C384"/>
    <mergeCell ref="H382:H384"/>
    <mergeCell ref="J382:J384"/>
    <mergeCell ref="B385:B387"/>
    <mergeCell ref="C385:C387"/>
    <mergeCell ref="H385:H387"/>
    <mergeCell ref="J385:J387"/>
    <mergeCell ref="B376:B378"/>
    <mergeCell ref="C376:C378"/>
    <mergeCell ref="H376:H378"/>
    <mergeCell ref="J376:J378"/>
    <mergeCell ref="B379:B381"/>
    <mergeCell ref="C379:C381"/>
    <mergeCell ref="H379:H381"/>
    <mergeCell ref="J379:J381"/>
    <mergeCell ref="D376:D378"/>
    <mergeCell ref="D379:D381"/>
    <mergeCell ref="D382:D384"/>
    <mergeCell ref="D385:D387"/>
    <mergeCell ref="B370:B372"/>
    <mergeCell ref="C370:C372"/>
    <mergeCell ref="H370:H372"/>
    <mergeCell ref="J370:J372"/>
    <mergeCell ref="B373:B375"/>
    <mergeCell ref="C373:C375"/>
    <mergeCell ref="H373:H375"/>
    <mergeCell ref="J373:J375"/>
    <mergeCell ref="B364:B366"/>
    <mergeCell ref="C364:C366"/>
    <mergeCell ref="H364:H366"/>
    <mergeCell ref="J364:J366"/>
    <mergeCell ref="B367:B369"/>
    <mergeCell ref="C367:C369"/>
    <mergeCell ref="H367:H369"/>
    <mergeCell ref="J367:J369"/>
    <mergeCell ref="D364:D366"/>
    <mergeCell ref="D367:D369"/>
    <mergeCell ref="D370:D372"/>
    <mergeCell ref="D373:D375"/>
    <mergeCell ref="B358:B360"/>
    <mergeCell ref="C358:C360"/>
    <mergeCell ref="H358:H360"/>
    <mergeCell ref="J358:J360"/>
    <mergeCell ref="B361:B363"/>
    <mergeCell ref="C361:C363"/>
    <mergeCell ref="H361:H363"/>
    <mergeCell ref="J361:J363"/>
    <mergeCell ref="B352:B354"/>
    <mergeCell ref="C352:C354"/>
    <mergeCell ref="H352:H354"/>
    <mergeCell ref="J352:J354"/>
    <mergeCell ref="B355:B357"/>
    <mergeCell ref="C355:C357"/>
    <mergeCell ref="H355:H357"/>
    <mergeCell ref="J355:J357"/>
    <mergeCell ref="D352:D354"/>
    <mergeCell ref="D355:D357"/>
    <mergeCell ref="D358:D360"/>
    <mergeCell ref="D361:D363"/>
    <mergeCell ref="B346:B348"/>
    <mergeCell ref="C346:C348"/>
    <mergeCell ref="H346:H348"/>
    <mergeCell ref="J346:J348"/>
    <mergeCell ref="B349:B351"/>
    <mergeCell ref="C349:C351"/>
    <mergeCell ref="H349:H351"/>
    <mergeCell ref="J349:J351"/>
    <mergeCell ref="B340:B342"/>
    <mergeCell ref="C340:C342"/>
    <mergeCell ref="H340:H342"/>
    <mergeCell ref="J340:J342"/>
    <mergeCell ref="B343:B345"/>
    <mergeCell ref="C343:C345"/>
    <mergeCell ref="H343:H345"/>
    <mergeCell ref="J343:J345"/>
    <mergeCell ref="D340:D342"/>
    <mergeCell ref="D343:D345"/>
    <mergeCell ref="D346:D348"/>
    <mergeCell ref="D349:D351"/>
    <mergeCell ref="B334:B336"/>
    <mergeCell ref="C334:C336"/>
    <mergeCell ref="H334:H336"/>
    <mergeCell ref="J334:J336"/>
    <mergeCell ref="B337:B339"/>
    <mergeCell ref="C337:C339"/>
    <mergeCell ref="H337:H339"/>
    <mergeCell ref="J337:J339"/>
    <mergeCell ref="B328:B330"/>
    <mergeCell ref="C328:C330"/>
    <mergeCell ref="H328:H330"/>
    <mergeCell ref="J328:J330"/>
    <mergeCell ref="B331:B333"/>
    <mergeCell ref="C331:C333"/>
    <mergeCell ref="H331:H333"/>
    <mergeCell ref="J331:J333"/>
    <mergeCell ref="D328:D330"/>
    <mergeCell ref="D331:D333"/>
    <mergeCell ref="D334:D336"/>
    <mergeCell ref="D337:D339"/>
    <mergeCell ref="B322:B324"/>
    <mergeCell ref="C322:C324"/>
    <mergeCell ref="H322:H324"/>
    <mergeCell ref="J322:J324"/>
    <mergeCell ref="B325:B327"/>
    <mergeCell ref="C325:C327"/>
    <mergeCell ref="H325:H327"/>
    <mergeCell ref="J325:J327"/>
    <mergeCell ref="B316:B318"/>
    <mergeCell ref="C316:C318"/>
    <mergeCell ref="H316:H318"/>
    <mergeCell ref="J316:J318"/>
    <mergeCell ref="B319:B321"/>
    <mergeCell ref="C319:C321"/>
    <mergeCell ref="H319:H321"/>
    <mergeCell ref="J319:J321"/>
    <mergeCell ref="D316:D318"/>
    <mergeCell ref="D319:D321"/>
    <mergeCell ref="D322:D324"/>
    <mergeCell ref="D325:D327"/>
    <mergeCell ref="B310:B312"/>
    <mergeCell ref="C310:C312"/>
    <mergeCell ref="H310:H312"/>
    <mergeCell ref="J310:J312"/>
    <mergeCell ref="B313:B315"/>
    <mergeCell ref="C313:C315"/>
    <mergeCell ref="H313:H315"/>
    <mergeCell ref="J313:J315"/>
    <mergeCell ref="B304:B306"/>
    <mergeCell ref="C304:C306"/>
    <mergeCell ref="H304:H306"/>
    <mergeCell ref="J304:J306"/>
    <mergeCell ref="B307:B309"/>
    <mergeCell ref="C307:C309"/>
    <mergeCell ref="H307:H309"/>
    <mergeCell ref="J307:J309"/>
    <mergeCell ref="D304:D306"/>
    <mergeCell ref="D307:D309"/>
    <mergeCell ref="D310:D312"/>
    <mergeCell ref="D313:D315"/>
    <mergeCell ref="B298:B300"/>
    <mergeCell ref="C298:C300"/>
    <mergeCell ref="H298:H300"/>
    <mergeCell ref="J298:J300"/>
    <mergeCell ref="B301:B303"/>
    <mergeCell ref="C301:C303"/>
    <mergeCell ref="H301:H303"/>
    <mergeCell ref="J301:J303"/>
    <mergeCell ref="B292:B294"/>
    <mergeCell ref="C292:C294"/>
    <mergeCell ref="H292:H294"/>
    <mergeCell ref="J292:J294"/>
    <mergeCell ref="B295:B297"/>
    <mergeCell ref="C295:C297"/>
    <mergeCell ref="H295:H297"/>
    <mergeCell ref="J295:J297"/>
    <mergeCell ref="D292:D294"/>
    <mergeCell ref="D295:D297"/>
    <mergeCell ref="D298:D300"/>
    <mergeCell ref="D301:D303"/>
    <mergeCell ref="B286:B288"/>
    <mergeCell ref="C286:C288"/>
    <mergeCell ref="H286:H288"/>
    <mergeCell ref="J286:J288"/>
    <mergeCell ref="B289:B291"/>
    <mergeCell ref="C289:C291"/>
    <mergeCell ref="H289:H291"/>
    <mergeCell ref="J289:J291"/>
    <mergeCell ref="B280:B282"/>
    <mergeCell ref="C280:C282"/>
    <mergeCell ref="H280:H282"/>
    <mergeCell ref="J280:J282"/>
    <mergeCell ref="B283:B285"/>
    <mergeCell ref="C283:C285"/>
    <mergeCell ref="H283:H285"/>
    <mergeCell ref="J283:J285"/>
    <mergeCell ref="D280:D282"/>
    <mergeCell ref="D283:D285"/>
    <mergeCell ref="D286:D288"/>
    <mergeCell ref="D289:D291"/>
    <mergeCell ref="B274:B276"/>
    <mergeCell ref="C274:C276"/>
    <mergeCell ref="H274:H276"/>
    <mergeCell ref="J274:J276"/>
    <mergeCell ref="B277:B279"/>
    <mergeCell ref="C277:C279"/>
    <mergeCell ref="H277:H279"/>
    <mergeCell ref="J277:J279"/>
    <mergeCell ref="B268:B270"/>
    <mergeCell ref="C268:C270"/>
    <mergeCell ref="H268:H270"/>
    <mergeCell ref="J268:J270"/>
    <mergeCell ref="B271:B273"/>
    <mergeCell ref="C271:C273"/>
    <mergeCell ref="H271:H273"/>
    <mergeCell ref="J271:J273"/>
    <mergeCell ref="D268:D270"/>
    <mergeCell ref="D271:D273"/>
    <mergeCell ref="D274:D276"/>
    <mergeCell ref="D277:D279"/>
    <mergeCell ref="B262:B264"/>
    <mergeCell ref="C262:C264"/>
    <mergeCell ref="H262:H264"/>
    <mergeCell ref="J262:J264"/>
    <mergeCell ref="B265:B267"/>
    <mergeCell ref="C265:C267"/>
    <mergeCell ref="H265:H267"/>
    <mergeCell ref="J265:J267"/>
    <mergeCell ref="B256:B258"/>
    <mergeCell ref="C256:C258"/>
    <mergeCell ref="H256:H258"/>
    <mergeCell ref="J256:J258"/>
    <mergeCell ref="B259:B261"/>
    <mergeCell ref="C259:C261"/>
    <mergeCell ref="H259:H261"/>
    <mergeCell ref="J259:J261"/>
    <mergeCell ref="D256:D258"/>
    <mergeCell ref="D259:D261"/>
    <mergeCell ref="D262:D264"/>
    <mergeCell ref="D265:D267"/>
    <mergeCell ref="B250:B252"/>
    <mergeCell ref="C250:C252"/>
    <mergeCell ref="H250:H252"/>
    <mergeCell ref="J250:J252"/>
    <mergeCell ref="B253:B255"/>
    <mergeCell ref="C253:C255"/>
    <mergeCell ref="H253:H255"/>
    <mergeCell ref="J253:J255"/>
    <mergeCell ref="B244:B246"/>
    <mergeCell ref="C244:C246"/>
    <mergeCell ref="H244:H246"/>
    <mergeCell ref="J244:J246"/>
    <mergeCell ref="B247:B249"/>
    <mergeCell ref="C247:C249"/>
    <mergeCell ref="H247:H249"/>
    <mergeCell ref="J247:J249"/>
    <mergeCell ref="D244:D246"/>
    <mergeCell ref="D247:D249"/>
    <mergeCell ref="D250:D252"/>
    <mergeCell ref="D253:D255"/>
    <mergeCell ref="B238:B240"/>
    <mergeCell ref="C238:C240"/>
    <mergeCell ref="H238:H240"/>
    <mergeCell ref="J238:J240"/>
    <mergeCell ref="B241:B243"/>
    <mergeCell ref="C241:C243"/>
    <mergeCell ref="H241:H243"/>
    <mergeCell ref="J241:J243"/>
    <mergeCell ref="B232:B234"/>
    <mergeCell ref="C232:C234"/>
    <mergeCell ref="H232:H234"/>
    <mergeCell ref="J232:J234"/>
    <mergeCell ref="B235:B237"/>
    <mergeCell ref="C235:C237"/>
    <mergeCell ref="H235:H237"/>
    <mergeCell ref="J235:J237"/>
    <mergeCell ref="D232:D234"/>
    <mergeCell ref="D235:D237"/>
    <mergeCell ref="D238:D240"/>
    <mergeCell ref="D241:D243"/>
    <mergeCell ref="B226:B228"/>
    <mergeCell ref="C226:C228"/>
    <mergeCell ref="H226:H228"/>
    <mergeCell ref="J226:J228"/>
    <mergeCell ref="B229:B231"/>
    <mergeCell ref="C229:C231"/>
    <mergeCell ref="H229:H231"/>
    <mergeCell ref="J229:J231"/>
    <mergeCell ref="B220:B222"/>
    <mergeCell ref="C220:C222"/>
    <mergeCell ref="H220:H222"/>
    <mergeCell ref="J220:J222"/>
    <mergeCell ref="B223:B225"/>
    <mergeCell ref="C223:C225"/>
    <mergeCell ref="H223:H225"/>
    <mergeCell ref="J223:J225"/>
    <mergeCell ref="D220:D222"/>
    <mergeCell ref="D223:D225"/>
    <mergeCell ref="D226:D228"/>
    <mergeCell ref="D229:D231"/>
    <mergeCell ref="B214:B216"/>
    <mergeCell ref="C214:C216"/>
    <mergeCell ref="H214:H216"/>
    <mergeCell ref="J214:J216"/>
    <mergeCell ref="B217:B219"/>
    <mergeCell ref="C217:C219"/>
    <mergeCell ref="H217:H219"/>
    <mergeCell ref="J217:J219"/>
    <mergeCell ref="B208:B210"/>
    <mergeCell ref="C208:C210"/>
    <mergeCell ref="H208:H210"/>
    <mergeCell ref="J208:J210"/>
    <mergeCell ref="B211:B213"/>
    <mergeCell ref="C211:C213"/>
    <mergeCell ref="H211:H213"/>
    <mergeCell ref="J211:J213"/>
    <mergeCell ref="D208:D210"/>
    <mergeCell ref="D211:D213"/>
    <mergeCell ref="D214:D216"/>
    <mergeCell ref="D217:D219"/>
    <mergeCell ref="B202:B204"/>
    <mergeCell ref="C202:C204"/>
    <mergeCell ref="H202:H204"/>
    <mergeCell ref="J202:J204"/>
    <mergeCell ref="B205:B207"/>
    <mergeCell ref="C205:C207"/>
    <mergeCell ref="H205:H207"/>
    <mergeCell ref="J205:J207"/>
    <mergeCell ref="B196:B198"/>
    <mergeCell ref="C196:C198"/>
    <mergeCell ref="H196:H198"/>
    <mergeCell ref="J196:J198"/>
    <mergeCell ref="B199:B201"/>
    <mergeCell ref="C199:C201"/>
    <mergeCell ref="H199:H201"/>
    <mergeCell ref="J199:J201"/>
    <mergeCell ref="D196:D198"/>
    <mergeCell ref="D199:D201"/>
    <mergeCell ref="D202:D204"/>
    <mergeCell ref="D205:D207"/>
    <mergeCell ref="B190:B192"/>
    <mergeCell ref="C190:C192"/>
    <mergeCell ref="H190:H192"/>
    <mergeCell ref="J190:J192"/>
    <mergeCell ref="B193:B195"/>
    <mergeCell ref="C193:C195"/>
    <mergeCell ref="H193:H195"/>
    <mergeCell ref="J193:J195"/>
    <mergeCell ref="B184:B186"/>
    <mergeCell ref="C184:C186"/>
    <mergeCell ref="H184:H186"/>
    <mergeCell ref="J184:J186"/>
    <mergeCell ref="B187:B189"/>
    <mergeCell ref="C187:C189"/>
    <mergeCell ref="H187:H189"/>
    <mergeCell ref="J187:J189"/>
    <mergeCell ref="D184:D186"/>
    <mergeCell ref="D187:D189"/>
    <mergeCell ref="D190:D192"/>
    <mergeCell ref="D193:D195"/>
    <mergeCell ref="B178:B180"/>
    <mergeCell ref="C178:C180"/>
    <mergeCell ref="H178:H180"/>
    <mergeCell ref="J178:J180"/>
    <mergeCell ref="B181:B183"/>
    <mergeCell ref="C181:C183"/>
    <mergeCell ref="H181:H183"/>
    <mergeCell ref="J181:J183"/>
    <mergeCell ref="B172:B174"/>
    <mergeCell ref="C172:C174"/>
    <mergeCell ref="H172:H174"/>
    <mergeCell ref="J172:J174"/>
    <mergeCell ref="B175:B177"/>
    <mergeCell ref="C175:C177"/>
    <mergeCell ref="H175:H177"/>
    <mergeCell ref="J175:J177"/>
    <mergeCell ref="D172:D174"/>
    <mergeCell ref="D175:D177"/>
    <mergeCell ref="D178:D180"/>
    <mergeCell ref="D181:D183"/>
    <mergeCell ref="B166:B168"/>
    <mergeCell ref="C166:C168"/>
    <mergeCell ref="H166:H168"/>
    <mergeCell ref="J166:J168"/>
    <mergeCell ref="B169:B171"/>
    <mergeCell ref="C169:C171"/>
    <mergeCell ref="H169:H171"/>
    <mergeCell ref="J169:J171"/>
    <mergeCell ref="B160:B162"/>
    <mergeCell ref="C160:C162"/>
    <mergeCell ref="H160:H162"/>
    <mergeCell ref="J160:J162"/>
    <mergeCell ref="B163:B165"/>
    <mergeCell ref="C163:C165"/>
    <mergeCell ref="H163:H165"/>
    <mergeCell ref="J163:J165"/>
    <mergeCell ref="D160:D162"/>
    <mergeCell ref="D163:D165"/>
    <mergeCell ref="D166:D168"/>
    <mergeCell ref="D169:D171"/>
    <mergeCell ref="B154:B156"/>
    <mergeCell ref="C154:C156"/>
    <mergeCell ref="H154:H156"/>
    <mergeCell ref="J154:J156"/>
    <mergeCell ref="B157:B159"/>
    <mergeCell ref="C157:C159"/>
    <mergeCell ref="H157:H159"/>
    <mergeCell ref="J157:J159"/>
    <mergeCell ref="B148:B150"/>
    <mergeCell ref="C148:C150"/>
    <mergeCell ref="H148:H150"/>
    <mergeCell ref="J148:J150"/>
    <mergeCell ref="B151:B153"/>
    <mergeCell ref="C151:C153"/>
    <mergeCell ref="H151:H153"/>
    <mergeCell ref="J151:J153"/>
    <mergeCell ref="D148:D150"/>
    <mergeCell ref="D151:D153"/>
    <mergeCell ref="D154:D156"/>
    <mergeCell ref="D157:D159"/>
    <mergeCell ref="B142:B144"/>
    <mergeCell ref="C142:C144"/>
    <mergeCell ref="H142:H144"/>
    <mergeCell ref="J142:J144"/>
    <mergeCell ref="B145:B147"/>
    <mergeCell ref="C145:C147"/>
    <mergeCell ref="H145:H147"/>
    <mergeCell ref="J145:J147"/>
    <mergeCell ref="B136:B138"/>
    <mergeCell ref="C136:C138"/>
    <mergeCell ref="H136:H138"/>
    <mergeCell ref="J136:J138"/>
    <mergeCell ref="B139:B141"/>
    <mergeCell ref="C139:C141"/>
    <mergeCell ref="H139:H141"/>
    <mergeCell ref="J139:J141"/>
    <mergeCell ref="D136:D138"/>
    <mergeCell ref="D139:D141"/>
    <mergeCell ref="D142:D144"/>
    <mergeCell ref="D145:D147"/>
    <mergeCell ref="B130:B132"/>
    <mergeCell ref="C130:C132"/>
    <mergeCell ref="H130:H132"/>
    <mergeCell ref="J130:J132"/>
    <mergeCell ref="B133:B135"/>
    <mergeCell ref="C133:C135"/>
    <mergeCell ref="H133:H135"/>
    <mergeCell ref="J133:J135"/>
    <mergeCell ref="B124:B126"/>
    <mergeCell ref="C124:C126"/>
    <mergeCell ref="H124:H126"/>
    <mergeCell ref="J124:J126"/>
    <mergeCell ref="B127:B129"/>
    <mergeCell ref="C127:C129"/>
    <mergeCell ref="H127:H129"/>
    <mergeCell ref="J127:J129"/>
    <mergeCell ref="D124:D126"/>
    <mergeCell ref="D127:D129"/>
    <mergeCell ref="D130:D132"/>
    <mergeCell ref="D133:D135"/>
    <mergeCell ref="B118:B120"/>
    <mergeCell ref="C118:C120"/>
    <mergeCell ref="H118:H120"/>
    <mergeCell ref="J118:J120"/>
    <mergeCell ref="B121:B123"/>
    <mergeCell ref="C121:C123"/>
    <mergeCell ref="H121:H123"/>
    <mergeCell ref="J121:J123"/>
    <mergeCell ref="B112:B114"/>
    <mergeCell ref="C112:C114"/>
    <mergeCell ref="H112:H114"/>
    <mergeCell ref="J112:J114"/>
    <mergeCell ref="B115:B117"/>
    <mergeCell ref="C115:C117"/>
    <mergeCell ref="H115:H117"/>
    <mergeCell ref="J115:J117"/>
    <mergeCell ref="D112:D114"/>
    <mergeCell ref="D115:D117"/>
    <mergeCell ref="D118:D120"/>
    <mergeCell ref="D121:D123"/>
    <mergeCell ref="B106:B108"/>
    <mergeCell ref="C106:C108"/>
    <mergeCell ref="H106:H108"/>
    <mergeCell ref="J106:J108"/>
    <mergeCell ref="B109:B111"/>
    <mergeCell ref="C109:C111"/>
    <mergeCell ref="H109:H111"/>
    <mergeCell ref="J109:J111"/>
    <mergeCell ref="B100:B102"/>
    <mergeCell ref="C100:C102"/>
    <mergeCell ref="H100:H102"/>
    <mergeCell ref="J100:J102"/>
    <mergeCell ref="B103:B105"/>
    <mergeCell ref="C103:C105"/>
    <mergeCell ref="H103:H105"/>
    <mergeCell ref="J103:J105"/>
    <mergeCell ref="D100:D102"/>
    <mergeCell ref="D103:D105"/>
    <mergeCell ref="D106:D108"/>
    <mergeCell ref="D109:D111"/>
    <mergeCell ref="B94:B96"/>
    <mergeCell ref="C94:C96"/>
    <mergeCell ref="H94:H96"/>
    <mergeCell ref="J94:J96"/>
    <mergeCell ref="B97:B99"/>
    <mergeCell ref="C97:C99"/>
    <mergeCell ref="H97:H99"/>
    <mergeCell ref="J97:J99"/>
    <mergeCell ref="B88:B90"/>
    <mergeCell ref="C88:C90"/>
    <mergeCell ref="H88:H90"/>
    <mergeCell ref="J88:J90"/>
    <mergeCell ref="B91:B93"/>
    <mergeCell ref="C91:C93"/>
    <mergeCell ref="H91:H93"/>
    <mergeCell ref="J91:J93"/>
    <mergeCell ref="B82:B84"/>
    <mergeCell ref="C82:C84"/>
    <mergeCell ref="H82:H84"/>
    <mergeCell ref="J82:J84"/>
    <mergeCell ref="B85:B87"/>
    <mergeCell ref="C85:C87"/>
    <mergeCell ref="H85:H87"/>
    <mergeCell ref="J85:J87"/>
    <mergeCell ref="J73:J75"/>
    <mergeCell ref="B76:B78"/>
    <mergeCell ref="C76:C78"/>
    <mergeCell ref="H76:H78"/>
    <mergeCell ref="J76:J78"/>
    <mergeCell ref="B79:B81"/>
    <mergeCell ref="C79:C81"/>
    <mergeCell ref="H79:H81"/>
    <mergeCell ref="J79:J81"/>
    <mergeCell ref="B70:B72"/>
    <mergeCell ref="C70:C72"/>
    <mergeCell ref="H70:H72"/>
    <mergeCell ref="J70:J72"/>
    <mergeCell ref="B472:C474"/>
    <mergeCell ref="H472:H474"/>
    <mergeCell ref="J472:J474"/>
    <mergeCell ref="B73:B75"/>
    <mergeCell ref="C73:C75"/>
    <mergeCell ref="H73:H75"/>
    <mergeCell ref="B469:B471"/>
    <mergeCell ref="C469:C471"/>
    <mergeCell ref="H469:H471"/>
    <mergeCell ref="J469:J471"/>
    <mergeCell ref="D70:D72"/>
    <mergeCell ref="D73:D75"/>
    <mergeCell ref="D76:D78"/>
    <mergeCell ref="D79:D81"/>
    <mergeCell ref="D82:D84"/>
    <mergeCell ref="D85:D87"/>
    <mergeCell ref="D88:D90"/>
    <mergeCell ref="D91:D93"/>
    <mergeCell ref="D94:D96"/>
    <mergeCell ref="D97:D99"/>
    <mergeCell ref="B64:B66"/>
    <mergeCell ref="C64:C66"/>
    <mergeCell ref="H64:H66"/>
    <mergeCell ref="J64:J66"/>
    <mergeCell ref="B67:B69"/>
    <mergeCell ref="C67:C69"/>
    <mergeCell ref="H67:H69"/>
    <mergeCell ref="J67:J69"/>
    <mergeCell ref="B58:B60"/>
    <mergeCell ref="C58:C60"/>
    <mergeCell ref="H58:H60"/>
    <mergeCell ref="J58:J60"/>
    <mergeCell ref="B61:B63"/>
    <mergeCell ref="C61:C63"/>
    <mergeCell ref="H61:H63"/>
    <mergeCell ref="J61:J63"/>
    <mergeCell ref="D58:D60"/>
    <mergeCell ref="D61:D63"/>
    <mergeCell ref="D64:D66"/>
    <mergeCell ref="D67:D69"/>
    <mergeCell ref="B52:B54"/>
    <mergeCell ref="C52:C54"/>
    <mergeCell ref="H52:H54"/>
    <mergeCell ref="J52:J54"/>
    <mergeCell ref="B55:B57"/>
    <mergeCell ref="C55:C57"/>
    <mergeCell ref="H55:H57"/>
    <mergeCell ref="J55:J57"/>
    <mergeCell ref="B46:B48"/>
    <mergeCell ref="C46:C48"/>
    <mergeCell ref="H46:H48"/>
    <mergeCell ref="J46:J48"/>
    <mergeCell ref="B49:B51"/>
    <mergeCell ref="C49:C51"/>
    <mergeCell ref="H49:H51"/>
    <mergeCell ref="J49:J51"/>
    <mergeCell ref="D46:D48"/>
    <mergeCell ref="D49:D51"/>
    <mergeCell ref="D52:D54"/>
    <mergeCell ref="D55:D57"/>
    <mergeCell ref="B40:B42"/>
    <mergeCell ref="C40:C42"/>
    <mergeCell ref="H40:H42"/>
    <mergeCell ref="J40:J42"/>
    <mergeCell ref="B43:B45"/>
    <mergeCell ref="C43:C45"/>
    <mergeCell ref="H43:H45"/>
    <mergeCell ref="J43:J45"/>
    <mergeCell ref="B34:B36"/>
    <mergeCell ref="C34:C36"/>
    <mergeCell ref="H34:H36"/>
    <mergeCell ref="J34:J36"/>
    <mergeCell ref="B37:B39"/>
    <mergeCell ref="C37:C39"/>
    <mergeCell ref="H37:H39"/>
    <mergeCell ref="J37:J39"/>
    <mergeCell ref="D34:D36"/>
    <mergeCell ref="D37:D39"/>
    <mergeCell ref="D40:D42"/>
    <mergeCell ref="D43:D45"/>
    <mergeCell ref="D16:D18"/>
    <mergeCell ref="D19:D21"/>
    <mergeCell ref="B28:B30"/>
    <mergeCell ref="C28:C30"/>
    <mergeCell ref="H28:H30"/>
    <mergeCell ref="J28:J30"/>
    <mergeCell ref="B31:B33"/>
    <mergeCell ref="C31:C33"/>
    <mergeCell ref="H31:H33"/>
    <mergeCell ref="J31:J33"/>
    <mergeCell ref="B22:B24"/>
    <mergeCell ref="C22:C24"/>
    <mergeCell ref="H22:H24"/>
    <mergeCell ref="J22:J24"/>
    <mergeCell ref="B25:B27"/>
    <mergeCell ref="C25:C27"/>
    <mergeCell ref="H25:H27"/>
    <mergeCell ref="J25:J27"/>
    <mergeCell ref="D22:D24"/>
    <mergeCell ref="D25:D27"/>
    <mergeCell ref="D28:D30"/>
    <mergeCell ref="D31:D33"/>
    <mergeCell ref="B10:B12"/>
    <mergeCell ref="C10:C12"/>
    <mergeCell ref="H10:H12"/>
    <mergeCell ref="J10:J12"/>
    <mergeCell ref="B13:B15"/>
    <mergeCell ref="C13:C15"/>
    <mergeCell ref="H13:H15"/>
    <mergeCell ref="J13:J15"/>
    <mergeCell ref="D10:D12"/>
    <mergeCell ref="D13:D15"/>
    <mergeCell ref="C7:D9"/>
    <mergeCell ref="B5:J5"/>
    <mergeCell ref="D469:D471"/>
    <mergeCell ref="F476:G476"/>
    <mergeCell ref="B476:D476"/>
    <mergeCell ref="L8:N8"/>
    <mergeCell ref="O8:Q8"/>
    <mergeCell ref="F8:F9"/>
    <mergeCell ref="H8:H9"/>
    <mergeCell ref="J8:J9"/>
    <mergeCell ref="B7:B9"/>
    <mergeCell ref="E7:E9"/>
    <mergeCell ref="G8:G9"/>
    <mergeCell ref="I8:I9"/>
    <mergeCell ref="F7:G7"/>
    <mergeCell ref="H7:J7"/>
    <mergeCell ref="B16:B18"/>
    <mergeCell ref="C16:C18"/>
    <mergeCell ref="H16:H18"/>
    <mergeCell ref="J16:J18"/>
    <mergeCell ref="B19:B21"/>
    <mergeCell ref="C19:C21"/>
    <mergeCell ref="H19:H21"/>
    <mergeCell ref="J19:J21"/>
  </mergeCells>
  <phoneticPr fontId="3"/>
  <pageMargins left="0.62992125984251968" right="0.39370078740157483" top="0.51181102362204722" bottom="0.47244094488188981" header="0.51181102362204722" footer="0.39370078740157483"/>
  <pageSetup paperSize="9" scale="87" fitToHeight="0" orientation="portrait" r:id="rId1"/>
  <headerFooter alignWithMargins="0">
    <oddFooter>&amp;C&amp;P</oddFooter>
  </headerFooter>
  <rowBreaks count="7" manualBreakCount="7">
    <brk id="57" min="1" max="9" man="1"/>
    <brk id="120" min="1" max="9" man="1"/>
    <brk id="183" min="1" max="9" man="1"/>
    <brk id="246" min="1" max="9" man="1"/>
    <brk id="309" min="1" max="9" man="1"/>
    <brk id="372" min="1" max="9" man="1"/>
    <brk id="435" min="1"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113"/>
  <sheetViews>
    <sheetView workbookViewId="0"/>
  </sheetViews>
  <sheetFormatPr defaultRowHeight="16.5" customHeight="1" x14ac:dyDescent="0.15"/>
  <cols>
    <col min="1" max="1" width="1.25" style="665" customWidth="1"/>
    <col min="2" max="2" width="6.25" style="785" customWidth="1"/>
    <col min="3" max="3" width="17.25" style="785" bestFit="1" customWidth="1"/>
    <col min="4" max="4" width="3.5" style="785" bestFit="1" customWidth="1"/>
    <col min="5" max="24" width="7.5" style="665" customWidth="1"/>
    <col min="25" max="16384" width="9" style="665"/>
  </cols>
  <sheetData>
    <row r="1" spans="2:24" ht="16.5" customHeight="1" x14ac:dyDescent="0.15">
      <c r="X1" s="786" t="s">
        <v>608</v>
      </c>
    </row>
    <row r="2" spans="2:24" s="789" customFormat="1" ht="16.5" customHeight="1" x14ac:dyDescent="0.15">
      <c r="B2" s="784" t="s">
        <v>607</v>
      </c>
      <c r="C2" s="788"/>
      <c r="D2" s="788"/>
    </row>
    <row r="3" spans="2:24" ht="7.5" customHeight="1" x14ac:dyDescent="0.15">
      <c r="B3" s="787"/>
    </row>
    <row r="4" spans="2:24" ht="16.5" customHeight="1" thickBot="1" x14ac:dyDescent="0.2">
      <c r="B4" s="61" t="s">
        <v>606</v>
      </c>
    </row>
    <row r="5" spans="2:24" ht="73.5" customHeight="1" thickBot="1" x14ac:dyDescent="0.2">
      <c r="B5" s="1242" t="s">
        <v>623</v>
      </c>
      <c r="C5" s="1243"/>
      <c r="D5" s="1243"/>
      <c r="E5" s="1243"/>
      <c r="F5" s="1243"/>
      <c r="G5" s="1243"/>
      <c r="H5" s="1243"/>
      <c r="I5" s="1243"/>
      <c r="J5" s="1243"/>
      <c r="K5" s="1243"/>
      <c r="L5" s="1243"/>
      <c r="M5" s="1243"/>
      <c r="N5" s="1243"/>
      <c r="O5" s="1243"/>
      <c r="P5" s="1243"/>
      <c r="Q5" s="1243"/>
      <c r="R5" s="1243"/>
      <c r="S5" s="1243"/>
      <c r="T5" s="1243"/>
      <c r="U5" s="1243"/>
      <c r="V5" s="1243"/>
      <c r="W5" s="1243"/>
      <c r="X5" s="1244"/>
    </row>
    <row r="6" spans="2:24" ht="7.5" customHeight="1" x14ac:dyDescent="0.15">
      <c r="B6" s="787"/>
    </row>
    <row r="7" spans="2:24" ht="16.5" customHeight="1" x14ac:dyDescent="0.15">
      <c r="B7" s="1253" t="s">
        <v>613</v>
      </c>
      <c r="C7" s="1245" t="s">
        <v>609</v>
      </c>
      <c r="D7" s="1245"/>
      <c r="E7" s="1245" t="s">
        <v>612</v>
      </c>
      <c r="F7" s="1245"/>
      <c r="G7" s="1245"/>
      <c r="H7" s="1245"/>
      <c r="I7" s="1250" t="s">
        <v>615</v>
      </c>
      <c r="J7" s="1251"/>
      <c r="K7" s="1251"/>
      <c r="L7" s="1252"/>
      <c r="M7" s="1250" t="s">
        <v>614</v>
      </c>
      <c r="N7" s="1251"/>
      <c r="O7" s="1251"/>
      <c r="P7" s="1252"/>
      <c r="Q7" s="1245" t="s">
        <v>617</v>
      </c>
      <c r="R7" s="1245"/>
      <c r="S7" s="1245"/>
      <c r="T7" s="1245"/>
      <c r="U7" s="1245" t="s">
        <v>618</v>
      </c>
      <c r="V7" s="1245"/>
      <c r="W7" s="1245"/>
      <c r="X7" s="1245"/>
    </row>
    <row r="8" spans="2:24" ht="30" customHeight="1" x14ac:dyDescent="0.15">
      <c r="B8" s="1245"/>
      <c r="C8" s="1245"/>
      <c r="D8" s="1245"/>
      <c r="E8" s="1245" t="s">
        <v>441</v>
      </c>
      <c r="F8" s="1245"/>
      <c r="G8" s="1245" t="s">
        <v>335</v>
      </c>
      <c r="H8" s="1245"/>
      <c r="I8" s="1245" t="s">
        <v>441</v>
      </c>
      <c r="J8" s="1245"/>
      <c r="K8" s="1245" t="s">
        <v>335</v>
      </c>
      <c r="L8" s="1245"/>
      <c r="M8" s="1245" t="s">
        <v>441</v>
      </c>
      <c r="N8" s="1245"/>
      <c r="O8" s="1245" t="s">
        <v>335</v>
      </c>
      <c r="P8" s="1245"/>
      <c r="Q8" s="1248" t="s">
        <v>334</v>
      </c>
      <c r="R8" s="1248" t="s">
        <v>411</v>
      </c>
      <c r="S8" s="1246" t="s">
        <v>616</v>
      </c>
      <c r="T8" s="1248" t="s">
        <v>335</v>
      </c>
      <c r="U8" s="1248" t="s">
        <v>334</v>
      </c>
      <c r="V8" s="1248" t="s">
        <v>411</v>
      </c>
      <c r="W8" s="1246" t="s">
        <v>616</v>
      </c>
      <c r="X8" s="1248" t="s">
        <v>335</v>
      </c>
    </row>
    <row r="9" spans="2:24" ht="16.5" customHeight="1" x14ac:dyDescent="0.15">
      <c r="B9" s="1245"/>
      <c r="C9" s="1245"/>
      <c r="D9" s="1245"/>
      <c r="E9" s="796" t="s">
        <v>610</v>
      </c>
      <c r="F9" s="796" t="s">
        <v>611</v>
      </c>
      <c r="G9" s="796" t="s">
        <v>610</v>
      </c>
      <c r="H9" s="796" t="s">
        <v>611</v>
      </c>
      <c r="I9" s="796" t="s">
        <v>610</v>
      </c>
      <c r="J9" s="796" t="s">
        <v>611</v>
      </c>
      <c r="K9" s="796" t="s">
        <v>610</v>
      </c>
      <c r="L9" s="796" t="s">
        <v>611</v>
      </c>
      <c r="M9" s="796" t="s">
        <v>610</v>
      </c>
      <c r="N9" s="796" t="s">
        <v>611</v>
      </c>
      <c r="O9" s="796" t="s">
        <v>610</v>
      </c>
      <c r="P9" s="796" t="s">
        <v>611</v>
      </c>
      <c r="Q9" s="1249"/>
      <c r="R9" s="1249"/>
      <c r="S9" s="1247"/>
      <c r="T9" s="1249"/>
      <c r="U9" s="1249"/>
      <c r="V9" s="1249"/>
      <c r="W9" s="1247"/>
      <c r="X9" s="1249"/>
    </row>
    <row r="10" spans="2:24" ht="16.5" customHeight="1" x14ac:dyDescent="0.15">
      <c r="B10" s="790">
        <v>1</v>
      </c>
      <c r="C10" s="798" t="s">
        <v>106</v>
      </c>
      <c r="D10" s="799" t="s">
        <v>571</v>
      </c>
      <c r="E10" s="800"/>
      <c r="F10" s="800"/>
      <c r="G10" s="800"/>
      <c r="H10" s="800"/>
      <c r="I10" s="800"/>
      <c r="J10" s="800"/>
      <c r="K10" s="800"/>
      <c r="L10" s="800"/>
      <c r="M10" s="800"/>
      <c r="N10" s="800"/>
      <c r="O10" s="800"/>
      <c r="P10" s="800"/>
      <c r="Q10" s="800"/>
      <c r="R10" s="800"/>
      <c r="S10" s="800"/>
      <c r="T10" s="800"/>
      <c r="U10" s="800"/>
      <c r="V10" s="800"/>
      <c r="W10" s="800"/>
      <c r="X10" s="800"/>
    </row>
    <row r="11" spans="2:24" ht="16.5" customHeight="1" x14ac:dyDescent="0.15">
      <c r="B11" s="790">
        <v>2</v>
      </c>
      <c r="C11" s="798" t="s">
        <v>107</v>
      </c>
      <c r="D11" s="799" t="s">
        <v>571</v>
      </c>
      <c r="E11" s="800"/>
      <c r="F11" s="800"/>
      <c r="G11" s="800"/>
      <c r="H11" s="800"/>
      <c r="I11" s="800"/>
      <c r="J11" s="800"/>
      <c r="K11" s="800"/>
      <c r="L11" s="800"/>
      <c r="M11" s="800"/>
      <c r="N11" s="800"/>
      <c r="O11" s="800"/>
      <c r="P11" s="800"/>
      <c r="Q11" s="800"/>
      <c r="R11" s="800"/>
      <c r="S11" s="800"/>
      <c r="T11" s="800"/>
      <c r="U11" s="800"/>
      <c r="V11" s="800"/>
      <c r="W11" s="800"/>
      <c r="X11" s="800"/>
    </row>
    <row r="12" spans="2:24" ht="16.5" customHeight="1" x14ac:dyDescent="0.15">
      <c r="B12" s="790">
        <v>3</v>
      </c>
      <c r="C12" s="791" t="s">
        <v>108</v>
      </c>
      <c r="D12" s="792" t="s">
        <v>259</v>
      </c>
      <c r="E12" s="794"/>
      <c r="F12" s="794"/>
      <c r="G12" s="794"/>
      <c r="H12" s="794"/>
      <c r="I12" s="793" t="str">
        <f t="shared" ref="I12:I73" si="0">IFERROR(E12/$S12,"")</f>
        <v/>
      </c>
      <c r="J12" s="793" t="str">
        <f t="shared" ref="J12:J73" si="1">IFERROR(F12/$S12,"")</f>
        <v/>
      </c>
      <c r="K12" s="793" t="str">
        <f t="shared" ref="K12:K73" si="2">IFERROR(G12/$T12,"")</f>
        <v/>
      </c>
      <c r="L12" s="793" t="str">
        <f t="shared" ref="L12:L73" si="3">IFERROR(H12/$T12,"")</f>
        <v/>
      </c>
      <c r="M12" s="793" t="str">
        <f t="shared" ref="M12:M73" si="4">IFERROR(E12/$W12,"")</f>
        <v/>
      </c>
      <c r="N12" s="793" t="str">
        <f t="shared" ref="N12:N73" si="5">IFERROR(F12/$W12,"")</f>
        <v/>
      </c>
      <c r="O12" s="793" t="str">
        <f t="shared" ref="O12:O73" si="6">IFERROR(G12/$X12,"")</f>
        <v/>
      </c>
      <c r="P12" s="793" t="str">
        <f t="shared" ref="P12:P73" si="7">IFERROR(H12/$X12,"")</f>
        <v/>
      </c>
      <c r="Q12" s="794"/>
      <c r="R12" s="794"/>
      <c r="S12" s="797">
        <f t="shared" ref="S12:S73" si="8">SUM(Q12:R12)</f>
        <v>0</v>
      </c>
      <c r="T12" s="794"/>
      <c r="U12" s="794"/>
      <c r="V12" s="794"/>
      <c r="W12" s="797">
        <f t="shared" ref="W12:W73" si="9">SUM(U12:V12)</f>
        <v>0</v>
      </c>
      <c r="X12" s="794"/>
    </row>
    <row r="13" spans="2:24" ht="16.5" customHeight="1" x14ac:dyDescent="0.15">
      <c r="B13" s="790">
        <v>4</v>
      </c>
      <c r="C13" s="791" t="s">
        <v>109</v>
      </c>
      <c r="D13" s="792" t="s">
        <v>259</v>
      </c>
      <c r="E13" s="794"/>
      <c r="F13" s="794"/>
      <c r="G13" s="794"/>
      <c r="H13" s="794"/>
      <c r="I13" s="793" t="str">
        <f t="shared" si="0"/>
        <v/>
      </c>
      <c r="J13" s="793" t="str">
        <f t="shared" si="1"/>
        <v/>
      </c>
      <c r="K13" s="793" t="str">
        <f t="shared" si="2"/>
        <v/>
      </c>
      <c r="L13" s="793" t="str">
        <f t="shared" si="3"/>
        <v/>
      </c>
      <c r="M13" s="793" t="str">
        <f t="shared" si="4"/>
        <v/>
      </c>
      <c r="N13" s="793" t="str">
        <f t="shared" si="5"/>
        <v/>
      </c>
      <c r="O13" s="793" t="str">
        <f t="shared" si="6"/>
        <v/>
      </c>
      <c r="P13" s="793" t="str">
        <f t="shared" si="7"/>
        <v/>
      </c>
      <c r="Q13" s="794"/>
      <c r="R13" s="794"/>
      <c r="S13" s="797">
        <f t="shared" si="8"/>
        <v>0</v>
      </c>
      <c r="T13" s="794"/>
      <c r="U13" s="794"/>
      <c r="V13" s="794"/>
      <c r="W13" s="797">
        <f t="shared" si="9"/>
        <v>0</v>
      </c>
      <c r="X13" s="794"/>
    </row>
    <row r="14" spans="2:24" ht="16.5" customHeight="1" x14ac:dyDescent="0.15">
      <c r="B14" s="790">
        <v>5</v>
      </c>
      <c r="C14" s="791" t="s">
        <v>110</v>
      </c>
      <c r="D14" s="792" t="s">
        <v>259</v>
      </c>
      <c r="E14" s="794"/>
      <c r="F14" s="794"/>
      <c r="G14" s="794"/>
      <c r="H14" s="794"/>
      <c r="I14" s="793" t="str">
        <f t="shared" si="0"/>
        <v/>
      </c>
      <c r="J14" s="793" t="str">
        <f t="shared" si="1"/>
        <v/>
      </c>
      <c r="K14" s="793" t="str">
        <f t="shared" si="2"/>
        <v/>
      </c>
      <c r="L14" s="793" t="str">
        <f t="shared" si="3"/>
        <v/>
      </c>
      <c r="M14" s="793" t="str">
        <f t="shared" si="4"/>
        <v/>
      </c>
      <c r="N14" s="793" t="str">
        <f t="shared" si="5"/>
        <v/>
      </c>
      <c r="O14" s="793" t="str">
        <f t="shared" si="6"/>
        <v/>
      </c>
      <c r="P14" s="793" t="str">
        <f t="shared" si="7"/>
        <v/>
      </c>
      <c r="Q14" s="794"/>
      <c r="R14" s="794"/>
      <c r="S14" s="797">
        <f t="shared" si="8"/>
        <v>0</v>
      </c>
      <c r="T14" s="794"/>
      <c r="U14" s="794"/>
      <c r="V14" s="794"/>
      <c r="W14" s="797">
        <f t="shared" si="9"/>
        <v>0</v>
      </c>
      <c r="X14" s="794"/>
    </row>
    <row r="15" spans="2:24" ht="16.5" customHeight="1" x14ac:dyDescent="0.15">
      <c r="B15" s="790">
        <v>6</v>
      </c>
      <c r="C15" s="791" t="s">
        <v>111</v>
      </c>
      <c r="D15" s="792" t="s">
        <v>259</v>
      </c>
      <c r="E15" s="794"/>
      <c r="F15" s="794"/>
      <c r="G15" s="794"/>
      <c r="H15" s="794"/>
      <c r="I15" s="793" t="str">
        <f t="shared" si="0"/>
        <v/>
      </c>
      <c r="J15" s="793" t="str">
        <f t="shared" si="1"/>
        <v/>
      </c>
      <c r="K15" s="793" t="str">
        <f t="shared" si="2"/>
        <v/>
      </c>
      <c r="L15" s="793" t="str">
        <f t="shared" si="3"/>
        <v/>
      </c>
      <c r="M15" s="793" t="str">
        <f t="shared" si="4"/>
        <v/>
      </c>
      <c r="N15" s="793" t="str">
        <f t="shared" si="5"/>
        <v/>
      </c>
      <c r="O15" s="793" t="str">
        <f t="shared" si="6"/>
        <v/>
      </c>
      <c r="P15" s="793" t="str">
        <f t="shared" si="7"/>
        <v/>
      </c>
      <c r="Q15" s="794"/>
      <c r="R15" s="794"/>
      <c r="S15" s="797">
        <f t="shared" si="8"/>
        <v>0</v>
      </c>
      <c r="T15" s="794"/>
      <c r="U15" s="794"/>
      <c r="V15" s="794"/>
      <c r="W15" s="797">
        <f t="shared" si="9"/>
        <v>0</v>
      </c>
      <c r="X15" s="794"/>
    </row>
    <row r="16" spans="2:24" ht="16.5" customHeight="1" x14ac:dyDescent="0.15">
      <c r="B16" s="790">
        <v>7</v>
      </c>
      <c r="C16" s="791" t="s">
        <v>112</v>
      </c>
      <c r="D16" s="792" t="s">
        <v>259</v>
      </c>
      <c r="E16" s="794"/>
      <c r="F16" s="794"/>
      <c r="G16" s="794"/>
      <c r="H16" s="794"/>
      <c r="I16" s="793" t="str">
        <f t="shared" si="0"/>
        <v/>
      </c>
      <c r="J16" s="793" t="str">
        <f t="shared" si="1"/>
        <v/>
      </c>
      <c r="K16" s="793" t="str">
        <f t="shared" si="2"/>
        <v/>
      </c>
      <c r="L16" s="793" t="str">
        <f t="shared" si="3"/>
        <v/>
      </c>
      <c r="M16" s="793" t="str">
        <f t="shared" si="4"/>
        <v/>
      </c>
      <c r="N16" s="793" t="str">
        <f t="shared" si="5"/>
        <v/>
      </c>
      <c r="O16" s="793" t="str">
        <f t="shared" si="6"/>
        <v/>
      </c>
      <c r="P16" s="793" t="str">
        <f t="shared" si="7"/>
        <v/>
      </c>
      <c r="Q16" s="794"/>
      <c r="R16" s="794"/>
      <c r="S16" s="797">
        <f t="shared" si="8"/>
        <v>0</v>
      </c>
      <c r="T16" s="794"/>
      <c r="U16" s="794"/>
      <c r="V16" s="794"/>
      <c r="W16" s="797">
        <f t="shared" si="9"/>
        <v>0</v>
      </c>
      <c r="X16" s="794"/>
    </row>
    <row r="17" spans="2:24" ht="16.5" customHeight="1" x14ac:dyDescent="0.15">
      <c r="B17" s="790">
        <v>8</v>
      </c>
      <c r="C17" s="791" t="s">
        <v>113</v>
      </c>
      <c r="D17" s="792" t="s">
        <v>259</v>
      </c>
      <c r="E17" s="794"/>
      <c r="F17" s="794"/>
      <c r="G17" s="794"/>
      <c r="H17" s="794"/>
      <c r="I17" s="793" t="str">
        <f t="shared" si="0"/>
        <v/>
      </c>
      <c r="J17" s="793" t="str">
        <f t="shared" si="1"/>
        <v/>
      </c>
      <c r="K17" s="793" t="str">
        <f t="shared" si="2"/>
        <v/>
      </c>
      <c r="L17" s="793" t="str">
        <f t="shared" si="3"/>
        <v/>
      </c>
      <c r="M17" s="793" t="str">
        <f t="shared" si="4"/>
        <v/>
      </c>
      <c r="N17" s="793" t="str">
        <f t="shared" si="5"/>
        <v/>
      </c>
      <c r="O17" s="793" t="str">
        <f t="shared" si="6"/>
        <v/>
      </c>
      <c r="P17" s="793" t="str">
        <f t="shared" si="7"/>
        <v/>
      </c>
      <c r="Q17" s="794"/>
      <c r="R17" s="794"/>
      <c r="S17" s="797">
        <f t="shared" si="8"/>
        <v>0</v>
      </c>
      <c r="T17" s="794"/>
      <c r="U17" s="794"/>
      <c r="V17" s="794"/>
      <c r="W17" s="797">
        <f t="shared" si="9"/>
        <v>0</v>
      </c>
      <c r="X17" s="794"/>
    </row>
    <row r="18" spans="2:24" ht="16.5" customHeight="1" x14ac:dyDescent="0.15">
      <c r="B18" s="790">
        <v>9</v>
      </c>
      <c r="C18" s="791" t="s">
        <v>114</v>
      </c>
      <c r="D18" s="792" t="s">
        <v>259</v>
      </c>
      <c r="E18" s="794"/>
      <c r="F18" s="794"/>
      <c r="G18" s="794"/>
      <c r="H18" s="794"/>
      <c r="I18" s="793" t="str">
        <f t="shared" si="0"/>
        <v/>
      </c>
      <c r="J18" s="793" t="str">
        <f t="shared" si="1"/>
        <v/>
      </c>
      <c r="K18" s="793" t="str">
        <f t="shared" si="2"/>
        <v/>
      </c>
      <c r="L18" s="793" t="str">
        <f t="shared" si="3"/>
        <v/>
      </c>
      <c r="M18" s="793" t="str">
        <f t="shared" si="4"/>
        <v/>
      </c>
      <c r="N18" s="793" t="str">
        <f t="shared" si="5"/>
        <v/>
      </c>
      <c r="O18" s="793" t="str">
        <f t="shared" si="6"/>
        <v/>
      </c>
      <c r="P18" s="793" t="str">
        <f t="shared" si="7"/>
        <v/>
      </c>
      <c r="Q18" s="794"/>
      <c r="R18" s="794"/>
      <c r="S18" s="797">
        <f t="shared" si="8"/>
        <v>0</v>
      </c>
      <c r="T18" s="794"/>
      <c r="U18" s="794"/>
      <c r="V18" s="794"/>
      <c r="W18" s="797">
        <f t="shared" si="9"/>
        <v>0</v>
      </c>
      <c r="X18" s="794"/>
    </row>
    <row r="19" spans="2:24" ht="16.5" customHeight="1" x14ac:dyDescent="0.15">
      <c r="B19" s="790">
        <v>10</v>
      </c>
      <c r="C19" s="791" t="s">
        <v>115</v>
      </c>
      <c r="D19" s="792" t="s">
        <v>259</v>
      </c>
      <c r="E19" s="794"/>
      <c r="F19" s="794"/>
      <c r="G19" s="794"/>
      <c r="H19" s="794"/>
      <c r="I19" s="793" t="str">
        <f t="shared" si="0"/>
        <v/>
      </c>
      <c r="J19" s="793" t="str">
        <f t="shared" si="1"/>
        <v/>
      </c>
      <c r="K19" s="793" t="str">
        <f t="shared" si="2"/>
        <v/>
      </c>
      <c r="L19" s="793" t="str">
        <f t="shared" si="3"/>
        <v/>
      </c>
      <c r="M19" s="793" t="str">
        <f t="shared" si="4"/>
        <v/>
      </c>
      <c r="N19" s="793" t="str">
        <f t="shared" si="5"/>
        <v/>
      </c>
      <c r="O19" s="793" t="str">
        <f t="shared" si="6"/>
        <v/>
      </c>
      <c r="P19" s="793" t="str">
        <f t="shared" si="7"/>
        <v/>
      </c>
      <c r="Q19" s="794"/>
      <c r="R19" s="794"/>
      <c r="S19" s="797">
        <f t="shared" si="8"/>
        <v>0</v>
      </c>
      <c r="T19" s="794"/>
      <c r="U19" s="794"/>
      <c r="V19" s="794"/>
      <c r="W19" s="797">
        <f t="shared" si="9"/>
        <v>0</v>
      </c>
      <c r="X19" s="794"/>
    </row>
    <row r="20" spans="2:24" ht="16.5" customHeight="1" x14ac:dyDescent="0.15">
      <c r="B20" s="790">
        <v>11</v>
      </c>
      <c r="C20" s="791" t="s">
        <v>116</v>
      </c>
      <c r="D20" s="792" t="s">
        <v>259</v>
      </c>
      <c r="E20" s="794"/>
      <c r="F20" s="794"/>
      <c r="G20" s="794"/>
      <c r="H20" s="794"/>
      <c r="I20" s="793" t="str">
        <f t="shared" si="0"/>
        <v/>
      </c>
      <c r="J20" s="793" t="str">
        <f t="shared" si="1"/>
        <v/>
      </c>
      <c r="K20" s="793" t="str">
        <f t="shared" si="2"/>
        <v/>
      </c>
      <c r="L20" s="793" t="str">
        <f t="shared" si="3"/>
        <v/>
      </c>
      <c r="M20" s="793" t="str">
        <f t="shared" si="4"/>
        <v/>
      </c>
      <c r="N20" s="793" t="str">
        <f t="shared" si="5"/>
        <v/>
      </c>
      <c r="O20" s="793" t="str">
        <f t="shared" si="6"/>
        <v/>
      </c>
      <c r="P20" s="793" t="str">
        <f t="shared" si="7"/>
        <v/>
      </c>
      <c r="Q20" s="794"/>
      <c r="R20" s="794"/>
      <c r="S20" s="797">
        <f t="shared" si="8"/>
        <v>0</v>
      </c>
      <c r="T20" s="794"/>
      <c r="U20" s="794"/>
      <c r="V20" s="794"/>
      <c r="W20" s="797">
        <f t="shared" si="9"/>
        <v>0</v>
      </c>
      <c r="X20" s="794"/>
    </row>
    <row r="21" spans="2:24" ht="16.5" customHeight="1" x14ac:dyDescent="0.15">
      <c r="B21" s="790">
        <v>12</v>
      </c>
      <c r="C21" s="791" t="s">
        <v>117</v>
      </c>
      <c r="D21" s="792" t="s">
        <v>259</v>
      </c>
      <c r="E21" s="794"/>
      <c r="F21" s="794"/>
      <c r="G21" s="794"/>
      <c r="H21" s="794"/>
      <c r="I21" s="793" t="str">
        <f t="shared" si="0"/>
        <v/>
      </c>
      <c r="J21" s="793" t="str">
        <f t="shared" si="1"/>
        <v/>
      </c>
      <c r="K21" s="793" t="str">
        <f t="shared" si="2"/>
        <v/>
      </c>
      <c r="L21" s="793" t="str">
        <f t="shared" si="3"/>
        <v/>
      </c>
      <c r="M21" s="793" t="str">
        <f t="shared" si="4"/>
        <v/>
      </c>
      <c r="N21" s="793" t="str">
        <f t="shared" si="5"/>
        <v/>
      </c>
      <c r="O21" s="793" t="str">
        <f t="shared" si="6"/>
        <v/>
      </c>
      <c r="P21" s="793" t="str">
        <f t="shared" si="7"/>
        <v/>
      </c>
      <c r="Q21" s="794"/>
      <c r="R21" s="794"/>
      <c r="S21" s="797">
        <f t="shared" si="8"/>
        <v>0</v>
      </c>
      <c r="T21" s="794"/>
      <c r="U21" s="794"/>
      <c r="V21" s="794"/>
      <c r="W21" s="797">
        <f t="shared" si="9"/>
        <v>0</v>
      </c>
      <c r="X21" s="794"/>
    </row>
    <row r="22" spans="2:24" ht="16.5" customHeight="1" x14ac:dyDescent="0.15">
      <c r="B22" s="790">
        <v>13</v>
      </c>
      <c r="C22" s="791" t="s">
        <v>118</v>
      </c>
      <c r="D22" s="792" t="s">
        <v>259</v>
      </c>
      <c r="E22" s="794"/>
      <c r="F22" s="794"/>
      <c r="G22" s="794"/>
      <c r="H22" s="794"/>
      <c r="I22" s="793" t="str">
        <f t="shared" si="0"/>
        <v/>
      </c>
      <c r="J22" s="793" t="str">
        <f t="shared" si="1"/>
        <v/>
      </c>
      <c r="K22" s="793" t="str">
        <f t="shared" si="2"/>
        <v/>
      </c>
      <c r="L22" s="793" t="str">
        <f t="shared" si="3"/>
        <v/>
      </c>
      <c r="M22" s="793" t="str">
        <f t="shared" si="4"/>
        <v/>
      </c>
      <c r="N22" s="793" t="str">
        <f t="shared" si="5"/>
        <v/>
      </c>
      <c r="O22" s="793" t="str">
        <f t="shared" si="6"/>
        <v/>
      </c>
      <c r="P22" s="793" t="str">
        <f t="shared" si="7"/>
        <v/>
      </c>
      <c r="Q22" s="794"/>
      <c r="R22" s="794"/>
      <c r="S22" s="797">
        <f t="shared" si="8"/>
        <v>0</v>
      </c>
      <c r="T22" s="794"/>
      <c r="U22" s="794"/>
      <c r="V22" s="794"/>
      <c r="W22" s="797">
        <f t="shared" si="9"/>
        <v>0</v>
      </c>
      <c r="X22" s="794"/>
    </row>
    <row r="23" spans="2:24" ht="16.5" customHeight="1" x14ac:dyDescent="0.15">
      <c r="B23" s="790">
        <v>14</v>
      </c>
      <c r="C23" s="798" t="s">
        <v>119</v>
      </c>
      <c r="D23" s="799" t="s">
        <v>571</v>
      </c>
      <c r="E23" s="800"/>
      <c r="F23" s="800"/>
      <c r="G23" s="800"/>
      <c r="H23" s="800"/>
      <c r="I23" s="800"/>
      <c r="J23" s="800"/>
      <c r="K23" s="800"/>
      <c r="L23" s="800"/>
      <c r="M23" s="800"/>
      <c r="N23" s="800"/>
      <c r="O23" s="800"/>
      <c r="P23" s="800"/>
      <c r="Q23" s="800"/>
      <c r="R23" s="800"/>
      <c r="S23" s="800"/>
      <c r="T23" s="800"/>
      <c r="U23" s="800"/>
      <c r="V23" s="800"/>
      <c r="W23" s="800"/>
      <c r="X23" s="800"/>
    </row>
    <row r="24" spans="2:24" ht="16.5" customHeight="1" x14ac:dyDescent="0.15">
      <c r="B24" s="790">
        <v>15</v>
      </c>
      <c r="C24" s="791" t="s">
        <v>120</v>
      </c>
      <c r="D24" s="792" t="s">
        <v>259</v>
      </c>
      <c r="E24" s="794"/>
      <c r="F24" s="794"/>
      <c r="G24" s="794"/>
      <c r="H24" s="794"/>
      <c r="I24" s="793" t="str">
        <f t="shared" si="0"/>
        <v/>
      </c>
      <c r="J24" s="793" t="str">
        <f t="shared" si="1"/>
        <v/>
      </c>
      <c r="K24" s="793" t="str">
        <f t="shared" si="2"/>
        <v/>
      </c>
      <c r="L24" s="793" t="str">
        <f t="shared" si="3"/>
        <v/>
      </c>
      <c r="M24" s="793" t="str">
        <f t="shared" si="4"/>
        <v/>
      </c>
      <c r="N24" s="793" t="str">
        <f t="shared" si="5"/>
        <v/>
      </c>
      <c r="O24" s="793" t="str">
        <f t="shared" si="6"/>
        <v/>
      </c>
      <c r="P24" s="793" t="str">
        <f t="shared" si="7"/>
        <v/>
      </c>
      <c r="Q24" s="794"/>
      <c r="R24" s="794"/>
      <c r="S24" s="797">
        <f t="shared" si="8"/>
        <v>0</v>
      </c>
      <c r="T24" s="794"/>
      <c r="U24" s="794"/>
      <c r="V24" s="794"/>
      <c r="W24" s="797">
        <f t="shared" si="9"/>
        <v>0</v>
      </c>
      <c r="X24" s="794"/>
    </row>
    <row r="25" spans="2:24" ht="16.5" customHeight="1" x14ac:dyDescent="0.15">
      <c r="B25" s="790">
        <v>16</v>
      </c>
      <c r="C25" s="791" t="s">
        <v>121</v>
      </c>
      <c r="D25" s="792" t="s">
        <v>259</v>
      </c>
      <c r="E25" s="794"/>
      <c r="F25" s="794"/>
      <c r="G25" s="794"/>
      <c r="H25" s="794"/>
      <c r="I25" s="793" t="str">
        <f t="shared" si="0"/>
        <v/>
      </c>
      <c r="J25" s="793" t="str">
        <f t="shared" si="1"/>
        <v/>
      </c>
      <c r="K25" s="793" t="str">
        <f t="shared" si="2"/>
        <v/>
      </c>
      <c r="L25" s="793" t="str">
        <f t="shared" si="3"/>
        <v/>
      </c>
      <c r="M25" s="793" t="str">
        <f t="shared" si="4"/>
        <v/>
      </c>
      <c r="N25" s="793" t="str">
        <f t="shared" si="5"/>
        <v/>
      </c>
      <c r="O25" s="793" t="str">
        <f t="shared" si="6"/>
        <v/>
      </c>
      <c r="P25" s="793" t="str">
        <f t="shared" si="7"/>
        <v/>
      </c>
      <c r="Q25" s="794"/>
      <c r="R25" s="794"/>
      <c r="S25" s="797">
        <f t="shared" si="8"/>
        <v>0</v>
      </c>
      <c r="T25" s="794"/>
      <c r="U25" s="794"/>
      <c r="V25" s="794"/>
      <c r="W25" s="797">
        <f t="shared" si="9"/>
        <v>0</v>
      </c>
      <c r="X25" s="794"/>
    </row>
    <row r="26" spans="2:24" ht="16.5" customHeight="1" x14ac:dyDescent="0.15">
      <c r="B26" s="790">
        <v>17</v>
      </c>
      <c r="C26" s="798" t="s">
        <v>122</v>
      </c>
      <c r="D26" s="799" t="s">
        <v>571</v>
      </c>
      <c r="E26" s="800"/>
      <c r="F26" s="800"/>
      <c r="G26" s="800"/>
      <c r="H26" s="800"/>
      <c r="I26" s="800"/>
      <c r="J26" s="800"/>
      <c r="K26" s="800"/>
      <c r="L26" s="800"/>
      <c r="M26" s="800"/>
      <c r="N26" s="800"/>
      <c r="O26" s="800"/>
      <c r="P26" s="800"/>
      <c r="Q26" s="800"/>
      <c r="R26" s="800"/>
      <c r="S26" s="800"/>
      <c r="T26" s="800"/>
      <c r="U26" s="800"/>
      <c r="V26" s="800"/>
      <c r="W26" s="800"/>
      <c r="X26" s="800"/>
    </row>
    <row r="27" spans="2:24" ht="16.5" customHeight="1" x14ac:dyDescent="0.15">
      <c r="B27" s="790">
        <v>18</v>
      </c>
      <c r="C27" s="791" t="s">
        <v>123</v>
      </c>
      <c r="D27" s="792" t="s">
        <v>259</v>
      </c>
      <c r="E27" s="794"/>
      <c r="F27" s="794"/>
      <c r="G27" s="794"/>
      <c r="H27" s="794"/>
      <c r="I27" s="793" t="str">
        <f t="shared" si="0"/>
        <v/>
      </c>
      <c r="J27" s="793" t="str">
        <f t="shared" si="1"/>
        <v/>
      </c>
      <c r="K27" s="793" t="str">
        <f t="shared" si="2"/>
        <v/>
      </c>
      <c r="L27" s="793" t="str">
        <f t="shared" si="3"/>
        <v/>
      </c>
      <c r="M27" s="793" t="str">
        <f t="shared" si="4"/>
        <v/>
      </c>
      <c r="N27" s="793" t="str">
        <f t="shared" si="5"/>
        <v/>
      </c>
      <c r="O27" s="793" t="str">
        <f t="shared" si="6"/>
        <v/>
      </c>
      <c r="P27" s="793" t="str">
        <f t="shared" si="7"/>
        <v/>
      </c>
      <c r="Q27" s="794"/>
      <c r="R27" s="794"/>
      <c r="S27" s="797">
        <f t="shared" si="8"/>
        <v>0</v>
      </c>
      <c r="T27" s="794"/>
      <c r="U27" s="794"/>
      <c r="V27" s="794"/>
      <c r="W27" s="797">
        <f t="shared" si="9"/>
        <v>0</v>
      </c>
      <c r="X27" s="794"/>
    </row>
    <row r="28" spans="2:24" ht="16.5" customHeight="1" x14ac:dyDescent="0.15">
      <c r="B28" s="790">
        <v>19</v>
      </c>
      <c r="C28" s="791" t="s">
        <v>124</v>
      </c>
      <c r="D28" s="792" t="s">
        <v>259</v>
      </c>
      <c r="E28" s="794"/>
      <c r="F28" s="794"/>
      <c r="G28" s="794"/>
      <c r="H28" s="794"/>
      <c r="I28" s="793" t="str">
        <f t="shared" si="0"/>
        <v/>
      </c>
      <c r="J28" s="793" t="str">
        <f t="shared" si="1"/>
        <v/>
      </c>
      <c r="K28" s="793" t="str">
        <f t="shared" si="2"/>
        <v/>
      </c>
      <c r="L28" s="793" t="str">
        <f t="shared" si="3"/>
        <v/>
      </c>
      <c r="M28" s="793" t="str">
        <f t="shared" si="4"/>
        <v/>
      </c>
      <c r="N28" s="793" t="str">
        <f t="shared" si="5"/>
        <v/>
      </c>
      <c r="O28" s="793" t="str">
        <f t="shared" si="6"/>
        <v/>
      </c>
      <c r="P28" s="793" t="str">
        <f t="shared" si="7"/>
        <v/>
      </c>
      <c r="Q28" s="794"/>
      <c r="R28" s="794"/>
      <c r="S28" s="797">
        <f t="shared" si="8"/>
        <v>0</v>
      </c>
      <c r="T28" s="794"/>
      <c r="U28" s="794"/>
      <c r="V28" s="794"/>
      <c r="W28" s="797">
        <f t="shared" si="9"/>
        <v>0</v>
      </c>
      <c r="X28" s="794"/>
    </row>
    <row r="29" spans="2:24" ht="16.5" customHeight="1" x14ac:dyDescent="0.15">
      <c r="B29" s="790">
        <v>20</v>
      </c>
      <c r="C29" s="791" t="s">
        <v>125</v>
      </c>
      <c r="D29" s="792" t="s">
        <v>259</v>
      </c>
      <c r="E29" s="794"/>
      <c r="F29" s="794"/>
      <c r="G29" s="794"/>
      <c r="H29" s="794"/>
      <c r="I29" s="793" t="str">
        <f t="shared" si="0"/>
        <v/>
      </c>
      <c r="J29" s="793" t="str">
        <f t="shared" si="1"/>
        <v/>
      </c>
      <c r="K29" s="793" t="str">
        <f t="shared" si="2"/>
        <v/>
      </c>
      <c r="L29" s="793" t="str">
        <f t="shared" si="3"/>
        <v/>
      </c>
      <c r="M29" s="793" t="str">
        <f t="shared" si="4"/>
        <v/>
      </c>
      <c r="N29" s="793" t="str">
        <f t="shared" si="5"/>
        <v/>
      </c>
      <c r="O29" s="793" t="str">
        <f t="shared" si="6"/>
        <v/>
      </c>
      <c r="P29" s="793" t="str">
        <f t="shared" si="7"/>
        <v/>
      </c>
      <c r="Q29" s="794"/>
      <c r="R29" s="794"/>
      <c r="S29" s="797">
        <f t="shared" si="8"/>
        <v>0</v>
      </c>
      <c r="T29" s="794"/>
      <c r="U29" s="794"/>
      <c r="V29" s="794"/>
      <c r="W29" s="797">
        <f t="shared" si="9"/>
        <v>0</v>
      </c>
      <c r="X29" s="794"/>
    </row>
    <row r="30" spans="2:24" ht="16.5" customHeight="1" x14ac:dyDescent="0.15">
      <c r="B30" s="790">
        <v>21</v>
      </c>
      <c r="C30" s="791" t="s">
        <v>126</v>
      </c>
      <c r="D30" s="792" t="s">
        <v>259</v>
      </c>
      <c r="E30" s="794"/>
      <c r="F30" s="794"/>
      <c r="G30" s="794"/>
      <c r="H30" s="794"/>
      <c r="I30" s="793" t="str">
        <f t="shared" si="0"/>
        <v/>
      </c>
      <c r="J30" s="793" t="str">
        <f t="shared" si="1"/>
        <v/>
      </c>
      <c r="K30" s="793" t="str">
        <f t="shared" si="2"/>
        <v/>
      </c>
      <c r="L30" s="793" t="str">
        <f t="shared" si="3"/>
        <v/>
      </c>
      <c r="M30" s="793" t="str">
        <f t="shared" si="4"/>
        <v/>
      </c>
      <c r="N30" s="793" t="str">
        <f t="shared" si="5"/>
        <v/>
      </c>
      <c r="O30" s="793" t="str">
        <f t="shared" si="6"/>
        <v/>
      </c>
      <c r="P30" s="793" t="str">
        <f t="shared" si="7"/>
        <v/>
      </c>
      <c r="Q30" s="794"/>
      <c r="R30" s="794"/>
      <c r="S30" s="797">
        <f t="shared" si="8"/>
        <v>0</v>
      </c>
      <c r="T30" s="794"/>
      <c r="U30" s="794"/>
      <c r="V30" s="794"/>
      <c r="W30" s="797">
        <f t="shared" si="9"/>
        <v>0</v>
      </c>
      <c r="X30" s="794"/>
    </row>
    <row r="31" spans="2:24" ht="16.5" customHeight="1" x14ac:dyDescent="0.15">
      <c r="B31" s="790">
        <v>22</v>
      </c>
      <c r="C31" s="791" t="s">
        <v>127</v>
      </c>
      <c r="D31" s="792" t="s">
        <v>259</v>
      </c>
      <c r="E31" s="794"/>
      <c r="F31" s="794"/>
      <c r="G31" s="794"/>
      <c r="H31" s="794"/>
      <c r="I31" s="793" t="str">
        <f t="shared" si="0"/>
        <v/>
      </c>
      <c r="J31" s="793" t="str">
        <f t="shared" si="1"/>
        <v/>
      </c>
      <c r="K31" s="793" t="str">
        <f t="shared" si="2"/>
        <v/>
      </c>
      <c r="L31" s="793" t="str">
        <f t="shared" si="3"/>
        <v/>
      </c>
      <c r="M31" s="793" t="str">
        <f t="shared" si="4"/>
        <v/>
      </c>
      <c r="N31" s="793" t="str">
        <f t="shared" si="5"/>
        <v/>
      </c>
      <c r="O31" s="793" t="str">
        <f t="shared" si="6"/>
        <v/>
      </c>
      <c r="P31" s="793" t="str">
        <f t="shared" si="7"/>
        <v/>
      </c>
      <c r="Q31" s="794"/>
      <c r="R31" s="794"/>
      <c r="S31" s="797">
        <f t="shared" si="8"/>
        <v>0</v>
      </c>
      <c r="T31" s="794"/>
      <c r="U31" s="794"/>
      <c r="V31" s="794"/>
      <c r="W31" s="797">
        <f t="shared" si="9"/>
        <v>0</v>
      </c>
      <c r="X31" s="794"/>
    </row>
    <row r="32" spans="2:24" ht="16.5" customHeight="1" x14ac:dyDescent="0.15">
      <c r="B32" s="790">
        <v>23</v>
      </c>
      <c r="C32" s="791" t="s">
        <v>128</v>
      </c>
      <c r="D32" s="792" t="s">
        <v>259</v>
      </c>
      <c r="E32" s="794"/>
      <c r="F32" s="794"/>
      <c r="G32" s="794"/>
      <c r="H32" s="794"/>
      <c r="I32" s="793" t="str">
        <f t="shared" si="0"/>
        <v/>
      </c>
      <c r="J32" s="793" t="str">
        <f t="shared" si="1"/>
        <v/>
      </c>
      <c r="K32" s="793" t="str">
        <f t="shared" si="2"/>
        <v/>
      </c>
      <c r="L32" s="793" t="str">
        <f t="shared" si="3"/>
        <v/>
      </c>
      <c r="M32" s="793" t="str">
        <f t="shared" si="4"/>
        <v/>
      </c>
      <c r="N32" s="793" t="str">
        <f t="shared" si="5"/>
        <v/>
      </c>
      <c r="O32" s="793" t="str">
        <f t="shared" si="6"/>
        <v/>
      </c>
      <c r="P32" s="793" t="str">
        <f t="shared" si="7"/>
        <v/>
      </c>
      <c r="Q32" s="794"/>
      <c r="R32" s="794"/>
      <c r="S32" s="797">
        <f t="shared" si="8"/>
        <v>0</v>
      </c>
      <c r="T32" s="794"/>
      <c r="U32" s="794"/>
      <c r="V32" s="794"/>
      <c r="W32" s="797">
        <f t="shared" si="9"/>
        <v>0</v>
      </c>
      <c r="X32" s="794"/>
    </row>
    <row r="33" spans="2:24" ht="16.5" customHeight="1" x14ac:dyDescent="0.15">
      <c r="B33" s="790">
        <v>24</v>
      </c>
      <c r="C33" s="791" t="s">
        <v>129</v>
      </c>
      <c r="D33" s="792" t="s">
        <v>259</v>
      </c>
      <c r="E33" s="794"/>
      <c r="F33" s="794"/>
      <c r="G33" s="794"/>
      <c r="H33" s="794"/>
      <c r="I33" s="793" t="str">
        <f t="shared" si="0"/>
        <v/>
      </c>
      <c r="J33" s="793" t="str">
        <f t="shared" si="1"/>
        <v/>
      </c>
      <c r="K33" s="793" t="str">
        <f t="shared" si="2"/>
        <v/>
      </c>
      <c r="L33" s="793" t="str">
        <f t="shared" si="3"/>
        <v/>
      </c>
      <c r="M33" s="793" t="str">
        <f t="shared" si="4"/>
        <v/>
      </c>
      <c r="N33" s="793" t="str">
        <f t="shared" si="5"/>
        <v/>
      </c>
      <c r="O33" s="793" t="str">
        <f t="shared" si="6"/>
        <v/>
      </c>
      <c r="P33" s="793" t="str">
        <f t="shared" si="7"/>
        <v/>
      </c>
      <c r="Q33" s="794"/>
      <c r="R33" s="794"/>
      <c r="S33" s="797">
        <f t="shared" si="8"/>
        <v>0</v>
      </c>
      <c r="T33" s="794"/>
      <c r="U33" s="794"/>
      <c r="V33" s="794"/>
      <c r="W33" s="797">
        <f t="shared" si="9"/>
        <v>0</v>
      </c>
      <c r="X33" s="794"/>
    </row>
    <row r="34" spans="2:24" ht="16.5" customHeight="1" x14ac:dyDescent="0.15">
      <c r="B34" s="790">
        <v>25</v>
      </c>
      <c r="C34" s="791" t="s">
        <v>130</v>
      </c>
      <c r="D34" s="792" t="s">
        <v>259</v>
      </c>
      <c r="E34" s="794"/>
      <c r="F34" s="794"/>
      <c r="G34" s="794"/>
      <c r="H34" s="794"/>
      <c r="I34" s="793" t="str">
        <f t="shared" si="0"/>
        <v/>
      </c>
      <c r="J34" s="793" t="str">
        <f t="shared" si="1"/>
        <v/>
      </c>
      <c r="K34" s="793" t="str">
        <f t="shared" si="2"/>
        <v/>
      </c>
      <c r="L34" s="793" t="str">
        <f t="shared" si="3"/>
        <v/>
      </c>
      <c r="M34" s="793" t="str">
        <f t="shared" si="4"/>
        <v/>
      </c>
      <c r="N34" s="793" t="str">
        <f t="shared" si="5"/>
        <v/>
      </c>
      <c r="O34" s="793" t="str">
        <f t="shared" si="6"/>
        <v/>
      </c>
      <c r="P34" s="793" t="str">
        <f t="shared" si="7"/>
        <v/>
      </c>
      <c r="Q34" s="794"/>
      <c r="R34" s="794"/>
      <c r="S34" s="797">
        <f t="shared" si="8"/>
        <v>0</v>
      </c>
      <c r="T34" s="794"/>
      <c r="U34" s="794"/>
      <c r="V34" s="794"/>
      <c r="W34" s="797">
        <f t="shared" si="9"/>
        <v>0</v>
      </c>
      <c r="X34" s="794"/>
    </row>
    <row r="35" spans="2:24" ht="16.5" customHeight="1" x14ac:dyDescent="0.15">
      <c r="B35" s="790">
        <v>26</v>
      </c>
      <c r="C35" s="791" t="s">
        <v>131</v>
      </c>
      <c r="D35" s="792" t="s">
        <v>259</v>
      </c>
      <c r="E35" s="794"/>
      <c r="F35" s="794"/>
      <c r="G35" s="794"/>
      <c r="H35" s="794"/>
      <c r="I35" s="793" t="str">
        <f t="shared" si="0"/>
        <v/>
      </c>
      <c r="J35" s="793" t="str">
        <f t="shared" si="1"/>
        <v/>
      </c>
      <c r="K35" s="793" t="str">
        <f t="shared" si="2"/>
        <v/>
      </c>
      <c r="L35" s="793" t="str">
        <f t="shared" si="3"/>
        <v/>
      </c>
      <c r="M35" s="793" t="str">
        <f t="shared" si="4"/>
        <v/>
      </c>
      <c r="N35" s="793" t="str">
        <f t="shared" si="5"/>
        <v/>
      </c>
      <c r="O35" s="793" t="str">
        <f t="shared" si="6"/>
        <v/>
      </c>
      <c r="P35" s="793" t="str">
        <f t="shared" si="7"/>
        <v/>
      </c>
      <c r="Q35" s="794"/>
      <c r="R35" s="794"/>
      <c r="S35" s="797">
        <f t="shared" si="8"/>
        <v>0</v>
      </c>
      <c r="T35" s="794"/>
      <c r="U35" s="794"/>
      <c r="V35" s="794"/>
      <c r="W35" s="797">
        <f t="shared" si="9"/>
        <v>0</v>
      </c>
      <c r="X35" s="794"/>
    </row>
    <row r="36" spans="2:24" ht="16.5" customHeight="1" x14ac:dyDescent="0.15">
      <c r="B36" s="790">
        <v>27</v>
      </c>
      <c r="C36" s="791" t="s">
        <v>132</v>
      </c>
      <c r="D36" s="792" t="s">
        <v>259</v>
      </c>
      <c r="E36" s="794"/>
      <c r="F36" s="794"/>
      <c r="G36" s="794"/>
      <c r="H36" s="794"/>
      <c r="I36" s="793" t="str">
        <f t="shared" si="0"/>
        <v/>
      </c>
      <c r="J36" s="793" t="str">
        <f t="shared" si="1"/>
        <v/>
      </c>
      <c r="K36" s="793" t="str">
        <f t="shared" si="2"/>
        <v/>
      </c>
      <c r="L36" s="793" t="str">
        <f t="shared" si="3"/>
        <v/>
      </c>
      <c r="M36" s="793" t="str">
        <f t="shared" si="4"/>
        <v/>
      </c>
      <c r="N36" s="793" t="str">
        <f t="shared" si="5"/>
        <v/>
      </c>
      <c r="O36" s="793" t="str">
        <f t="shared" si="6"/>
        <v/>
      </c>
      <c r="P36" s="793" t="str">
        <f t="shared" si="7"/>
        <v/>
      </c>
      <c r="Q36" s="794"/>
      <c r="R36" s="794"/>
      <c r="S36" s="797">
        <f t="shared" si="8"/>
        <v>0</v>
      </c>
      <c r="T36" s="794"/>
      <c r="U36" s="794"/>
      <c r="V36" s="794"/>
      <c r="W36" s="797">
        <f t="shared" si="9"/>
        <v>0</v>
      </c>
      <c r="X36" s="794"/>
    </row>
    <row r="37" spans="2:24" ht="16.5" customHeight="1" x14ac:dyDescent="0.15">
      <c r="B37" s="790">
        <v>28</v>
      </c>
      <c r="C37" s="791" t="s">
        <v>133</v>
      </c>
      <c r="D37" s="792" t="s">
        <v>259</v>
      </c>
      <c r="E37" s="794"/>
      <c r="F37" s="794"/>
      <c r="G37" s="794"/>
      <c r="H37" s="794"/>
      <c r="I37" s="793" t="str">
        <f t="shared" si="0"/>
        <v/>
      </c>
      <c r="J37" s="793" t="str">
        <f t="shared" si="1"/>
        <v/>
      </c>
      <c r="K37" s="793" t="str">
        <f t="shared" si="2"/>
        <v/>
      </c>
      <c r="L37" s="793" t="str">
        <f t="shared" si="3"/>
        <v/>
      </c>
      <c r="M37" s="793" t="str">
        <f t="shared" si="4"/>
        <v/>
      </c>
      <c r="N37" s="793" t="str">
        <f t="shared" si="5"/>
        <v/>
      </c>
      <c r="O37" s="793" t="str">
        <f t="shared" si="6"/>
        <v/>
      </c>
      <c r="P37" s="793" t="str">
        <f t="shared" si="7"/>
        <v/>
      </c>
      <c r="Q37" s="794"/>
      <c r="R37" s="794"/>
      <c r="S37" s="797">
        <f t="shared" si="8"/>
        <v>0</v>
      </c>
      <c r="T37" s="794"/>
      <c r="U37" s="794"/>
      <c r="V37" s="794"/>
      <c r="W37" s="797">
        <f t="shared" si="9"/>
        <v>0</v>
      </c>
      <c r="X37" s="794"/>
    </row>
    <row r="38" spans="2:24" ht="16.5" customHeight="1" x14ac:dyDescent="0.15">
      <c r="B38" s="790">
        <v>29</v>
      </c>
      <c r="C38" s="791" t="s">
        <v>134</v>
      </c>
      <c r="D38" s="792" t="s">
        <v>259</v>
      </c>
      <c r="E38" s="794"/>
      <c r="F38" s="794"/>
      <c r="G38" s="794"/>
      <c r="H38" s="794"/>
      <c r="I38" s="793" t="str">
        <f t="shared" si="0"/>
        <v/>
      </c>
      <c r="J38" s="793" t="str">
        <f t="shared" si="1"/>
        <v/>
      </c>
      <c r="K38" s="793" t="str">
        <f t="shared" si="2"/>
        <v/>
      </c>
      <c r="L38" s="793" t="str">
        <f t="shared" si="3"/>
        <v/>
      </c>
      <c r="M38" s="793" t="str">
        <f t="shared" si="4"/>
        <v/>
      </c>
      <c r="N38" s="793" t="str">
        <f t="shared" si="5"/>
        <v/>
      </c>
      <c r="O38" s="793" t="str">
        <f t="shared" si="6"/>
        <v/>
      </c>
      <c r="P38" s="793" t="str">
        <f t="shared" si="7"/>
        <v/>
      </c>
      <c r="Q38" s="794"/>
      <c r="R38" s="794"/>
      <c r="S38" s="797">
        <f t="shared" si="8"/>
        <v>0</v>
      </c>
      <c r="T38" s="794"/>
      <c r="U38" s="794"/>
      <c r="V38" s="794"/>
      <c r="W38" s="797">
        <f t="shared" si="9"/>
        <v>0</v>
      </c>
      <c r="X38" s="794"/>
    </row>
    <row r="39" spans="2:24" ht="16.5" customHeight="1" x14ac:dyDescent="0.15">
      <c r="B39" s="790">
        <v>30</v>
      </c>
      <c r="C39" s="791" t="s">
        <v>135</v>
      </c>
      <c r="D39" s="792" t="s">
        <v>259</v>
      </c>
      <c r="E39" s="794"/>
      <c r="F39" s="794"/>
      <c r="G39" s="794"/>
      <c r="H39" s="794"/>
      <c r="I39" s="793" t="str">
        <f t="shared" si="0"/>
        <v/>
      </c>
      <c r="J39" s="793" t="str">
        <f t="shared" si="1"/>
        <v/>
      </c>
      <c r="K39" s="793" t="str">
        <f t="shared" si="2"/>
        <v/>
      </c>
      <c r="L39" s="793" t="str">
        <f t="shared" si="3"/>
        <v/>
      </c>
      <c r="M39" s="793" t="str">
        <f t="shared" si="4"/>
        <v/>
      </c>
      <c r="N39" s="793" t="str">
        <f t="shared" si="5"/>
        <v/>
      </c>
      <c r="O39" s="793" t="str">
        <f t="shared" si="6"/>
        <v/>
      </c>
      <c r="P39" s="793" t="str">
        <f t="shared" si="7"/>
        <v/>
      </c>
      <c r="Q39" s="794"/>
      <c r="R39" s="794"/>
      <c r="S39" s="797">
        <f t="shared" si="8"/>
        <v>0</v>
      </c>
      <c r="T39" s="794"/>
      <c r="U39" s="794"/>
      <c r="V39" s="794"/>
      <c r="W39" s="797">
        <f t="shared" si="9"/>
        <v>0</v>
      </c>
      <c r="X39" s="794"/>
    </row>
    <row r="40" spans="2:24" ht="16.5" customHeight="1" x14ac:dyDescent="0.15">
      <c r="B40" s="790">
        <v>31</v>
      </c>
      <c r="C40" s="791" t="s">
        <v>136</v>
      </c>
      <c r="D40" s="792" t="s">
        <v>259</v>
      </c>
      <c r="E40" s="794"/>
      <c r="F40" s="794"/>
      <c r="G40" s="794"/>
      <c r="H40" s="794"/>
      <c r="I40" s="793" t="str">
        <f t="shared" si="0"/>
        <v/>
      </c>
      <c r="J40" s="793" t="str">
        <f t="shared" si="1"/>
        <v/>
      </c>
      <c r="K40" s="793" t="str">
        <f t="shared" si="2"/>
        <v/>
      </c>
      <c r="L40" s="793" t="str">
        <f t="shared" si="3"/>
        <v/>
      </c>
      <c r="M40" s="793" t="str">
        <f t="shared" si="4"/>
        <v/>
      </c>
      <c r="N40" s="793" t="str">
        <f t="shared" si="5"/>
        <v/>
      </c>
      <c r="O40" s="793" t="str">
        <f t="shared" si="6"/>
        <v/>
      </c>
      <c r="P40" s="793" t="str">
        <f t="shared" si="7"/>
        <v/>
      </c>
      <c r="Q40" s="794"/>
      <c r="R40" s="794"/>
      <c r="S40" s="797">
        <f t="shared" si="8"/>
        <v>0</v>
      </c>
      <c r="T40" s="794"/>
      <c r="U40" s="794"/>
      <c r="V40" s="794"/>
      <c r="W40" s="797">
        <f t="shared" si="9"/>
        <v>0</v>
      </c>
      <c r="X40" s="794"/>
    </row>
    <row r="41" spans="2:24" ht="16.5" customHeight="1" x14ac:dyDescent="0.15">
      <c r="B41" s="790">
        <v>32</v>
      </c>
      <c r="C41" s="791" t="s">
        <v>137</v>
      </c>
      <c r="D41" s="792" t="s">
        <v>259</v>
      </c>
      <c r="E41" s="794"/>
      <c r="F41" s="794"/>
      <c r="G41" s="794"/>
      <c r="H41" s="794"/>
      <c r="I41" s="793" t="str">
        <f t="shared" si="0"/>
        <v/>
      </c>
      <c r="J41" s="793" t="str">
        <f t="shared" si="1"/>
        <v/>
      </c>
      <c r="K41" s="793" t="str">
        <f t="shared" si="2"/>
        <v/>
      </c>
      <c r="L41" s="793" t="str">
        <f t="shared" si="3"/>
        <v/>
      </c>
      <c r="M41" s="793" t="str">
        <f t="shared" si="4"/>
        <v/>
      </c>
      <c r="N41" s="793" t="str">
        <f t="shared" si="5"/>
        <v/>
      </c>
      <c r="O41" s="793" t="str">
        <f t="shared" si="6"/>
        <v/>
      </c>
      <c r="P41" s="793" t="str">
        <f t="shared" si="7"/>
        <v/>
      </c>
      <c r="Q41" s="794"/>
      <c r="R41" s="794"/>
      <c r="S41" s="797">
        <f t="shared" si="8"/>
        <v>0</v>
      </c>
      <c r="T41" s="794"/>
      <c r="U41" s="794"/>
      <c r="V41" s="794"/>
      <c r="W41" s="797">
        <f t="shared" si="9"/>
        <v>0</v>
      </c>
      <c r="X41" s="794"/>
    </row>
    <row r="42" spans="2:24" ht="16.5" customHeight="1" x14ac:dyDescent="0.15">
      <c r="B42" s="790">
        <v>33</v>
      </c>
      <c r="C42" s="791" t="s">
        <v>138</v>
      </c>
      <c r="D42" s="792" t="s">
        <v>259</v>
      </c>
      <c r="E42" s="794"/>
      <c r="F42" s="794"/>
      <c r="G42" s="794"/>
      <c r="H42" s="794"/>
      <c r="I42" s="793" t="str">
        <f t="shared" si="0"/>
        <v/>
      </c>
      <c r="J42" s="793" t="str">
        <f t="shared" si="1"/>
        <v/>
      </c>
      <c r="K42" s="793" t="str">
        <f t="shared" si="2"/>
        <v/>
      </c>
      <c r="L42" s="793" t="str">
        <f t="shared" si="3"/>
        <v/>
      </c>
      <c r="M42" s="793" t="str">
        <f t="shared" si="4"/>
        <v/>
      </c>
      <c r="N42" s="793" t="str">
        <f t="shared" si="5"/>
        <v/>
      </c>
      <c r="O42" s="793" t="str">
        <f t="shared" si="6"/>
        <v/>
      </c>
      <c r="P42" s="793" t="str">
        <f t="shared" si="7"/>
        <v/>
      </c>
      <c r="Q42" s="794"/>
      <c r="R42" s="794"/>
      <c r="S42" s="797">
        <f t="shared" si="8"/>
        <v>0</v>
      </c>
      <c r="T42" s="794"/>
      <c r="U42" s="794"/>
      <c r="V42" s="794"/>
      <c r="W42" s="797">
        <f t="shared" si="9"/>
        <v>0</v>
      </c>
      <c r="X42" s="794"/>
    </row>
    <row r="43" spans="2:24" ht="16.5" customHeight="1" x14ac:dyDescent="0.15">
      <c r="B43" s="790">
        <v>34</v>
      </c>
      <c r="C43" s="791" t="s">
        <v>139</v>
      </c>
      <c r="D43" s="792" t="s">
        <v>259</v>
      </c>
      <c r="E43" s="794"/>
      <c r="F43" s="794"/>
      <c r="G43" s="794"/>
      <c r="H43" s="794"/>
      <c r="I43" s="793" t="str">
        <f t="shared" si="0"/>
        <v/>
      </c>
      <c r="J43" s="793" t="str">
        <f t="shared" si="1"/>
        <v/>
      </c>
      <c r="K43" s="793" t="str">
        <f t="shared" si="2"/>
        <v/>
      </c>
      <c r="L43" s="793" t="str">
        <f t="shared" si="3"/>
        <v/>
      </c>
      <c r="M43" s="793" t="str">
        <f t="shared" si="4"/>
        <v/>
      </c>
      <c r="N43" s="793" t="str">
        <f t="shared" si="5"/>
        <v/>
      </c>
      <c r="O43" s="793" t="str">
        <f t="shared" si="6"/>
        <v/>
      </c>
      <c r="P43" s="793" t="str">
        <f t="shared" si="7"/>
        <v/>
      </c>
      <c r="Q43" s="794"/>
      <c r="R43" s="794"/>
      <c r="S43" s="797">
        <f t="shared" si="8"/>
        <v>0</v>
      </c>
      <c r="T43" s="794"/>
      <c r="U43" s="794"/>
      <c r="V43" s="794"/>
      <c r="W43" s="797">
        <f t="shared" si="9"/>
        <v>0</v>
      </c>
      <c r="X43" s="794"/>
    </row>
    <row r="44" spans="2:24" ht="16.5" customHeight="1" x14ac:dyDescent="0.15">
      <c r="B44" s="790">
        <v>35</v>
      </c>
      <c r="C44" s="791" t="s">
        <v>140</v>
      </c>
      <c r="D44" s="792" t="s">
        <v>259</v>
      </c>
      <c r="E44" s="794"/>
      <c r="F44" s="794"/>
      <c r="G44" s="794"/>
      <c r="H44" s="794"/>
      <c r="I44" s="793" t="str">
        <f t="shared" si="0"/>
        <v/>
      </c>
      <c r="J44" s="793" t="str">
        <f t="shared" si="1"/>
        <v/>
      </c>
      <c r="K44" s="793" t="str">
        <f t="shared" si="2"/>
        <v/>
      </c>
      <c r="L44" s="793" t="str">
        <f t="shared" si="3"/>
        <v/>
      </c>
      <c r="M44" s="793" t="str">
        <f t="shared" si="4"/>
        <v/>
      </c>
      <c r="N44" s="793" t="str">
        <f t="shared" si="5"/>
        <v/>
      </c>
      <c r="O44" s="793" t="str">
        <f t="shared" si="6"/>
        <v/>
      </c>
      <c r="P44" s="793" t="str">
        <f t="shared" si="7"/>
        <v/>
      </c>
      <c r="Q44" s="794"/>
      <c r="R44" s="794"/>
      <c r="S44" s="797">
        <f t="shared" si="8"/>
        <v>0</v>
      </c>
      <c r="T44" s="794"/>
      <c r="U44" s="794"/>
      <c r="V44" s="794"/>
      <c r="W44" s="797">
        <f t="shared" si="9"/>
        <v>0</v>
      </c>
      <c r="X44" s="794"/>
    </row>
    <row r="45" spans="2:24" ht="16.5" customHeight="1" x14ac:dyDescent="0.15">
      <c r="B45" s="790">
        <v>36</v>
      </c>
      <c r="C45" s="791" t="s">
        <v>141</v>
      </c>
      <c r="D45" s="792" t="s">
        <v>259</v>
      </c>
      <c r="E45" s="794"/>
      <c r="F45" s="794"/>
      <c r="G45" s="794"/>
      <c r="H45" s="794"/>
      <c r="I45" s="793" t="str">
        <f t="shared" si="0"/>
        <v/>
      </c>
      <c r="J45" s="793" t="str">
        <f t="shared" si="1"/>
        <v/>
      </c>
      <c r="K45" s="793" t="str">
        <f t="shared" si="2"/>
        <v/>
      </c>
      <c r="L45" s="793" t="str">
        <f t="shared" si="3"/>
        <v/>
      </c>
      <c r="M45" s="793" t="str">
        <f t="shared" si="4"/>
        <v/>
      </c>
      <c r="N45" s="793" t="str">
        <f t="shared" si="5"/>
        <v/>
      </c>
      <c r="O45" s="793" t="str">
        <f t="shared" si="6"/>
        <v/>
      </c>
      <c r="P45" s="793" t="str">
        <f t="shared" si="7"/>
        <v/>
      </c>
      <c r="Q45" s="794"/>
      <c r="R45" s="794"/>
      <c r="S45" s="797">
        <f t="shared" si="8"/>
        <v>0</v>
      </c>
      <c r="T45" s="794"/>
      <c r="U45" s="794"/>
      <c r="V45" s="794"/>
      <c r="W45" s="797">
        <f t="shared" si="9"/>
        <v>0</v>
      </c>
      <c r="X45" s="794"/>
    </row>
    <row r="46" spans="2:24" ht="16.5" customHeight="1" x14ac:dyDescent="0.15">
      <c r="B46" s="790">
        <v>37</v>
      </c>
      <c r="C46" s="798" t="s">
        <v>142</v>
      </c>
      <c r="D46" s="799" t="s">
        <v>571</v>
      </c>
      <c r="E46" s="800"/>
      <c r="F46" s="800"/>
      <c r="G46" s="800"/>
      <c r="H46" s="800"/>
      <c r="I46" s="800"/>
      <c r="J46" s="800"/>
      <c r="K46" s="800"/>
      <c r="L46" s="800"/>
      <c r="M46" s="800"/>
      <c r="N46" s="800"/>
      <c r="O46" s="800"/>
      <c r="P46" s="800"/>
      <c r="Q46" s="800"/>
      <c r="R46" s="800"/>
      <c r="S46" s="800"/>
      <c r="T46" s="800"/>
      <c r="U46" s="800"/>
      <c r="V46" s="800"/>
      <c r="W46" s="800"/>
      <c r="X46" s="800"/>
    </row>
    <row r="47" spans="2:24" ht="16.5" customHeight="1" x14ac:dyDescent="0.15">
      <c r="B47" s="790">
        <v>38</v>
      </c>
      <c r="C47" s="791" t="s">
        <v>143</v>
      </c>
      <c r="D47" s="792" t="s">
        <v>259</v>
      </c>
      <c r="E47" s="794"/>
      <c r="F47" s="794"/>
      <c r="G47" s="794"/>
      <c r="H47" s="794"/>
      <c r="I47" s="793" t="str">
        <f t="shared" si="0"/>
        <v/>
      </c>
      <c r="J47" s="793" t="str">
        <f t="shared" si="1"/>
        <v/>
      </c>
      <c r="K47" s="793" t="str">
        <f t="shared" si="2"/>
        <v/>
      </c>
      <c r="L47" s="793" t="str">
        <f t="shared" si="3"/>
        <v/>
      </c>
      <c r="M47" s="793" t="str">
        <f t="shared" si="4"/>
        <v/>
      </c>
      <c r="N47" s="793" t="str">
        <f t="shared" si="5"/>
        <v/>
      </c>
      <c r="O47" s="793" t="str">
        <f t="shared" si="6"/>
        <v/>
      </c>
      <c r="P47" s="793" t="str">
        <f t="shared" si="7"/>
        <v/>
      </c>
      <c r="Q47" s="794"/>
      <c r="R47" s="794"/>
      <c r="S47" s="797">
        <f t="shared" si="8"/>
        <v>0</v>
      </c>
      <c r="T47" s="794"/>
      <c r="U47" s="794"/>
      <c r="V47" s="794"/>
      <c r="W47" s="797">
        <f t="shared" si="9"/>
        <v>0</v>
      </c>
      <c r="X47" s="794"/>
    </row>
    <row r="48" spans="2:24" ht="16.5" customHeight="1" x14ac:dyDescent="0.15">
      <c r="B48" s="790">
        <v>39</v>
      </c>
      <c r="C48" s="798" t="s">
        <v>144</v>
      </c>
      <c r="D48" s="799" t="s">
        <v>571</v>
      </c>
      <c r="E48" s="800"/>
      <c r="F48" s="800"/>
      <c r="G48" s="800"/>
      <c r="H48" s="800"/>
      <c r="I48" s="800"/>
      <c r="J48" s="800"/>
      <c r="K48" s="800"/>
      <c r="L48" s="800"/>
      <c r="M48" s="800"/>
      <c r="N48" s="800"/>
      <c r="O48" s="800"/>
      <c r="P48" s="800"/>
      <c r="Q48" s="800"/>
      <c r="R48" s="800"/>
      <c r="S48" s="800"/>
      <c r="T48" s="800"/>
      <c r="U48" s="800"/>
      <c r="V48" s="800"/>
      <c r="W48" s="800"/>
      <c r="X48" s="800"/>
    </row>
    <row r="49" spans="2:24" ht="16.5" customHeight="1" x14ac:dyDescent="0.15">
      <c r="B49" s="790">
        <v>40</v>
      </c>
      <c r="C49" s="791" t="s">
        <v>145</v>
      </c>
      <c r="D49" s="792" t="s">
        <v>259</v>
      </c>
      <c r="E49" s="794"/>
      <c r="F49" s="794"/>
      <c r="G49" s="794"/>
      <c r="H49" s="794"/>
      <c r="I49" s="793" t="str">
        <f t="shared" si="0"/>
        <v/>
      </c>
      <c r="J49" s="793" t="str">
        <f t="shared" si="1"/>
        <v/>
      </c>
      <c r="K49" s="793" t="str">
        <f t="shared" si="2"/>
        <v/>
      </c>
      <c r="L49" s="793" t="str">
        <f t="shared" si="3"/>
        <v/>
      </c>
      <c r="M49" s="793" t="str">
        <f t="shared" si="4"/>
        <v/>
      </c>
      <c r="N49" s="793" t="str">
        <f t="shared" si="5"/>
        <v/>
      </c>
      <c r="O49" s="793" t="str">
        <f t="shared" si="6"/>
        <v/>
      </c>
      <c r="P49" s="793" t="str">
        <f t="shared" si="7"/>
        <v/>
      </c>
      <c r="Q49" s="794"/>
      <c r="R49" s="794"/>
      <c r="S49" s="797">
        <f t="shared" si="8"/>
        <v>0</v>
      </c>
      <c r="T49" s="794"/>
      <c r="U49" s="794"/>
      <c r="V49" s="794"/>
      <c r="W49" s="797">
        <f t="shared" si="9"/>
        <v>0</v>
      </c>
      <c r="X49" s="794"/>
    </row>
    <row r="50" spans="2:24" ht="16.5" customHeight="1" x14ac:dyDescent="0.15">
      <c r="B50" s="790">
        <v>41</v>
      </c>
      <c r="C50" s="791" t="s">
        <v>146</v>
      </c>
      <c r="D50" s="792" t="s">
        <v>259</v>
      </c>
      <c r="E50" s="794"/>
      <c r="F50" s="794"/>
      <c r="G50" s="794"/>
      <c r="H50" s="794"/>
      <c r="I50" s="793" t="str">
        <f t="shared" si="0"/>
        <v/>
      </c>
      <c r="J50" s="793" t="str">
        <f t="shared" si="1"/>
        <v/>
      </c>
      <c r="K50" s="793" t="str">
        <f t="shared" si="2"/>
        <v/>
      </c>
      <c r="L50" s="793" t="str">
        <f t="shared" si="3"/>
        <v/>
      </c>
      <c r="M50" s="793" t="str">
        <f t="shared" si="4"/>
        <v/>
      </c>
      <c r="N50" s="793" t="str">
        <f t="shared" si="5"/>
        <v/>
      </c>
      <c r="O50" s="793" t="str">
        <f t="shared" si="6"/>
        <v/>
      </c>
      <c r="P50" s="793" t="str">
        <f t="shared" si="7"/>
        <v/>
      </c>
      <c r="Q50" s="794"/>
      <c r="R50" s="794"/>
      <c r="S50" s="797">
        <f t="shared" si="8"/>
        <v>0</v>
      </c>
      <c r="T50" s="794"/>
      <c r="U50" s="794"/>
      <c r="V50" s="794"/>
      <c r="W50" s="797">
        <f t="shared" si="9"/>
        <v>0</v>
      </c>
      <c r="X50" s="794"/>
    </row>
    <row r="51" spans="2:24" ht="16.5" customHeight="1" x14ac:dyDescent="0.15">
      <c r="B51" s="790">
        <v>42</v>
      </c>
      <c r="C51" s="791" t="s">
        <v>147</v>
      </c>
      <c r="D51" s="792" t="s">
        <v>259</v>
      </c>
      <c r="E51" s="794"/>
      <c r="F51" s="794"/>
      <c r="G51" s="794"/>
      <c r="H51" s="794"/>
      <c r="I51" s="793" t="str">
        <f t="shared" si="0"/>
        <v/>
      </c>
      <c r="J51" s="793" t="str">
        <f t="shared" si="1"/>
        <v/>
      </c>
      <c r="K51" s="793" t="str">
        <f t="shared" si="2"/>
        <v/>
      </c>
      <c r="L51" s="793" t="str">
        <f t="shared" si="3"/>
        <v/>
      </c>
      <c r="M51" s="793" t="str">
        <f t="shared" si="4"/>
        <v/>
      </c>
      <c r="N51" s="793" t="str">
        <f t="shared" si="5"/>
        <v/>
      </c>
      <c r="O51" s="793" t="str">
        <f t="shared" si="6"/>
        <v/>
      </c>
      <c r="P51" s="793" t="str">
        <f t="shared" si="7"/>
        <v/>
      </c>
      <c r="Q51" s="794"/>
      <c r="R51" s="794"/>
      <c r="S51" s="797">
        <f t="shared" si="8"/>
        <v>0</v>
      </c>
      <c r="T51" s="794"/>
      <c r="U51" s="794"/>
      <c r="V51" s="794"/>
      <c r="W51" s="797">
        <f t="shared" si="9"/>
        <v>0</v>
      </c>
      <c r="X51" s="794"/>
    </row>
    <row r="52" spans="2:24" ht="16.5" customHeight="1" x14ac:dyDescent="0.15">
      <c r="B52" s="790">
        <v>43</v>
      </c>
      <c r="C52" s="791" t="s">
        <v>148</v>
      </c>
      <c r="D52" s="792" t="s">
        <v>259</v>
      </c>
      <c r="E52" s="794"/>
      <c r="F52" s="794"/>
      <c r="G52" s="794"/>
      <c r="H52" s="794"/>
      <c r="I52" s="793" t="str">
        <f t="shared" si="0"/>
        <v/>
      </c>
      <c r="J52" s="793" t="str">
        <f t="shared" si="1"/>
        <v/>
      </c>
      <c r="K52" s="793" t="str">
        <f t="shared" si="2"/>
        <v/>
      </c>
      <c r="L52" s="793" t="str">
        <f t="shared" si="3"/>
        <v/>
      </c>
      <c r="M52" s="793" t="str">
        <f t="shared" si="4"/>
        <v/>
      </c>
      <c r="N52" s="793" t="str">
        <f t="shared" si="5"/>
        <v/>
      </c>
      <c r="O52" s="793" t="str">
        <f t="shared" si="6"/>
        <v/>
      </c>
      <c r="P52" s="793" t="str">
        <f t="shared" si="7"/>
        <v/>
      </c>
      <c r="Q52" s="794"/>
      <c r="R52" s="794"/>
      <c r="S52" s="797">
        <f t="shared" si="8"/>
        <v>0</v>
      </c>
      <c r="T52" s="794"/>
      <c r="U52" s="794"/>
      <c r="V52" s="794"/>
      <c r="W52" s="797">
        <f t="shared" si="9"/>
        <v>0</v>
      </c>
      <c r="X52" s="794"/>
    </row>
    <row r="53" spans="2:24" ht="16.5" customHeight="1" x14ac:dyDescent="0.15">
      <c r="B53" s="790">
        <v>44</v>
      </c>
      <c r="C53" s="791" t="s">
        <v>149</v>
      </c>
      <c r="D53" s="792" t="s">
        <v>259</v>
      </c>
      <c r="E53" s="794"/>
      <c r="F53" s="794"/>
      <c r="G53" s="794"/>
      <c r="H53" s="794"/>
      <c r="I53" s="793" t="str">
        <f t="shared" si="0"/>
        <v/>
      </c>
      <c r="J53" s="793" t="str">
        <f t="shared" si="1"/>
        <v/>
      </c>
      <c r="K53" s="793" t="str">
        <f t="shared" si="2"/>
        <v/>
      </c>
      <c r="L53" s="793" t="str">
        <f t="shared" si="3"/>
        <v/>
      </c>
      <c r="M53" s="793" t="str">
        <f t="shared" si="4"/>
        <v/>
      </c>
      <c r="N53" s="793" t="str">
        <f t="shared" si="5"/>
        <v/>
      </c>
      <c r="O53" s="793" t="str">
        <f t="shared" si="6"/>
        <v/>
      </c>
      <c r="P53" s="793" t="str">
        <f t="shared" si="7"/>
        <v/>
      </c>
      <c r="Q53" s="794"/>
      <c r="R53" s="794"/>
      <c r="S53" s="797">
        <f t="shared" si="8"/>
        <v>0</v>
      </c>
      <c r="T53" s="794"/>
      <c r="U53" s="794"/>
      <c r="V53" s="794"/>
      <c r="W53" s="797">
        <f t="shared" si="9"/>
        <v>0</v>
      </c>
      <c r="X53" s="794"/>
    </row>
    <row r="54" spans="2:24" ht="16.5" customHeight="1" x14ac:dyDescent="0.15">
      <c r="B54" s="790">
        <v>45</v>
      </c>
      <c r="C54" s="791" t="s">
        <v>150</v>
      </c>
      <c r="D54" s="792" t="s">
        <v>259</v>
      </c>
      <c r="E54" s="794"/>
      <c r="F54" s="794"/>
      <c r="G54" s="794"/>
      <c r="H54" s="794"/>
      <c r="I54" s="793" t="str">
        <f t="shared" si="0"/>
        <v/>
      </c>
      <c r="J54" s="793" t="str">
        <f t="shared" si="1"/>
        <v/>
      </c>
      <c r="K54" s="793" t="str">
        <f t="shared" si="2"/>
        <v/>
      </c>
      <c r="L54" s="793" t="str">
        <f t="shared" si="3"/>
        <v/>
      </c>
      <c r="M54" s="793" t="str">
        <f t="shared" si="4"/>
        <v/>
      </c>
      <c r="N54" s="793" t="str">
        <f t="shared" si="5"/>
        <v/>
      </c>
      <c r="O54" s="793" t="str">
        <f t="shared" si="6"/>
        <v/>
      </c>
      <c r="P54" s="793" t="str">
        <f t="shared" si="7"/>
        <v/>
      </c>
      <c r="Q54" s="794"/>
      <c r="R54" s="794"/>
      <c r="S54" s="797">
        <f t="shared" si="8"/>
        <v>0</v>
      </c>
      <c r="T54" s="794"/>
      <c r="U54" s="794"/>
      <c r="V54" s="794"/>
      <c r="W54" s="797">
        <f t="shared" si="9"/>
        <v>0</v>
      </c>
      <c r="X54" s="794"/>
    </row>
    <row r="55" spans="2:24" ht="16.5" customHeight="1" x14ac:dyDescent="0.15">
      <c r="B55" s="790">
        <v>46</v>
      </c>
      <c r="C55" s="791" t="s">
        <v>151</v>
      </c>
      <c r="D55" s="792" t="s">
        <v>259</v>
      </c>
      <c r="E55" s="794"/>
      <c r="F55" s="794"/>
      <c r="G55" s="794"/>
      <c r="H55" s="794"/>
      <c r="I55" s="793" t="str">
        <f t="shared" si="0"/>
        <v/>
      </c>
      <c r="J55" s="793" t="str">
        <f t="shared" si="1"/>
        <v/>
      </c>
      <c r="K55" s="793" t="str">
        <f t="shared" si="2"/>
        <v/>
      </c>
      <c r="L55" s="793" t="str">
        <f t="shared" si="3"/>
        <v/>
      </c>
      <c r="M55" s="793" t="str">
        <f t="shared" si="4"/>
        <v/>
      </c>
      <c r="N55" s="793" t="str">
        <f t="shared" si="5"/>
        <v/>
      </c>
      <c r="O55" s="793" t="str">
        <f t="shared" si="6"/>
        <v/>
      </c>
      <c r="P55" s="793" t="str">
        <f t="shared" si="7"/>
        <v/>
      </c>
      <c r="Q55" s="794"/>
      <c r="R55" s="794"/>
      <c r="S55" s="797">
        <f t="shared" si="8"/>
        <v>0</v>
      </c>
      <c r="T55" s="794"/>
      <c r="U55" s="794"/>
      <c r="V55" s="794"/>
      <c r="W55" s="797">
        <f t="shared" si="9"/>
        <v>0</v>
      </c>
      <c r="X55" s="794"/>
    </row>
    <row r="56" spans="2:24" ht="16.5" customHeight="1" x14ac:dyDescent="0.15">
      <c r="B56" s="790">
        <v>47</v>
      </c>
      <c r="C56" s="791" t="s">
        <v>152</v>
      </c>
      <c r="D56" s="792" t="s">
        <v>259</v>
      </c>
      <c r="E56" s="794"/>
      <c r="F56" s="794"/>
      <c r="G56" s="794"/>
      <c r="H56" s="794"/>
      <c r="I56" s="793" t="str">
        <f t="shared" si="0"/>
        <v/>
      </c>
      <c r="J56" s="793" t="str">
        <f t="shared" si="1"/>
        <v/>
      </c>
      <c r="K56" s="793" t="str">
        <f t="shared" si="2"/>
        <v/>
      </c>
      <c r="L56" s="793" t="str">
        <f t="shared" si="3"/>
        <v/>
      </c>
      <c r="M56" s="793" t="str">
        <f t="shared" si="4"/>
        <v/>
      </c>
      <c r="N56" s="793" t="str">
        <f t="shared" si="5"/>
        <v/>
      </c>
      <c r="O56" s="793" t="str">
        <f t="shared" si="6"/>
        <v/>
      </c>
      <c r="P56" s="793" t="str">
        <f t="shared" si="7"/>
        <v/>
      </c>
      <c r="Q56" s="794"/>
      <c r="R56" s="794"/>
      <c r="S56" s="797">
        <f t="shared" si="8"/>
        <v>0</v>
      </c>
      <c r="T56" s="794"/>
      <c r="U56" s="794"/>
      <c r="V56" s="794"/>
      <c r="W56" s="797">
        <f t="shared" si="9"/>
        <v>0</v>
      </c>
      <c r="X56" s="794"/>
    </row>
    <row r="57" spans="2:24" ht="16.5" customHeight="1" x14ac:dyDescent="0.15">
      <c r="B57" s="790">
        <v>48</v>
      </c>
      <c r="C57" s="791" t="s">
        <v>153</v>
      </c>
      <c r="D57" s="792" t="s">
        <v>259</v>
      </c>
      <c r="E57" s="794"/>
      <c r="F57" s="794"/>
      <c r="G57" s="794"/>
      <c r="H57" s="794"/>
      <c r="I57" s="793" t="str">
        <f t="shared" si="0"/>
        <v/>
      </c>
      <c r="J57" s="793" t="str">
        <f t="shared" si="1"/>
        <v/>
      </c>
      <c r="K57" s="793" t="str">
        <f t="shared" si="2"/>
        <v/>
      </c>
      <c r="L57" s="793" t="str">
        <f t="shared" si="3"/>
        <v/>
      </c>
      <c r="M57" s="793" t="str">
        <f t="shared" si="4"/>
        <v/>
      </c>
      <c r="N57" s="793" t="str">
        <f t="shared" si="5"/>
        <v/>
      </c>
      <c r="O57" s="793" t="str">
        <f t="shared" si="6"/>
        <v/>
      </c>
      <c r="P57" s="793" t="str">
        <f t="shared" si="7"/>
        <v/>
      </c>
      <c r="Q57" s="794"/>
      <c r="R57" s="794"/>
      <c r="S57" s="797">
        <f t="shared" si="8"/>
        <v>0</v>
      </c>
      <c r="T57" s="794"/>
      <c r="U57" s="794"/>
      <c r="V57" s="794"/>
      <c r="W57" s="797">
        <f t="shared" si="9"/>
        <v>0</v>
      </c>
      <c r="X57" s="794"/>
    </row>
    <row r="58" spans="2:24" ht="16.5" customHeight="1" x14ac:dyDescent="0.15">
      <c r="B58" s="790">
        <v>49</v>
      </c>
      <c r="C58" s="798" t="s">
        <v>154</v>
      </c>
      <c r="D58" s="799" t="s">
        <v>571</v>
      </c>
      <c r="E58" s="800"/>
      <c r="F58" s="800"/>
      <c r="G58" s="800"/>
      <c r="H58" s="800"/>
      <c r="I58" s="800"/>
      <c r="J58" s="800"/>
      <c r="K58" s="800"/>
      <c r="L58" s="800"/>
      <c r="M58" s="800"/>
      <c r="N58" s="800"/>
      <c r="O58" s="800"/>
      <c r="P58" s="800"/>
      <c r="Q58" s="800"/>
      <c r="R58" s="800"/>
      <c r="S58" s="800"/>
      <c r="T58" s="800"/>
      <c r="U58" s="800"/>
      <c r="V58" s="800"/>
      <c r="W58" s="800"/>
      <c r="X58" s="800"/>
    </row>
    <row r="59" spans="2:24" ht="16.5" customHeight="1" x14ac:dyDescent="0.15">
      <c r="B59" s="790">
        <v>50</v>
      </c>
      <c r="C59" s="791" t="s">
        <v>263</v>
      </c>
      <c r="D59" s="792" t="s">
        <v>259</v>
      </c>
      <c r="E59" s="794"/>
      <c r="F59" s="794"/>
      <c r="G59" s="794"/>
      <c r="H59" s="794"/>
      <c r="I59" s="793" t="str">
        <f t="shared" si="0"/>
        <v/>
      </c>
      <c r="J59" s="793" t="str">
        <f t="shared" si="1"/>
        <v/>
      </c>
      <c r="K59" s="793" t="str">
        <f t="shared" si="2"/>
        <v/>
      </c>
      <c r="L59" s="793" t="str">
        <f t="shared" si="3"/>
        <v/>
      </c>
      <c r="M59" s="793" t="str">
        <f t="shared" si="4"/>
        <v/>
      </c>
      <c r="N59" s="793" t="str">
        <f t="shared" si="5"/>
        <v/>
      </c>
      <c r="O59" s="793" t="str">
        <f t="shared" si="6"/>
        <v/>
      </c>
      <c r="P59" s="793" t="str">
        <f t="shared" si="7"/>
        <v/>
      </c>
      <c r="Q59" s="794"/>
      <c r="R59" s="794"/>
      <c r="S59" s="797">
        <f t="shared" si="8"/>
        <v>0</v>
      </c>
      <c r="T59" s="794"/>
      <c r="U59" s="794"/>
      <c r="V59" s="794"/>
      <c r="W59" s="797">
        <f t="shared" si="9"/>
        <v>0</v>
      </c>
      <c r="X59" s="794"/>
    </row>
    <row r="60" spans="2:24" ht="16.5" customHeight="1" x14ac:dyDescent="0.15">
      <c r="B60" s="790">
        <v>51</v>
      </c>
      <c r="C60" s="791" t="s">
        <v>155</v>
      </c>
      <c r="D60" s="792" t="s">
        <v>259</v>
      </c>
      <c r="E60" s="794"/>
      <c r="F60" s="794"/>
      <c r="G60" s="794"/>
      <c r="H60" s="794"/>
      <c r="I60" s="793" t="str">
        <f t="shared" si="0"/>
        <v/>
      </c>
      <c r="J60" s="793" t="str">
        <f t="shared" si="1"/>
        <v/>
      </c>
      <c r="K60" s="793" t="str">
        <f t="shared" si="2"/>
        <v/>
      </c>
      <c r="L60" s="793" t="str">
        <f t="shared" si="3"/>
        <v/>
      </c>
      <c r="M60" s="793" t="str">
        <f t="shared" si="4"/>
        <v/>
      </c>
      <c r="N60" s="793" t="str">
        <f t="shared" si="5"/>
        <v/>
      </c>
      <c r="O60" s="793" t="str">
        <f t="shared" si="6"/>
        <v/>
      </c>
      <c r="P60" s="793" t="str">
        <f t="shared" si="7"/>
        <v/>
      </c>
      <c r="Q60" s="794"/>
      <c r="R60" s="794"/>
      <c r="S60" s="797">
        <f t="shared" si="8"/>
        <v>0</v>
      </c>
      <c r="T60" s="794"/>
      <c r="U60" s="794"/>
      <c r="V60" s="794"/>
      <c r="W60" s="797">
        <f t="shared" si="9"/>
        <v>0</v>
      </c>
      <c r="X60" s="794"/>
    </row>
    <row r="61" spans="2:24" ht="16.5" customHeight="1" x14ac:dyDescent="0.15">
      <c r="B61" s="790">
        <v>52</v>
      </c>
      <c r="C61" s="798" t="s">
        <v>156</v>
      </c>
      <c r="D61" s="799" t="s">
        <v>571</v>
      </c>
      <c r="E61" s="800"/>
      <c r="F61" s="800"/>
      <c r="G61" s="800"/>
      <c r="H61" s="800"/>
      <c r="I61" s="800"/>
      <c r="J61" s="800"/>
      <c r="K61" s="800"/>
      <c r="L61" s="800"/>
      <c r="M61" s="800"/>
      <c r="N61" s="800"/>
      <c r="O61" s="800"/>
      <c r="P61" s="800"/>
      <c r="Q61" s="800"/>
      <c r="R61" s="800"/>
      <c r="S61" s="800"/>
      <c r="T61" s="800"/>
      <c r="U61" s="800"/>
      <c r="V61" s="800"/>
      <c r="W61" s="800"/>
      <c r="X61" s="800"/>
    </row>
    <row r="62" spans="2:24" ht="16.5" customHeight="1" x14ac:dyDescent="0.15">
      <c r="B62" s="790">
        <v>53</v>
      </c>
      <c r="C62" s="791" t="s">
        <v>157</v>
      </c>
      <c r="D62" s="792" t="s">
        <v>259</v>
      </c>
      <c r="E62" s="794"/>
      <c r="F62" s="794"/>
      <c r="G62" s="794"/>
      <c r="H62" s="794"/>
      <c r="I62" s="793" t="str">
        <f t="shared" si="0"/>
        <v/>
      </c>
      <c r="J62" s="793" t="str">
        <f t="shared" si="1"/>
        <v/>
      </c>
      <c r="K62" s="793" t="str">
        <f t="shared" si="2"/>
        <v/>
      </c>
      <c r="L62" s="793" t="str">
        <f t="shared" si="3"/>
        <v/>
      </c>
      <c r="M62" s="793" t="str">
        <f t="shared" si="4"/>
        <v/>
      </c>
      <c r="N62" s="793" t="str">
        <f t="shared" si="5"/>
        <v/>
      </c>
      <c r="O62" s="793" t="str">
        <f t="shared" si="6"/>
        <v/>
      </c>
      <c r="P62" s="793" t="str">
        <f t="shared" si="7"/>
        <v/>
      </c>
      <c r="Q62" s="794"/>
      <c r="R62" s="794"/>
      <c r="S62" s="797">
        <f t="shared" si="8"/>
        <v>0</v>
      </c>
      <c r="T62" s="794"/>
      <c r="U62" s="794"/>
      <c r="V62" s="794"/>
      <c r="W62" s="797">
        <f t="shared" si="9"/>
        <v>0</v>
      </c>
      <c r="X62" s="794"/>
    </row>
    <row r="63" spans="2:24" ht="16.5" customHeight="1" x14ac:dyDescent="0.15">
      <c r="B63" s="790">
        <v>54</v>
      </c>
      <c r="C63" s="791" t="s">
        <v>158</v>
      </c>
      <c r="D63" s="792" t="s">
        <v>259</v>
      </c>
      <c r="E63" s="794"/>
      <c r="F63" s="794"/>
      <c r="G63" s="794"/>
      <c r="H63" s="794"/>
      <c r="I63" s="793" t="str">
        <f t="shared" si="0"/>
        <v/>
      </c>
      <c r="J63" s="793" t="str">
        <f t="shared" si="1"/>
        <v/>
      </c>
      <c r="K63" s="793" t="str">
        <f t="shared" si="2"/>
        <v/>
      </c>
      <c r="L63" s="793" t="str">
        <f t="shared" si="3"/>
        <v/>
      </c>
      <c r="M63" s="793" t="str">
        <f t="shared" si="4"/>
        <v/>
      </c>
      <c r="N63" s="793" t="str">
        <f t="shared" si="5"/>
        <v/>
      </c>
      <c r="O63" s="793" t="str">
        <f t="shared" si="6"/>
        <v/>
      </c>
      <c r="P63" s="793" t="str">
        <f t="shared" si="7"/>
        <v/>
      </c>
      <c r="Q63" s="794"/>
      <c r="R63" s="794"/>
      <c r="S63" s="797">
        <f t="shared" si="8"/>
        <v>0</v>
      </c>
      <c r="T63" s="794"/>
      <c r="U63" s="794"/>
      <c r="V63" s="794"/>
      <c r="W63" s="797">
        <f t="shared" si="9"/>
        <v>0</v>
      </c>
      <c r="X63" s="794"/>
    </row>
    <row r="64" spans="2:24" ht="16.5" customHeight="1" x14ac:dyDescent="0.15">
      <c r="B64" s="790">
        <v>55</v>
      </c>
      <c r="C64" s="791" t="s">
        <v>159</v>
      </c>
      <c r="D64" s="792" t="s">
        <v>259</v>
      </c>
      <c r="E64" s="794"/>
      <c r="F64" s="794"/>
      <c r="G64" s="794"/>
      <c r="H64" s="794"/>
      <c r="I64" s="793" t="str">
        <f t="shared" si="0"/>
        <v/>
      </c>
      <c r="J64" s="793" t="str">
        <f t="shared" si="1"/>
        <v/>
      </c>
      <c r="K64" s="793" t="str">
        <f t="shared" si="2"/>
        <v/>
      </c>
      <c r="L64" s="793" t="str">
        <f t="shared" si="3"/>
        <v/>
      </c>
      <c r="M64" s="793" t="str">
        <f t="shared" si="4"/>
        <v/>
      </c>
      <c r="N64" s="793" t="str">
        <f t="shared" si="5"/>
        <v/>
      </c>
      <c r="O64" s="793" t="str">
        <f t="shared" si="6"/>
        <v/>
      </c>
      <c r="P64" s="793" t="str">
        <f t="shared" si="7"/>
        <v/>
      </c>
      <c r="Q64" s="794"/>
      <c r="R64" s="794"/>
      <c r="S64" s="797">
        <f t="shared" si="8"/>
        <v>0</v>
      </c>
      <c r="T64" s="794"/>
      <c r="U64" s="794"/>
      <c r="V64" s="794"/>
      <c r="W64" s="797">
        <f t="shared" si="9"/>
        <v>0</v>
      </c>
      <c r="X64" s="794"/>
    </row>
    <row r="65" spans="2:24" ht="16.5" customHeight="1" x14ac:dyDescent="0.15">
      <c r="B65" s="790">
        <v>56</v>
      </c>
      <c r="C65" s="791" t="s">
        <v>160</v>
      </c>
      <c r="D65" s="792" t="s">
        <v>259</v>
      </c>
      <c r="E65" s="794"/>
      <c r="F65" s="794"/>
      <c r="G65" s="794"/>
      <c r="H65" s="794"/>
      <c r="I65" s="793" t="str">
        <f t="shared" si="0"/>
        <v/>
      </c>
      <c r="J65" s="793" t="str">
        <f t="shared" si="1"/>
        <v/>
      </c>
      <c r="K65" s="793" t="str">
        <f t="shared" si="2"/>
        <v/>
      </c>
      <c r="L65" s="793" t="str">
        <f t="shared" si="3"/>
        <v/>
      </c>
      <c r="M65" s="793" t="str">
        <f t="shared" si="4"/>
        <v/>
      </c>
      <c r="N65" s="793" t="str">
        <f t="shared" si="5"/>
        <v/>
      </c>
      <c r="O65" s="793" t="str">
        <f t="shared" si="6"/>
        <v/>
      </c>
      <c r="P65" s="793" t="str">
        <f t="shared" si="7"/>
        <v/>
      </c>
      <c r="Q65" s="794"/>
      <c r="R65" s="794"/>
      <c r="S65" s="797">
        <f t="shared" si="8"/>
        <v>0</v>
      </c>
      <c r="T65" s="794"/>
      <c r="U65" s="794"/>
      <c r="V65" s="794"/>
      <c r="W65" s="797">
        <f t="shared" si="9"/>
        <v>0</v>
      </c>
      <c r="X65" s="794"/>
    </row>
    <row r="66" spans="2:24" ht="16.5" customHeight="1" x14ac:dyDescent="0.15">
      <c r="B66" s="790">
        <v>57</v>
      </c>
      <c r="C66" s="798" t="s">
        <v>161</v>
      </c>
      <c r="D66" s="799" t="s">
        <v>571</v>
      </c>
      <c r="E66" s="800"/>
      <c r="F66" s="800"/>
      <c r="G66" s="800"/>
      <c r="H66" s="800"/>
      <c r="I66" s="800"/>
      <c r="J66" s="800"/>
      <c r="K66" s="800"/>
      <c r="L66" s="800"/>
      <c r="M66" s="800"/>
      <c r="N66" s="800"/>
      <c r="O66" s="800"/>
      <c r="P66" s="800"/>
      <c r="Q66" s="800"/>
      <c r="R66" s="800"/>
      <c r="S66" s="800"/>
      <c r="T66" s="800"/>
      <c r="U66" s="800"/>
      <c r="V66" s="800"/>
      <c r="W66" s="800"/>
      <c r="X66" s="800"/>
    </row>
    <row r="67" spans="2:24" ht="16.5" customHeight="1" x14ac:dyDescent="0.15">
      <c r="B67" s="790">
        <v>58</v>
      </c>
      <c r="C67" s="798" t="s">
        <v>162</v>
      </c>
      <c r="D67" s="799" t="s">
        <v>571</v>
      </c>
      <c r="E67" s="800"/>
      <c r="F67" s="800"/>
      <c r="G67" s="800"/>
      <c r="H67" s="800"/>
      <c r="I67" s="800"/>
      <c r="J67" s="800"/>
      <c r="K67" s="800"/>
      <c r="L67" s="800"/>
      <c r="M67" s="800"/>
      <c r="N67" s="800"/>
      <c r="O67" s="800"/>
      <c r="P67" s="800"/>
      <c r="Q67" s="800"/>
      <c r="R67" s="800"/>
      <c r="S67" s="800"/>
      <c r="T67" s="800"/>
      <c r="U67" s="800"/>
      <c r="V67" s="800"/>
      <c r="W67" s="800"/>
      <c r="X67" s="800"/>
    </row>
    <row r="68" spans="2:24" ht="16.5" customHeight="1" x14ac:dyDescent="0.15">
      <c r="B68" s="790">
        <v>59</v>
      </c>
      <c r="C68" s="791" t="s">
        <v>163</v>
      </c>
      <c r="D68" s="792" t="s">
        <v>259</v>
      </c>
      <c r="E68" s="794"/>
      <c r="F68" s="794"/>
      <c r="G68" s="794"/>
      <c r="H68" s="794"/>
      <c r="I68" s="793" t="str">
        <f t="shared" si="0"/>
        <v/>
      </c>
      <c r="J68" s="793" t="str">
        <f t="shared" si="1"/>
        <v/>
      </c>
      <c r="K68" s="793" t="str">
        <f t="shared" si="2"/>
        <v/>
      </c>
      <c r="L68" s="793" t="str">
        <f t="shared" si="3"/>
        <v/>
      </c>
      <c r="M68" s="793" t="str">
        <f t="shared" si="4"/>
        <v/>
      </c>
      <c r="N68" s="793" t="str">
        <f t="shared" si="5"/>
        <v/>
      </c>
      <c r="O68" s="793" t="str">
        <f t="shared" si="6"/>
        <v/>
      </c>
      <c r="P68" s="793" t="str">
        <f t="shared" si="7"/>
        <v/>
      </c>
      <c r="Q68" s="794"/>
      <c r="R68" s="794"/>
      <c r="S68" s="797">
        <f t="shared" si="8"/>
        <v>0</v>
      </c>
      <c r="T68" s="794"/>
      <c r="U68" s="794"/>
      <c r="V68" s="794"/>
      <c r="W68" s="797">
        <f t="shared" si="9"/>
        <v>0</v>
      </c>
      <c r="X68" s="794"/>
    </row>
    <row r="69" spans="2:24" ht="16.5" customHeight="1" x14ac:dyDescent="0.15">
      <c r="B69" s="790">
        <v>60</v>
      </c>
      <c r="C69" s="791" t="s">
        <v>164</v>
      </c>
      <c r="D69" s="792" t="s">
        <v>259</v>
      </c>
      <c r="E69" s="794"/>
      <c r="F69" s="794"/>
      <c r="G69" s="794"/>
      <c r="H69" s="794"/>
      <c r="I69" s="793" t="str">
        <f t="shared" si="0"/>
        <v/>
      </c>
      <c r="J69" s="793" t="str">
        <f t="shared" si="1"/>
        <v/>
      </c>
      <c r="K69" s="793" t="str">
        <f t="shared" si="2"/>
        <v/>
      </c>
      <c r="L69" s="793" t="str">
        <f t="shared" si="3"/>
        <v/>
      </c>
      <c r="M69" s="793" t="str">
        <f t="shared" si="4"/>
        <v/>
      </c>
      <c r="N69" s="793" t="str">
        <f t="shared" si="5"/>
        <v/>
      </c>
      <c r="O69" s="793" t="str">
        <f t="shared" si="6"/>
        <v/>
      </c>
      <c r="P69" s="793" t="str">
        <f t="shared" si="7"/>
        <v/>
      </c>
      <c r="Q69" s="794"/>
      <c r="R69" s="794"/>
      <c r="S69" s="797">
        <f t="shared" si="8"/>
        <v>0</v>
      </c>
      <c r="T69" s="794"/>
      <c r="U69" s="794"/>
      <c r="V69" s="794"/>
      <c r="W69" s="797">
        <f t="shared" si="9"/>
        <v>0</v>
      </c>
      <c r="X69" s="794"/>
    </row>
    <row r="70" spans="2:24" ht="16.5" customHeight="1" x14ac:dyDescent="0.15">
      <c r="B70" s="790">
        <v>61</v>
      </c>
      <c r="C70" s="791" t="s">
        <v>165</v>
      </c>
      <c r="D70" s="792" t="s">
        <v>259</v>
      </c>
      <c r="E70" s="794"/>
      <c r="F70" s="794"/>
      <c r="G70" s="794"/>
      <c r="H70" s="794"/>
      <c r="I70" s="793" t="str">
        <f t="shared" si="0"/>
        <v/>
      </c>
      <c r="J70" s="793" t="str">
        <f t="shared" si="1"/>
        <v/>
      </c>
      <c r="K70" s="793" t="str">
        <f t="shared" si="2"/>
        <v/>
      </c>
      <c r="L70" s="793" t="str">
        <f t="shared" si="3"/>
        <v/>
      </c>
      <c r="M70" s="793" t="str">
        <f t="shared" si="4"/>
        <v/>
      </c>
      <c r="N70" s="793" t="str">
        <f t="shared" si="5"/>
        <v/>
      </c>
      <c r="O70" s="793" t="str">
        <f t="shared" si="6"/>
        <v/>
      </c>
      <c r="P70" s="793" t="str">
        <f t="shared" si="7"/>
        <v/>
      </c>
      <c r="Q70" s="794"/>
      <c r="R70" s="794"/>
      <c r="S70" s="797">
        <f t="shared" si="8"/>
        <v>0</v>
      </c>
      <c r="T70" s="794"/>
      <c r="U70" s="794"/>
      <c r="V70" s="794"/>
      <c r="W70" s="797">
        <f t="shared" si="9"/>
        <v>0</v>
      </c>
      <c r="X70" s="794"/>
    </row>
    <row r="71" spans="2:24" ht="16.5" customHeight="1" x14ac:dyDescent="0.15">
      <c r="B71" s="790">
        <v>62</v>
      </c>
      <c r="C71" s="791" t="s">
        <v>166</v>
      </c>
      <c r="D71" s="792" t="s">
        <v>259</v>
      </c>
      <c r="E71" s="794"/>
      <c r="F71" s="794"/>
      <c r="G71" s="794"/>
      <c r="H71" s="794"/>
      <c r="I71" s="793" t="str">
        <f t="shared" si="0"/>
        <v/>
      </c>
      <c r="J71" s="793" t="str">
        <f t="shared" si="1"/>
        <v/>
      </c>
      <c r="K71" s="793" t="str">
        <f t="shared" si="2"/>
        <v/>
      </c>
      <c r="L71" s="793" t="str">
        <f t="shared" si="3"/>
        <v/>
      </c>
      <c r="M71" s="793" t="str">
        <f t="shared" si="4"/>
        <v/>
      </c>
      <c r="N71" s="793" t="str">
        <f t="shared" si="5"/>
        <v/>
      </c>
      <c r="O71" s="793" t="str">
        <f t="shared" si="6"/>
        <v/>
      </c>
      <c r="P71" s="793" t="str">
        <f t="shared" si="7"/>
        <v/>
      </c>
      <c r="Q71" s="794"/>
      <c r="R71" s="794"/>
      <c r="S71" s="797">
        <f t="shared" si="8"/>
        <v>0</v>
      </c>
      <c r="T71" s="794"/>
      <c r="U71" s="794"/>
      <c r="V71" s="794"/>
      <c r="W71" s="797">
        <f t="shared" si="9"/>
        <v>0</v>
      </c>
      <c r="X71" s="794"/>
    </row>
    <row r="72" spans="2:24" ht="16.5" customHeight="1" x14ac:dyDescent="0.15">
      <c r="B72" s="790">
        <v>63</v>
      </c>
      <c r="C72" s="791" t="s">
        <v>167</v>
      </c>
      <c r="D72" s="792" t="s">
        <v>259</v>
      </c>
      <c r="E72" s="794"/>
      <c r="F72" s="794"/>
      <c r="G72" s="794"/>
      <c r="H72" s="794"/>
      <c r="I72" s="793" t="str">
        <f t="shared" si="0"/>
        <v/>
      </c>
      <c r="J72" s="793" t="str">
        <f t="shared" si="1"/>
        <v/>
      </c>
      <c r="K72" s="793" t="str">
        <f t="shared" si="2"/>
        <v/>
      </c>
      <c r="L72" s="793" t="str">
        <f t="shared" si="3"/>
        <v/>
      </c>
      <c r="M72" s="793" t="str">
        <f t="shared" si="4"/>
        <v/>
      </c>
      <c r="N72" s="793" t="str">
        <f t="shared" si="5"/>
        <v/>
      </c>
      <c r="O72" s="793" t="str">
        <f t="shared" si="6"/>
        <v/>
      </c>
      <c r="P72" s="793" t="str">
        <f t="shared" si="7"/>
        <v/>
      </c>
      <c r="Q72" s="794"/>
      <c r="R72" s="794"/>
      <c r="S72" s="797">
        <f t="shared" si="8"/>
        <v>0</v>
      </c>
      <c r="T72" s="794"/>
      <c r="U72" s="794"/>
      <c r="V72" s="794"/>
      <c r="W72" s="797">
        <f t="shared" si="9"/>
        <v>0</v>
      </c>
      <c r="X72" s="794"/>
    </row>
    <row r="73" spans="2:24" ht="16.5" customHeight="1" x14ac:dyDescent="0.15">
      <c r="B73" s="790">
        <v>64</v>
      </c>
      <c r="C73" s="791" t="s">
        <v>168</v>
      </c>
      <c r="D73" s="792" t="s">
        <v>259</v>
      </c>
      <c r="E73" s="794"/>
      <c r="F73" s="794"/>
      <c r="G73" s="794"/>
      <c r="H73" s="794"/>
      <c r="I73" s="793" t="str">
        <f t="shared" si="0"/>
        <v/>
      </c>
      <c r="J73" s="793" t="str">
        <f t="shared" si="1"/>
        <v/>
      </c>
      <c r="K73" s="793" t="str">
        <f t="shared" si="2"/>
        <v/>
      </c>
      <c r="L73" s="793" t="str">
        <f t="shared" si="3"/>
        <v/>
      </c>
      <c r="M73" s="793" t="str">
        <f t="shared" si="4"/>
        <v/>
      </c>
      <c r="N73" s="793" t="str">
        <f t="shared" si="5"/>
        <v/>
      </c>
      <c r="O73" s="793" t="str">
        <f t="shared" si="6"/>
        <v/>
      </c>
      <c r="P73" s="793" t="str">
        <f t="shared" si="7"/>
        <v/>
      </c>
      <c r="Q73" s="794"/>
      <c r="R73" s="794"/>
      <c r="S73" s="797">
        <f t="shared" si="8"/>
        <v>0</v>
      </c>
      <c r="T73" s="794"/>
      <c r="U73" s="794"/>
      <c r="V73" s="794"/>
      <c r="W73" s="797">
        <f t="shared" si="9"/>
        <v>0</v>
      </c>
      <c r="X73" s="794"/>
    </row>
    <row r="74" spans="2:24" ht="16.5" customHeight="1" x14ac:dyDescent="0.15">
      <c r="B74" s="790">
        <v>65</v>
      </c>
      <c r="C74" s="798" t="s">
        <v>169</v>
      </c>
      <c r="D74" s="799" t="s">
        <v>571</v>
      </c>
      <c r="E74" s="800"/>
      <c r="F74" s="800"/>
      <c r="G74" s="800"/>
      <c r="H74" s="800"/>
      <c r="I74" s="800"/>
      <c r="J74" s="800"/>
      <c r="K74" s="800"/>
      <c r="L74" s="800"/>
      <c r="M74" s="800"/>
      <c r="N74" s="800"/>
      <c r="O74" s="800"/>
      <c r="P74" s="800"/>
      <c r="Q74" s="800"/>
      <c r="R74" s="800"/>
      <c r="S74" s="800"/>
      <c r="T74" s="800"/>
      <c r="U74" s="800"/>
      <c r="V74" s="800"/>
      <c r="W74" s="800"/>
      <c r="X74" s="800"/>
    </row>
    <row r="75" spans="2:24" ht="16.5" customHeight="1" x14ac:dyDescent="0.15">
      <c r="B75" s="790">
        <v>66</v>
      </c>
      <c r="C75" s="791" t="s">
        <v>170</v>
      </c>
      <c r="D75" s="792" t="s">
        <v>259</v>
      </c>
      <c r="E75" s="794"/>
      <c r="F75" s="794"/>
      <c r="G75" s="794"/>
      <c r="H75" s="794"/>
      <c r="I75" s="793" t="str">
        <f t="shared" ref="I75:I112" si="10">IFERROR(E75/$S75,"")</f>
        <v/>
      </c>
      <c r="J75" s="793" t="str">
        <f t="shared" ref="J75:J112" si="11">IFERROR(F75/$S75,"")</f>
        <v/>
      </c>
      <c r="K75" s="793" t="str">
        <f t="shared" ref="K75:K112" si="12">IFERROR(G75/$T75,"")</f>
        <v/>
      </c>
      <c r="L75" s="793" t="str">
        <f t="shared" ref="L75:L112" si="13">IFERROR(H75/$T75,"")</f>
        <v/>
      </c>
      <c r="M75" s="793" t="str">
        <f t="shared" ref="M75:M112" si="14">IFERROR(E75/$W75,"")</f>
        <v/>
      </c>
      <c r="N75" s="793" t="str">
        <f t="shared" ref="N75:N112" si="15">IFERROR(F75/$W75,"")</f>
        <v/>
      </c>
      <c r="O75" s="793" t="str">
        <f t="shared" ref="O75:O112" si="16">IFERROR(G75/$X75,"")</f>
        <v/>
      </c>
      <c r="P75" s="793" t="str">
        <f t="shared" ref="P75:P112" si="17">IFERROR(H75/$X75,"")</f>
        <v/>
      </c>
      <c r="Q75" s="794"/>
      <c r="R75" s="794"/>
      <c r="S75" s="797">
        <f t="shared" ref="S75:S112" si="18">SUM(Q75:R75)</f>
        <v>0</v>
      </c>
      <c r="T75" s="794"/>
      <c r="U75" s="794"/>
      <c r="V75" s="794"/>
      <c r="W75" s="797">
        <f t="shared" ref="W75:W112" si="19">SUM(U75:V75)</f>
        <v>0</v>
      </c>
      <c r="X75" s="794"/>
    </row>
    <row r="76" spans="2:24" ht="16.5" customHeight="1" x14ac:dyDescent="0.15">
      <c r="B76" s="790">
        <v>67</v>
      </c>
      <c r="C76" s="791" t="s">
        <v>171</v>
      </c>
      <c r="D76" s="792" t="s">
        <v>259</v>
      </c>
      <c r="E76" s="794"/>
      <c r="F76" s="794"/>
      <c r="G76" s="794"/>
      <c r="H76" s="794"/>
      <c r="I76" s="793" t="str">
        <f t="shared" si="10"/>
        <v/>
      </c>
      <c r="J76" s="793" t="str">
        <f t="shared" si="11"/>
        <v/>
      </c>
      <c r="K76" s="793" t="str">
        <f t="shared" si="12"/>
        <v/>
      </c>
      <c r="L76" s="793" t="str">
        <f t="shared" si="13"/>
        <v/>
      </c>
      <c r="M76" s="793" t="str">
        <f t="shared" si="14"/>
        <v/>
      </c>
      <c r="N76" s="793" t="str">
        <f t="shared" si="15"/>
        <v/>
      </c>
      <c r="O76" s="793" t="str">
        <f t="shared" si="16"/>
        <v/>
      </c>
      <c r="P76" s="793" t="str">
        <f t="shared" si="17"/>
        <v/>
      </c>
      <c r="Q76" s="794"/>
      <c r="R76" s="794"/>
      <c r="S76" s="797">
        <f t="shared" si="18"/>
        <v>0</v>
      </c>
      <c r="T76" s="794"/>
      <c r="U76" s="794"/>
      <c r="V76" s="794"/>
      <c r="W76" s="797">
        <f t="shared" si="19"/>
        <v>0</v>
      </c>
      <c r="X76" s="794"/>
    </row>
    <row r="77" spans="2:24" ht="16.5" customHeight="1" x14ac:dyDescent="0.15">
      <c r="B77" s="790">
        <v>68</v>
      </c>
      <c r="C77" s="798" t="s">
        <v>172</v>
      </c>
      <c r="D77" s="799" t="s">
        <v>571</v>
      </c>
      <c r="E77" s="800"/>
      <c r="F77" s="800"/>
      <c r="G77" s="800"/>
      <c r="H77" s="800"/>
      <c r="I77" s="800"/>
      <c r="J77" s="800"/>
      <c r="K77" s="800"/>
      <c r="L77" s="800"/>
      <c r="M77" s="800"/>
      <c r="N77" s="800"/>
      <c r="O77" s="800"/>
      <c r="P77" s="800"/>
      <c r="Q77" s="800"/>
      <c r="R77" s="800"/>
      <c r="S77" s="800"/>
      <c r="T77" s="800"/>
      <c r="U77" s="800"/>
      <c r="V77" s="800"/>
      <c r="W77" s="800"/>
      <c r="X77" s="800"/>
    </row>
    <row r="78" spans="2:24" ht="16.5" customHeight="1" x14ac:dyDescent="0.15">
      <c r="B78" s="790">
        <v>69</v>
      </c>
      <c r="C78" s="791" t="s">
        <v>173</v>
      </c>
      <c r="D78" s="792" t="s">
        <v>259</v>
      </c>
      <c r="E78" s="794"/>
      <c r="F78" s="794"/>
      <c r="G78" s="794"/>
      <c r="H78" s="794"/>
      <c r="I78" s="793" t="str">
        <f t="shared" si="10"/>
        <v/>
      </c>
      <c r="J78" s="793" t="str">
        <f t="shared" si="11"/>
        <v/>
      </c>
      <c r="K78" s="793" t="str">
        <f t="shared" si="12"/>
        <v/>
      </c>
      <c r="L78" s="793" t="str">
        <f t="shared" si="13"/>
        <v/>
      </c>
      <c r="M78" s="793" t="str">
        <f t="shared" si="14"/>
        <v/>
      </c>
      <c r="N78" s="793" t="str">
        <f t="shared" si="15"/>
        <v/>
      </c>
      <c r="O78" s="793" t="str">
        <f t="shared" si="16"/>
        <v/>
      </c>
      <c r="P78" s="793" t="str">
        <f t="shared" si="17"/>
        <v/>
      </c>
      <c r="Q78" s="794"/>
      <c r="R78" s="794"/>
      <c r="S78" s="797">
        <f t="shared" si="18"/>
        <v>0</v>
      </c>
      <c r="T78" s="794"/>
      <c r="U78" s="794"/>
      <c r="V78" s="794"/>
      <c r="W78" s="797">
        <f t="shared" si="19"/>
        <v>0</v>
      </c>
      <c r="X78" s="794"/>
    </row>
    <row r="79" spans="2:24" ht="16.5" customHeight="1" x14ac:dyDescent="0.15">
      <c r="B79" s="790">
        <v>70</v>
      </c>
      <c r="C79" s="798" t="s">
        <v>174</v>
      </c>
      <c r="D79" s="799" t="s">
        <v>571</v>
      </c>
      <c r="E79" s="800"/>
      <c r="F79" s="800"/>
      <c r="G79" s="800"/>
      <c r="H79" s="800"/>
      <c r="I79" s="800"/>
      <c r="J79" s="800"/>
      <c r="K79" s="800"/>
      <c r="L79" s="800"/>
      <c r="M79" s="800"/>
      <c r="N79" s="800"/>
      <c r="O79" s="800"/>
      <c r="P79" s="800"/>
      <c r="Q79" s="800"/>
      <c r="R79" s="800"/>
      <c r="S79" s="800"/>
      <c r="T79" s="800"/>
      <c r="U79" s="800"/>
      <c r="V79" s="800"/>
      <c r="W79" s="800"/>
      <c r="X79" s="800"/>
    </row>
    <row r="80" spans="2:24" ht="16.5" customHeight="1" x14ac:dyDescent="0.15">
      <c r="B80" s="790">
        <v>71</v>
      </c>
      <c r="C80" s="791" t="s">
        <v>175</v>
      </c>
      <c r="D80" s="792" t="s">
        <v>259</v>
      </c>
      <c r="E80" s="794"/>
      <c r="F80" s="794"/>
      <c r="G80" s="794"/>
      <c r="H80" s="794"/>
      <c r="I80" s="793" t="str">
        <f t="shared" si="10"/>
        <v/>
      </c>
      <c r="J80" s="793" t="str">
        <f t="shared" si="11"/>
        <v/>
      </c>
      <c r="K80" s="793" t="str">
        <f t="shared" si="12"/>
        <v/>
      </c>
      <c r="L80" s="793" t="str">
        <f t="shared" si="13"/>
        <v/>
      </c>
      <c r="M80" s="793" t="str">
        <f t="shared" si="14"/>
        <v/>
      </c>
      <c r="N80" s="793" t="str">
        <f t="shared" si="15"/>
        <v/>
      </c>
      <c r="O80" s="793" t="str">
        <f t="shared" si="16"/>
        <v/>
      </c>
      <c r="P80" s="793" t="str">
        <f t="shared" si="17"/>
        <v/>
      </c>
      <c r="Q80" s="794"/>
      <c r="R80" s="794"/>
      <c r="S80" s="797">
        <f t="shared" si="18"/>
        <v>0</v>
      </c>
      <c r="T80" s="794"/>
      <c r="U80" s="794"/>
      <c r="V80" s="794"/>
      <c r="W80" s="797">
        <f t="shared" si="19"/>
        <v>0</v>
      </c>
      <c r="X80" s="794"/>
    </row>
    <row r="81" spans="2:24" ht="16.5" customHeight="1" x14ac:dyDescent="0.15">
      <c r="B81" s="790">
        <v>72</v>
      </c>
      <c r="C81" s="798" t="s">
        <v>176</v>
      </c>
      <c r="D81" s="799" t="s">
        <v>571</v>
      </c>
      <c r="E81" s="800"/>
      <c r="F81" s="800"/>
      <c r="G81" s="800"/>
      <c r="H81" s="800"/>
      <c r="I81" s="800"/>
      <c r="J81" s="800"/>
      <c r="K81" s="800"/>
      <c r="L81" s="800"/>
      <c r="M81" s="800"/>
      <c r="N81" s="800"/>
      <c r="O81" s="800"/>
      <c r="P81" s="800"/>
      <c r="Q81" s="800"/>
      <c r="R81" s="800"/>
      <c r="S81" s="800"/>
      <c r="T81" s="800"/>
      <c r="U81" s="800"/>
      <c r="V81" s="800"/>
      <c r="W81" s="800"/>
      <c r="X81" s="800"/>
    </row>
    <row r="82" spans="2:24" ht="16.5" customHeight="1" x14ac:dyDescent="0.15">
      <c r="B82" s="790">
        <v>73</v>
      </c>
      <c r="C82" s="798" t="s">
        <v>177</v>
      </c>
      <c r="D82" s="799" t="s">
        <v>571</v>
      </c>
      <c r="E82" s="800"/>
      <c r="F82" s="800"/>
      <c r="G82" s="800"/>
      <c r="H82" s="800"/>
      <c r="I82" s="800"/>
      <c r="J82" s="800"/>
      <c r="K82" s="800"/>
      <c r="L82" s="800"/>
      <c r="M82" s="800"/>
      <c r="N82" s="800"/>
      <c r="O82" s="800"/>
      <c r="P82" s="800"/>
      <c r="Q82" s="800"/>
      <c r="R82" s="800"/>
      <c r="S82" s="800"/>
      <c r="T82" s="800"/>
      <c r="U82" s="800"/>
      <c r="V82" s="800"/>
      <c r="W82" s="800"/>
      <c r="X82" s="800"/>
    </row>
    <row r="83" spans="2:24" ht="16.5" customHeight="1" x14ac:dyDescent="0.15">
      <c r="B83" s="790">
        <v>74</v>
      </c>
      <c r="C83" s="791" t="s">
        <v>178</v>
      </c>
      <c r="D83" s="792" t="s">
        <v>259</v>
      </c>
      <c r="E83" s="794"/>
      <c r="F83" s="794"/>
      <c r="G83" s="794"/>
      <c r="H83" s="794"/>
      <c r="I83" s="793" t="str">
        <f t="shared" si="10"/>
        <v/>
      </c>
      <c r="J83" s="793" t="str">
        <f t="shared" si="11"/>
        <v/>
      </c>
      <c r="K83" s="793" t="str">
        <f t="shared" si="12"/>
        <v/>
      </c>
      <c r="L83" s="793" t="str">
        <f t="shared" si="13"/>
        <v/>
      </c>
      <c r="M83" s="793" t="str">
        <f t="shared" si="14"/>
        <v/>
      </c>
      <c r="N83" s="793" t="str">
        <f t="shared" si="15"/>
        <v/>
      </c>
      <c r="O83" s="793" t="str">
        <f t="shared" si="16"/>
        <v/>
      </c>
      <c r="P83" s="793" t="str">
        <f t="shared" si="17"/>
        <v/>
      </c>
      <c r="Q83" s="794"/>
      <c r="R83" s="794"/>
      <c r="S83" s="797">
        <f t="shared" si="18"/>
        <v>0</v>
      </c>
      <c r="T83" s="794"/>
      <c r="U83" s="794"/>
      <c r="V83" s="794"/>
      <c r="W83" s="797">
        <f t="shared" si="19"/>
        <v>0</v>
      </c>
      <c r="X83" s="794"/>
    </row>
    <row r="84" spans="2:24" ht="16.5" customHeight="1" x14ac:dyDescent="0.15">
      <c r="B84" s="790">
        <v>75</v>
      </c>
      <c r="C84" s="791" t="s">
        <v>179</v>
      </c>
      <c r="D84" s="792" t="s">
        <v>259</v>
      </c>
      <c r="E84" s="794"/>
      <c r="F84" s="794"/>
      <c r="G84" s="794"/>
      <c r="H84" s="794"/>
      <c r="I84" s="793" t="str">
        <f t="shared" si="10"/>
        <v/>
      </c>
      <c r="J84" s="793" t="str">
        <f t="shared" si="11"/>
        <v/>
      </c>
      <c r="K84" s="793" t="str">
        <f t="shared" si="12"/>
        <v/>
      </c>
      <c r="L84" s="793" t="str">
        <f t="shared" si="13"/>
        <v/>
      </c>
      <c r="M84" s="793" t="str">
        <f t="shared" si="14"/>
        <v/>
      </c>
      <c r="N84" s="793" t="str">
        <f t="shared" si="15"/>
        <v/>
      </c>
      <c r="O84" s="793" t="str">
        <f t="shared" si="16"/>
        <v/>
      </c>
      <c r="P84" s="793" t="str">
        <f t="shared" si="17"/>
        <v/>
      </c>
      <c r="Q84" s="794"/>
      <c r="R84" s="794"/>
      <c r="S84" s="797">
        <f t="shared" si="18"/>
        <v>0</v>
      </c>
      <c r="T84" s="794"/>
      <c r="U84" s="794"/>
      <c r="V84" s="794"/>
      <c r="W84" s="797">
        <f t="shared" si="19"/>
        <v>0</v>
      </c>
      <c r="X84" s="794"/>
    </row>
    <row r="85" spans="2:24" ht="16.5" customHeight="1" x14ac:dyDescent="0.15">
      <c r="B85" s="790">
        <v>76</v>
      </c>
      <c r="C85" s="791" t="s">
        <v>180</v>
      </c>
      <c r="D85" s="792" t="s">
        <v>259</v>
      </c>
      <c r="E85" s="794"/>
      <c r="F85" s="794"/>
      <c r="G85" s="794"/>
      <c r="H85" s="794"/>
      <c r="I85" s="793" t="str">
        <f t="shared" si="10"/>
        <v/>
      </c>
      <c r="J85" s="793" t="str">
        <f t="shared" si="11"/>
        <v/>
      </c>
      <c r="K85" s="793" t="str">
        <f t="shared" si="12"/>
        <v/>
      </c>
      <c r="L85" s="793" t="str">
        <f t="shared" si="13"/>
        <v/>
      </c>
      <c r="M85" s="793" t="str">
        <f t="shared" si="14"/>
        <v/>
      </c>
      <c r="N85" s="793" t="str">
        <f t="shared" si="15"/>
        <v/>
      </c>
      <c r="O85" s="793" t="str">
        <f t="shared" si="16"/>
        <v/>
      </c>
      <c r="P85" s="793" t="str">
        <f t="shared" si="17"/>
        <v/>
      </c>
      <c r="Q85" s="794"/>
      <c r="R85" s="794"/>
      <c r="S85" s="797">
        <f t="shared" si="18"/>
        <v>0</v>
      </c>
      <c r="T85" s="794"/>
      <c r="U85" s="794"/>
      <c r="V85" s="794"/>
      <c r="W85" s="797">
        <f t="shared" si="19"/>
        <v>0</v>
      </c>
      <c r="X85" s="794"/>
    </row>
    <row r="86" spans="2:24" ht="16.5" customHeight="1" x14ac:dyDescent="0.15">
      <c r="B86" s="790">
        <v>77</v>
      </c>
      <c r="C86" s="791" t="s">
        <v>181</v>
      </c>
      <c r="D86" s="792" t="s">
        <v>259</v>
      </c>
      <c r="E86" s="794"/>
      <c r="F86" s="794"/>
      <c r="G86" s="794"/>
      <c r="H86" s="794"/>
      <c r="I86" s="793" t="str">
        <f t="shared" si="10"/>
        <v/>
      </c>
      <c r="J86" s="793" t="str">
        <f t="shared" si="11"/>
        <v/>
      </c>
      <c r="K86" s="793" t="str">
        <f t="shared" si="12"/>
        <v/>
      </c>
      <c r="L86" s="793" t="str">
        <f t="shared" si="13"/>
        <v/>
      </c>
      <c r="M86" s="793" t="str">
        <f t="shared" si="14"/>
        <v/>
      </c>
      <c r="N86" s="793" t="str">
        <f t="shared" si="15"/>
        <v/>
      </c>
      <c r="O86" s="793" t="str">
        <f t="shared" si="16"/>
        <v/>
      </c>
      <c r="P86" s="793" t="str">
        <f t="shared" si="17"/>
        <v/>
      </c>
      <c r="Q86" s="794"/>
      <c r="R86" s="794"/>
      <c r="S86" s="797">
        <f t="shared" si="18"/>
        <v>0</v>
      </c>
      <c r="T86" s="794"/>
      <c r="U86" s="794"/>
      <c r="V86" s="794"/>
      <c r="W86" s="797">
        <f t="shared" si="19"/>
        <v>0</v>
      </c>
      <c r="X86" s="794"/>
    </row>
    <row r="87" spans="2:24" ht="16.5" customHeight="1" x14ac:dyDescent="0.15">
      <c r="B87" s="790">
        <v>78</v>
      </c>
      <c r="C87" s="798" t="s">
        <v>182</v>
      </c>
      <c r="D87" s="799" t="s">
        <v>571</v>
      </c>
      <c r="E87" s="800"/>
      <c r="F87" s="800"/>
      <c r="G87" s="800"/>
      <c r="H87" s="800"/>
      <c r="I87" s="800"/>
      <c r="J87" s="800"/>
      <c r="K87" s="800"/>
      <c r="L87" s="800"/>
      <c r="M87" s="800"/>
      <c r="N87" s="800"/>
      <c r="O87" s="800"/>
      <c r="P87" s="800"/>
      <c r="Q87" s="800"/>
      <c r="R87" s="800"/>
      <c r="S87" s="800"/>
      <c r="T87" s="800"/>
      <c r="U87" s="800"/>
      <c r="V87" s="800"/>
      <c r="W87" s="800"/>
      <c r="X87" s="800"/>
    </row>
    <row r="88" spans="2:24" ht="16.5" customHeight="1" x14ac:dyDescent="0.15">
      <c r="B88" s="790">
        <v>79</v>
      </c>
      <c r="C88" s="791" t="s">
        <v>183</v>
      </c>
      <c r="D88" s="792" t="s">
        <v>259</v>
      </c>
      <c r="E88" s="794"/>
      <c r="F88" s="794"/>
      <c r="G88" s="794"/>
      <c r="H88" s="794"/>
      <c r="I88" s="793" t="str">
        <f t="shared" si="10"/>
        <v/>
      </c>
      <c r="J88" s="793" t="str">
        <f t="shared" si="11"/>
        <v/>
      </c>
      <c r="K88" s="793" t="str">
        <f t="shared" si="12"/>
        <v/>
      </c>
      <c r="L88" s="793" t="str">
        <f t="shared" si="13"/>
        <v/>
      </c>
      <c r="M88" s="793" t="str">
        <f t="shared" si="14"/>
        <v/>
      </c>
      <c r="N88" s="793" t="str">
        <f t="shared" si="15"/>
        <v/>
      </c>
      <c r="O88" s="793" t="str">
        <f t="shared" si="16"/>
        <v/>
      </c>
      <c r="P88" s="793" t="str">
        <f t="shared" si="17"/>
        <v/>
      </c>
      <c r="Q88" s="794"/>
      <c r="R88" s="794"/>
      <c r="S88" s="797">
        <f t="shared" si="18"/>
        <v>0</v>
      </c>
      <c r="T88" s="794"/>
      <c r="U88" s="794"/>
      <c r="V88" s="794"/>
      <c r="W88" s="797">
        <f t="shared" si="19"/>
        <v>0</v>
      </c>
      <c r="X88" s="794"/>
    </row>
    <row r="89" spans="2:24" ht="16.5" customHeight="1" x14ac:dyDescent="0.15">
      <c r="B89" s="790">
        <v>80</v>
      </c>
      <c r="C89" s="798" t="s">
        <v>184</v>
      </c>
      <c r="D89" s="799" t="s">
        <v>571</v>
      </c>
      <c r="E89" s="800"/>
      <c r="F89" s="800"/>
      <c r="G89" s="800"/>
      <c r="H89" s="800"/>
      <c r="I89" s="800"/>
      <c r="J89" s="800"/>
      <c r="K89" s="800"/>
      <c r="L89" s="800"/>
      <c r="M89" s="800"/>
      <c r="N89" s="800"/>
      <c r="O89" s="800"/>
      <c r="P89" s="800"/>
      <c r="Q89" s="800"/>
      <c r="R89" s="800"/>
      <c r="S89" s="800"/>
      <c r="T89" s="800"/>
      <c r="U89" s="800"/>
      <c r="V89" s="800"/>
      <c r="W89" s="800"/>
      <c r="X89" s="800"/>
    </row>
    <row r="90" spans="2:24" ht="16.5" customHeight="1" x14ac:dyDescent="0.15">
      <c r="B90" s="790">
        <v>81</v>
      </c>
      <c r="C90" s="791" t="s">
        <v>185</v>
      </c>
      <c r="D90" s="792" t="s">
        <v>259</v>
      </c>
      <c r="E90" s="794"/>
      <c r="F90" s="794"/>
      <c r="G90" s="794"/>
      <c r="H90" s="794"/>
      <c r="I90" s="793" t="str">
        <f t="shared" si="10"/>
        <v/>
      </c>
      <c r="J90" s="793" t="str">
        <f t="shared" si="11"/>
        <v/>
      </c>
      <c r="K90" s="793" t="str">
        <f t="shared" si="12"/>
        <v/>
      </c>
      <c r="L90" s="793" t="str">
        <f t="shared" si="13"/>
        <v/>
      </c>
      <c r="M90" s="793" t="str">
        <f t="shared" si="14"/>
        <v/>
      </c>
      <c r="N90" s="793" t="str">
        <f t="shared" si="15"/>
        <v/>
      </c>
      <c r="O90" s="793" t="str">
        <f t="shared" si="16"/>
        <v/>
      </c>
      <c r="P90" s="793" t="str">
        <f t="shared" si="17"/>
        <v/>
      </c>
      <c r="Q90" s="794"/>
      <c r="R90" s="794"/>
      <c r="S90" s="797">
        <f t="shared" si="18"/>
        <v>0</v>
      </c>
      <c r="T90" s="794"/>
      <c r="U90" s="794"/>
      <c r="V90" s="794"/>
      <c r="W90" s="797">
        <f t="shared" si="19"/>
        <v>0</v>
      </c>
      <c r="X90" s="794"/>
    </row>
    <row r="91" spans="2:24" ht="16.5" customHeight="1" x14ac:dyDescent="0.15">
      <c r="B91" s="790">
        <v>82</v>
      </c>
      <c r="C91" s="798" t="s">
        <v>186</v>
      </c>
      <c r="D91" s="799" t="s">
        <v>571</v>
      </c>
      <c r="E91" s="800"/>
      <c r="F91" s="800"/>
      <c r="G91" s="800"/>
      <c r="H91" s="800"/>
      <c r="I91" s="800"/>
      <c r="J91" s="800"/>
      <c r="K91" s="800"/>
      <c r="L91" s="800"/>
      <c r="M91" s="800"/>
      <c r="N91" s="800"/>
      <c r="O91" s="800"/>
      <c r="P91" s="800"/>
      <c r="Q91" s="800"/>
      <c r="R91" s="800"/>
      <c r="S91" s="800"/>
      <c r="T91" s="800"/>
      <c r="U91" s="800"/>
      <c r="V91" s="800"/>
      <c r="W91" s="800"/>
      <c r="X91" s="800"/>
    </row>
    <row r="92" spans="2:24" ht="16.5" customHeight="1" x14ac:dyDescent="0.15">
      <c r="B92" s="790">
        <v>83</v>
      </c>
      <c r="C92" s="791" t="s">
        <v>187</v>
      </c>
      <c r="D92" s="792" t="s">
        <v>259</v>
      </c>
      <c r="E92" s="794"/>
      <c r="F92" s="794"/>
      <c r="G92" s="794"/>
      <c r="H92" s="794"/>
      <c r="I92" s="793" t="str">
        <f t="shared" si="10"/>
        <v/>
      </c>
      <c r="J92" s="793" t="str">
        <f t="shared" si="11"/>
        <v/>
      </c>
      <c r="K92" s="793" t="str">
        <f t="shared" si="12"/>
        <v/>
      </c>
      <c r="L92" s="793" t="str">
        <f t="shared" si="13"/>
        <v/>
      </c>
      <c r="M92" s="793" t="str">
        <f t="shared" si="14"/>
        <v/>
      </c>
      <c r="N92" s="793" t="str">
        <f t="shared" si="15"/>
        <v/>
      </c>
      <c r="O92" s="793" t="str">
        <f t="shared" si="16"/>
        <v/>
      </c>
      <c r="P92" s="793" t="str">
        <f t="shared" si="17"/>
        <v/>
      </c>
      <c r="Q92" s="794"/>
      <c r="R92" s="794"/>
      <c r="S92" s="797">
        <f t="shared" si="18"/>
        <v>0</v>
      </c>
      <c r="T92" s="794"/>
      <c r="U92" s="794"/>
      <c r="V92" s="794"/>
      <c r="W92" s="797">
        <f t="shared" si="19"/>
        <v>0</v>
      </c>
      <c r="X92" s="794"/>
    </row>
    <row r="93" spans="2:24" ht="16.5" customHeight="1" x14ac:dyDescent="0.15">
      <c r="B93" s="790">
        <v>84</v>
      </c>
      <c r="C93" s="798" t="s">
        <v>188</v>
      </c>
      <c r="D93" s="799" t="s">
        <v>571</v>
      </c>
      <c r="E93" s="800"/>
      <c r="F93" s="800"/>
      <c r="G93" s="800"/>
      <c r="H93" s="800"/>
      <c r="I93" s="800"/>
      <c r="J93" s="800"/>
      <c r="K93" s="800"/>
      <c r="L93" s="800"/>
      <c r="M93" s="800"/>
      <c r="N93" s="800"/>
      <c r="O93" s="800"/>
      <c r="P93" s="800"/>
      <c r="Q93" s="800"/>
      <c r="R93" s="800"/>
      <c r="S93" s="800"/>
      <c r="T93" s="800"/>
      <c r="U93" s="800"/>
      <c r="V93" s="800"/>
      <c r="W93" s="800"/>
      <c r="X93" s="800"/>
    </row>
    <row r="94" spans="2:24" ht="16.5" customHeight="1" x14ac:dyDescent="0.15">
      <c r="B94" s="790">
        <v>85</v>
      </c>
      <c r="C94" s="791" t="s">
        <v>189</v>
      </c>
      <c r="D94" s="792" t="s">
        <v>259</v>
      </c>
      <c r="E94" s="794"/>
      <c r="F94" s="794"/>
      <c r="G94" s="794"/>
      <c r="H94" s="794"/>
      <c r="I94" s="793" t="str">
        <f t="shared" si="10"/>
        <v/>
      </c>
      <c r="J94" s="793" t="str">
        <f t="shared" si="11"/>
        <v/>
      </c>
      <c r="K94" s="793" t="str">
        <f t="shared" si="12"/>
        <v/>
      </c>
      <c r="L94" s="793" t="str">
        <f t="shared" si="13"/>
        <v/>
      </c>
      <c r="M94" s="793" t="str">
        <f t="shared" si="14"/>
        <v/>
      </c>
      <c r="N94" s="793" t="str">
        <f t="shared" si="15"/>
        <v/>
      </c>
      <c r="O94" s="793" t="str">
        <f t="shared" si="16"/>
        <v/>
      </c>
      <c r="P94" s="793" t="str">
        <f t="shared" si="17"/>
        <v/>
      </c>
      <c r="Q94" s="794"/>
      <c r="R94" s="794"/>
      <c r="S94" s="797">
        <f t="shared" si="18"/>
        <v>0</v>
      </c>
      <c r="T94" s="794"/>
      <c r="U94" s="794"/>
      <c r="V94" s="794"/>
      <c r="W94" s="797">
        <f t="shared" si="19"/>
        <v>0</v>
      </c>
      <c r="X94" s="794"/>
    </row>
    <row r="95" spans="2:24" ht="16.5" customHeight="1" x14ac:dyDescent="0.15">
      <c r="B95" s="790">
        <v>86</v>
      </c>
      <c r="C95" s="791" t="s">
        <v>190</v>
      </c>
      <c r="D95" s="792" t="s">
        <v>259</v>
      </c>
      <c r="E95" s="794"/>
      <c r="F95" s="794"/>
      <c r="G95" s="794"/>
      <c r="H95" s="794"/>
      <c r="I95" s="793" t="str">
        <f t="shared" si="10"/>
        <v/>
      </c>
      <c r="J95" s="793" t="str">
        <f t="shared" si="11"/>
        <v/>
      </c>
      <c r="K95" s="793" t="str">
        <f t="shared" si="12"/>
        <v/>
      </c>
      <c r="L95" s="793" t="str">
        <f t="shared" si="13"/>
        <v/>
      </c>
      <c r="M95" s="793" t="str">
        <f t="shared" si="14"/>
        <v/>
      </c>
      <c r="N95" s="793" t="str">
        <f t="shared" si="15"/>
        <v/>
      </c>
      <c r="O95" s="793" t="str">
        <f t="shared" si="16"/>
        <v/>
      </c>
      <c r="P95" s="793" t="str">
        <f t="shared" si="17"/>
        <v/>
      </c>
      <c r="Q95" s="794"/>
      <c r="R95" s="794"/>
      <c r="S95" s="797">
        <f t="shared" si="18"/>
        <v>0</v>
      </c>
      <c r="T95" s="794"/>
      <c r="U95" s="794"/>
      <c r="V95" s="794"/>
      <c r="W95" s="797">
        <f t="shared" si="19"/>
        <v>0</v>
      </c>
      <c r="X95" s="794"/>
    </row>
    <row r="96" spans="2:24" ht="16.5" customHeight="1" x14ac:dyDescent="0.15">
      <c r="B96" s="790">
        <v>87</v>
      </c>
      <c r="C96" s="791" t="s">
        <v>191</v>
      </c>
      <c r="D96" s="792" t="s">
        <v>259</v>
      </c>
      <c r="E96" s="794"/>
      <c r="F96" s="794"/>
      <c r="G96" s="794"/>
      <c r="H96" s="794"/>
      <c r="I96" s="793" t="str">
        <f t="shared" si="10"/>
        <v/>
      </c>
      <c r="J96" s="793" t="str">
        <f t="shared" si="11"/>
        <v/>
      </c>
      <c r="K96" s="793" t="str">
        <f t="shared" si="12"/>
        <v/>
      </c>
      <c r="L96" s="793" t="str">
        <f t="shared" si="13"/>
        <v/>
      </c>
      <c r="M96" s="793" t="str">
        <f t="shared" si="14"/>
        <v/>
      </c>
      <c r="N96" s="793" t="str">
        <f t="shared" si="15"/>
        <v/>
      </c>
      <c r="O96" s="793" t="str">
        <f t="shared" si="16"/>
        <v/>
      </c>
      <c r="P96" s="793" t="str">
        <f t="shared" si="17"/>
        <v/>
      </c>
      <c r="Q96" s="794"/>
      <c r="R96" s="794"/>
      <c r="S96" s="797">
        <f t="shared" si="18"/>
        <v>0</v>
      </c>
      <c r="T96" s="794"/>
      <c r="U96" s="794"/>
      <c r="V96" s="794"/>
      <c r="W96" s="797">
        <f t="shared" si="19"/>
        <v>0</v>
      </c>
      <c r="X96" s="794"/>
    </row>
    <row r="97" spans="2:24" ht="16.5" customHeight="1" x14ac:dyDescent="0.15">
      <c r="B97" s="790">
        <v>88</v>
      </c>
      <c r="C97" s="791" t="s">
        <v>192</v>
      </c>
      <c r="D97" s="792" t="s">
        <v>259</v>
      </c>
      <c r="E97" s="794"/>
      <c r="F97" s="794"/>
      <c r="G97" s="794"/>
      <c r="H97" s="794"/>
      <c r="I97" s="793" t="str">
        <f t="shared" si="10"/>
        <v/>
      </c>
      <c r="J97" s="793" t="str">
        <f t="shared" si="11"/>
        <v/>
      </c>
      <c r="K97" s="793" t="str">
        <f t="shared" si="12"/>
        <v/>
      </c>
      <c r="L97" s="793" t="str">
        <f t="shared" si="13"/>
        <v/>
      </c>
      <c r="M97" s="793" t="str">
        <f t="shared" si="14"/>
        <v/>
      </c>
      <c r="N97" s="793" t="str">
        <f t="shared" si="15"/>
        <v/>
      </c>
      <c r="O97" s="793" t="str">
        <f t="shared" si="16"/>
        <v/>
      </c>
      <c r="P97" s="793" t="str">
        <f t="shared" si="17"/>
        <v/>
      </c>
      <c r="Q97" s="794"/>
      <c r="R97" s="794"/>
      <c r="S97" s="797">
        <f t="shared" si="18"/>
        <v>0</v>
      </c>
      <c r="T97" s="794"/>
      <c r="U97" s="794"/>
      <c r="V97" s="794"/>
      <c r="W97" s="797">
        <f t="shared" si="19"/>
        <v>0</v>
      </c>
      <c r="X97" s="794"/>
    </row>
    <row r="98" spans="2:24" ht="16.5" customHeight="1" x14ac:dyDescent="0.15">
      <c r="B98" s="790">
        <v>89</v>
      </c>
      <c r="C98" s="791" t="s">
        <v>193</v>
      </c>
      <c r="D98" s="792" t="s">
        <v>259</v>
      </c>
      <c r="E98" s="794"/>
      <c r="F98" s="794"/>
      <c r="G98" s="794"/>
      <c r="H98" s="794"/>
      <c r="I98" s="793" t="str">
        <f t="shared" si="10"/>
        <v/>
      </c>
      <c r="J98" s="793" t="str">
        <f t="shared" si="11"/>
        <v/>
      </c>
      <c r="K98" s="793" t="str">
        <f t="shared" si="12"/>
        <v/>
      </c>
      <c r="L98" s="793" t="str">
        <f t="shared" si="13"/>
        <v/>
      </c>
      <c r="M98" s="793" t="str">
        <f t="shared" si="14"/>
        <v/>
      </c>
      <c r="N98" s="793" t="str">
        <f t="shared" si="15"/>
        <v/>
      </c>
      <c r="O98" s="793" t="str">
        <f t="shared" si="16"/>
        <v/>
      </c>
      <c r="P98" s="793" t="str">
        <f t="shared" si="17"/>
        <v/>
      </c>
      <c r="Q98" s="794"/>
      <c r="R98" s="794"/>
      <c r="S98" s="797">
        <f t="shared" si="18"/>
        <v>0</v>
      </c>
      <c r="T98" s="794"/>
      <c r="U98" s="794"/>
      <c r="V98" s="794"/>
      <c r="W98" s="797">
        <f t="shared" si="19"/>
        <v>0</v>
      </c>
      <c r="X98" s="794"/>
    </row>
    <row r="99" spans="2:24" ht="16.5" customHeight="1" x14ac:dyDescent="0.15">
      <c r="B99" s="790">
        <v>90</v>
      </c>
      <c r="C99" s="791" t="s">
        <v>194</v>
      </c>
      <c r="D99" s="792" t="s">
        <v>259</v>
      </c>
      <c r="E99" s="794"/>
      <c r="F99" s="794"/>
      <c r="G99" s="794"/>
      <c r="H99" s="794"/>
      <c r="I99" s="793" t="str">
        <f t="shared" si="10"/>
        <v/>
      </c>
      <c r="J99" s="793" t="str">
        <f t="shared" si="11"/>
        <v/>
      </c>
      <c r="K99" s="793" t="str">
        <f t="shared" si="12"/>
        <v/>
      </c>
      <c r="L99" s="793" t="str">
        <f t="shared" si="13"/>
        <v/>
      </c>
      <c r="M99" s="793" t="str">
        <f t="shared" si="14"/>
        <v/>
      </c>
      <c r="N99" s="793" t="str">
        <f t="shared" si="15"/>
        <v/>
      </c>
      <c r="O99" s="793" t="str">
        <f t="shared" si="16"/>
        <v/>
      </c>
      <c r="P99" s="793" t="str">
        <f t="shared" si="17"/>
        <v/>
      </c>
      <c r="Q99" s="794"/>
      <c r="R99" s="794"/>
      <c r="S99" s="797">
        <f t="shared" si="18"/>
        <v>0</v>
      </c>
      <c r="T99" s="794"/>
      <c r="U99" s="794"/>
      <c r="V99" s="794"/>
      <c r="W99" s="797">
        <f t="shared" si="19"/>
        <v>0</v>
      </c>
      <c r="X99" s="794"/>
    </row>
    <row r="100" spans="2:24" ht="16.5" customHeight="1" x14ac:dyDescent="0.15">
      <c r="B100" s="790">
        <v>91</v>
      </c>
      <c r="C100" s="798" t="s">
        <v>195</v>
      </c>
      <c r="D100" s="799" t="s">
        <v>571</v>
      </c>
      <c r="E100" s="800"/>
      <c r="F100" s="800"/>
      <c r="G100" s="800"/>
      <c r="H100" s="800"/>
      <c r="I100" s="800"/>
      <c r="J100" s="800"/>
      <c r="K100" s="800"/>
      <c r="L100" s="800"/>
      <c r="M100" s="800"/>
      <c r="N100" s="800"/>
      <c r="O100" s="800"/>
      <c r="P100" s="800"/>
      <c r="Q100" s="800"/>
      <c r="R100" s="800"/>
      <c r="S100" s="800"/>
      <c r="T100" s="800"/>
      <c r="U100" s="800"/>
      <c r="V100" s="800"/>
      <c r="W100" s="800"/>
      <c r="X100" s="800"/>
    </row>
    <row r="101" spans="2:24" ht="16.5" customHeight="1" x14ac:dyDescent="0.15">
      <c r="B101" s="790">
        <v>92</v>
      </c>
      <c r="C101" s="791" t="s">
        <v>196</v>
      </c>
      <c r="D101" s="792" t="s">
        <v>259</v>
      </c>
      <c r="E101" s="794"/>
      <c r="F101" s="794"/>
      <c r="G101" s="794"/>
      <c r="H101" s="794"/>
      <c r="I101" s="793" t="str">
        <f t="shared" si="10"/>
        <v/>
      </c>
      <c r="J101" s="793" t="str">
        <f t="shared" si="11"/>
        <v/>
      </c>
      <c r="K101" s="793" t="str">
        <f t="shared" si="12"/>
        <v/>
      </c>
      <c r="L101" s="793" t="str">
        <f t="shared" si="13"/>
        <v/>
      </c>
      <c r="M101" s="793" t="str">
        <f t="shared" si="14"/>
        <v/>
      </c>
      <c r="N101" s="793" t="str">
        <f t="shared" si="15"/>
        <v/>
      </c>
      <c r="O101" s="793" t="str">
        <f t="shared" si="16"/>
        <v/>
      </c>
      <c r="P101" s="793" t="str">
        <f t="shared" si="17"/>
        <v/>
      </c>
      <c r="Q101" s="794"/>
      <c r="R101" s="794"/>
      <c r="S101" s="797">
        <f t="shared" si="18"/>
        <v>0</v>
      </c>
      <c r="T101" s="794"/>
      <c r="U101" s="794"/>
      <c r="V101" s="794"/>
      <c r="W101" s="797">
        <f t="shared" si="19"/>
        <v>0</v>
      </c>
      <c r="X101" s="794"/>
    </row>
    <row r="102" spans="2:24" ht="16.5" customHeight="1" x14ac:dyDescent="0.15">
      <c r="B102" s="790">
        <v>93</v>
      </c>
      <c r="C102" s="791" t="s">
        <v>197</v>
      </c>
      <c r="D102" s="792" t="s">
        <v>259</v>
      </c>
      <c r="E102" s="794"/>
      <c r="F102" s="794"/>
      <c r="G102" s="794"/>
      <c r="H102" s="794"/>
      <c r="I102" s="793" t="str">
        <f t="shared" si="10"/>
        <v/>
      </c>
      <c r="J102" s="793" t="str">
        <f t="shared" si="11"/>
        <v/>
      </c>
      <c r="K102" s="793" t="str">
        <f t="shared" si="12"/>
        <v/>
      </c>
      <c r="L102" s="793" t="str">
        <f t="shared" si="13"/>
        <v/>
      </c>
      <c r="M102" s="793" t="str">
        <f t="shared" si="14"/>
        <v/>
      </c>
      <c r="N102" s="793" t="str">
        <f t="shared" si="15"/>
        <v/>
      </c>
      <c r="O102" s="793" t="str">
        <f t="shared" si="16"/>
        <v/>
      </c>
      <c r="P102" s="793" t="str">
        <f t="shared" si="17"/>
        <v/>
      </c>
      <c r="Q102" s="794"/>
      <c r="R102" s="794"/>
      <c r="S102" s="797">
        <f t="shared" si="18"/>
        <v>0</v>
      </c>
      <c r="T102" s="794"/>
      <c r="U102" s="794"/>
      <c r="V102" s="794"/>
      <c r="W102" s="797">
        <f t="shared" si="19"/>
        <v>0</v>
      </c>
      <c r="X102" s="794"/>
    </row>
    <row r="103" spans="2:24" ht="16.5" customHeight="1" x14ac:dyDescent="0.15">
      <c r="B103" s="790">
        <v>94</v>
      </c>
      <c r="C103" s="791" t="s">
        <v>198</v>
      </c>
      <c r="D103" s="792" t="s">
        <v>259</v>
      </c>
      <c r="E103" s="794"/>
      <c r="F103" s="794"/>
      <c r="G103" s="794"/>
      <c r="H103" s="794"/>
      <c r="I103" s="793" t="str">
        <f t="shared" si="10"/>
        <v/>
      </c>
      <c r="J103" s="793" t="str">
        <f t="shared" si="11"/>
        <v/>
      </c>
      <c r="K103" s="793" t="str">
        <f t="shared" si="12"/>
        <v/>
      </c>
      <c r="L103" s="793" t="str">
        <f t="shared" si="13"/>
        <v/>
      </c>
      <c r="M103" s="793" t="str">
        <f t="shared" si="14"/>
        <v/>
      </c>
      <c r="N103" s="793" t="str">
        <f t="shared" si="15"/>
        <v/>
      </c>
      <c r="O103" s="793" t="str">
        <f t="shared" si="16"/>
        <v/>
      </c>
      <c r="P103" s="793" t="str">
        <f t="shared" si="17"/>
        <v/>
      </c>
      <c r="Q103" s="794"/>
      <c r="R103" s="794"/>
      <c r="S103" s="797">
        <f t="shared" si="18"/>
        <v>0</v>
      </c>
      <c r="T103" s="794"/>
      <c r="U103" s="794"/>
      <c r="V103" s="794"/>
      <c r="W103" s="797">
        <f t="shared" si="19"/>
        <v>0</v>
      </c>
      <c r="X103" s="794"/>
    </row>
    <row r="104" spans="2:24" ht="16.5" customHeight="1" x14ac:dyDescent="0.15">
      <c r="B104" s="790">
        <v>95</v>
      </c>
      <c r="C104" s="791" t="s">
        <v>199</v>
      </c>
      <c r="D104" s="792" t="s">
        <v>259</v>
      </c>
      <c r="E104" s="794"/>
      <c r="F104" s="794"/>
      <c r="G104" s="794"/>
      <c r="H104" s="794"/>
      <c r="I104" s="793" t="str">
        <f t="shared" si="10"/>
        <v/>
      </c>
      <c r="J104" s="793" t="str">
        <f t="shared" si="11"/>
        <v/>
      </c>
      <c r="K104" s="793" t="str">
        <f t="shared" si="12"/>
        <v/>
      </c>
      <c r="L104" s="793" t="str">
        <f t="shared" si="13"/>
        <v/>
      </c>
      <c r="M104" s="793" t="str">
        <f t="shared" si="14"/>
        <v/>
      </c>
      <c r="N104" s="793" t="str">
        <f t="shared" si="15"/>
        <v/>
      </c>
      <c r="O104" s="793" t="str">
        <f t="shared" si="16"/>
        <v/>
      </c>
      <c r="P104" s="793" t="str">
        <f t="shared" si="17"/>
        <v/>
      </c>
      <c r="Q104" s="794"/>
      <c r="R104" s="794"/>
      <c r="S104" s="797">
        <f t="shared" si="18"/>
        <v>0</v>
      </c>
      <c r="T104" s="794"/>
      <c r="U104" s="794"/>
      <c r="V104" s="794"/>
      <c r="W104" s="797">
        <f t="shared" si="19"/>
        <v>0</v>
      </c>
      <c r="X104" s="794"/>
    </row>
    <row r="105" spans="2:24" ht="16.5" customHeight="1" x14ac:dyDescent="0.15">
      <c r="B105" s="790">
        <v>96</v>
      </c>
      <c r="C105" s="791" t="s">
        <v>200</v>
      </c>
      <c r="D105" s="792" t="s">
        <v>259</v>
      </c>
      <c r="E105" s="794"/>
      <c r="F105" s="794"/>
      <c r="G105" s="794"/>
      <c r="H105" s="794"/>
      <c r="I105" s="793" t="str">
        <f t="shared" si="10"/>
        <v/>
      </c>
      <c r="J105" s="793" t="str">
        <f t="shared" si="11"/>
        <v/>
      </c>
      <c r="K105" s="793" t="str">
        <f t="shared" si="12"/>
        <v/>
      </c>
      <c r="L105" s="793" t="str">
        <f t="shared" si="13"/>
        <v/>
      </c>
      <c r="M105" s="793" t="str">
        <f t="shared" si="14"/>
        <v/>
      </c>
      <c r="N105" s="793" t="str">
        <f t="shared" si="15"/>
        <v/>
      </c>
      <c r="O105" s="793" t="str">
        <f t="shared" si="16"/>
        <v/>
      </c>
      <c r="P105" s="793" t="str">
        <f t="shared" si="17"/>
        <v/>
      </c>
      <c r="Q105" s="794"/>
      <c r="R105" s="794"/>
      <c r="S105" s="797">
        <f t="shared" si="18"/>
        <v>0</v>
      </c>
      <c r="T105" s="794"/>
      <c r="U105" s="794"/>
      <c r="V105" s="794"/>
      <c r="W105" s="797">
        <f t="shared" si="19"/>
        <v>0</v>
      </c>
      <c r="X105" s="794"/>
    </row>
    <row r="106" spans="2:24" ht="16.5" customHeight="1" x14ac:dyDescent="0.15">
      <c r="B106" s="790">
        <v>97</v>
      </c>
      <c r="C106" s="791" t="s">
        <v>264</v>
      </c>
      <c r="D106" s="792" t="s">
        <v>259</v>
      </c>
      <c r="E106" s="794"/>
      <c r="F106" s="794"/>
      <c r="G106" s="794"/>
      <c r="H106" s="794"/>
      <c r="I106" s="793" t="str">
        <f t="shared" si="10"/>
        <v/>
      </c>
      <c r="J106" s="793" t="str">
        <f t="shared" si="11"/>
        <v/>
      </c>
      <c r="K106" s="793" t="str">
        <f t="shared" si="12"/>
        <v/>
      </c>
      <c r="L106" s="793" t="str">
        <f t="shared" si="13"/>
        <v/>
      </c>
      <c r="M106" s="793" t="str">
        <f t="shared" si="14"/>
        <v/>
      </c>
      <c r="N106" s="793" t="str">
        <f t="shared" si="15"/>
        <v/>
      </c>
      <c r="O106" s="793" t="str">
        <f t="shared" si="16"/>
        <v/>
      </c>
      <c r="P106" s="793" t="str">
        <f t="shared" si="17"/>
        <v/>
      </c>
      <c r="Q106" s="794"/>
      <c r="R106" s="794"/>
      <c r="S106" s="797">
        <f t="shared" si="18"/>
        <v>0</v>
      </c>
      <c r="T106" s="794"/>
      <c r="U106" s="794"/>
      <c r="V106" s="794"/>
      <c r="W106" s="797">
        <f t="shared" si="19"/>
        <v>0</v>
      </c>
      <c r="X106" s="794"/>
    </row>
    <row r="107" spans="2:24" ht="16.5" customHeight="1" x14ac:dyDescent="0.15">
      <c r="B107" s="790">
        <v>98</v>
      </c>
      <c r="C107" s="791" t="s">
        <v>201</v>
      </c>
      <c r="D107" s="792" t="s">
        <v>259</v>
      </c>
      <c r="E107" s="794"/>
      <c r="F107" s="794"/>
      <c r="G107" s="794"/>
      <c r="H107" s="794"/>
      <c r="I107" s="793" t="str">
        <f t="shared" si="10"/>
        <v/>
      </c>
      <c r="J107" s="793" t="str">
        <f t="shared" si="11"/>
        <v/>
      </c>
      <c r="K107" s="793" t="str">
        <f t="shared" si="12"/>
        <v/>
      </c>
      <c r="L107" s="793" t="str">
        <f t="shared" si="13"/>
        <v/>
      </c>
      <c r="M107" s="793" t="str">
        <f t="shared" si="14"/>
        <v/>
      </c>
      <c r="N107" s="793" t="str">
        <f t="shared" si="15"/>
        <v/>
      </c>
      <c r="O107" s="793" t="str">
        <f t="shared" si="16"/>
        <v/>
      </c>
      <c r="P107" s="793" t="str">
        <f t="shared" si="17"/>
        <v/>
      </c>
      <c r="Q107" s="794"/>
      <c r="R107" s="794"/>
      <c r="S107" s="797">
        <f t="shared" si="18"/>
        <v>0</v>
      </c>
      <c r="T107" s="794"/>
      <c r="U107" s="794"/>
      <c r="V107" s="794"/>
      <c r="W107" s="797">
        <f t="shared" si="19"/>
        <v>0</v>
      </c>
      <c r="X107" s="794"/>
    </row>
    <row r="108" spans="2:24" ht="16.5" customHeight="1" x14ac:dyDescent="0.15">
      <c r="B108" s="790">
        <v>99</v>
      </c>
      <c r="C108" s="791" t="s">
        <v>202</v>
      </c>
      <c r="D108" s="792" t="s">
        <v>259</v>
      </c>
      <c r="E108" s="794"/>
      <c r="F108" s="794"/>
      <c r="G108" s="794"/>
      <c r="H108" s="794"/>
      <c r="I108" s="793" t="str">
        <f t="shared" si="10"/>
        <v/>
      </c>
      <c r="J108" s="793" t="str">
        <f t="shared" si="11"/>
        <v/>
      </c>
      <c r="K108" s="793" t="str">
        <f t="shared" si="12"/>
        <v/>
      </c>
      <c r="L108" s="793" t="str">
        <f t="shared" si="13"/>
        <v/>
      </c>
      <c r="M108" s="793" t="str">
        <f t="shared" si="14"/>
        <v/>
      </c>
      <c r="N108" s="793" t="str">
        <f t="shared" si="15"/>
        <v/>
      </c>
      <c r="O108" s="793" t="str">
        <f t="shared" si="16"/>
        <v/>
      </c>
      <c r="P108" s="793" t="str">
        <f t="shared" si="17"/>
        <v/>
      </c>
      <c r="Q108" s="794"/>
      <c r="R108" s="794"/>
      <c r="S108" s="797">
        <f t="shared" si="18"/>
        <v>0</v>
      </c>
      <c r="T108" s="794"/>
      <c r="U108" s="794"/>
      <c r="V108" s="794"/>
      <c r="W108" s="797">
        <f t="shared" si="19"/>
        <v>0</v>
      </c>
      <c r="X108" s="794"/>
    </row>
    <row r="109" spans="2:24" ht="16.5" customHeight="1" x14ac:dyDescent="0.15">
      <c r="B109" s="790">
        <v>100</v>
      </c>
      <c r="C109" s="791" t="s">
        <v>203</v>
      </c>
      <c r="D109" s="792" t="s">
        <v>259</v>
      </c>
      <c r="E109" s="794"/>
      <c r="F109" s="794"/>
      <c r="G109" s="794"/>
      <c r="H109" s="794"/>
      <c r="I109" s="793" t="str">
        <f t="shared" si="10"/>
        <v/>
      </c>
      <c r="J109" s="793" t="str">
        <f t="shared" si="11"/>
        <v/>
      </c>
      <c r="K109" s="793" t="str">
        <f t="shared" si="12"/>
        <v/>
      </c>
      <c r="L109" s="793" t="str">
        <f t="shared" si="13"/>
        <v/>
      </c>
      <c r="M109" s="793" t="str">
        <f t="shared" si="14"/>
        <v/>
      </c>
      <c r="N109" s="793" t="str">
        <f t="shared" si="15"/>
        <v/>
      </c>
      <c r="O109" s="793" t="str">
        <f t="shared" si="16"/>
        <v/>
      </c>
      <c r="P109" s="793" t="str">
        <f t="shared" si="17"/>
        <v/>
      </c>
      <c r="Q109" s="794"/>
      <c r="R109" s="794"/>
      <c r="S109" s="797">
        <f t="shared" si="18"/>
        <v>0</v>
      </c>
      <c r="T109" s="794"/>
      <c r="U109" s="794"/>
      <c r="V109" s="794"/>
      <c r="W109" s="797">
        <f t="shared" si="19"/>
        <v>0</v>
      </c>
      <c r="X109" s="794"/>
    </row>
    <row r="110" spans="2:24" ht="16.5" customHeight="1" x14ac:dyDescent="0.15">
      <c r="B110" s="790">
        <v>101</v>
      </c>
      <c r="C110" s="791" t="s">
        <v>204</v>
      </c>
      <c r="D110" s="792" t="s">
        <v>259</v>
      </c>
      <c r="E110" s="794"/>
      <c r="F110" s="794"/>
      <c r="G110" s="794"/>
      <c r="H110" s="794"/>
      <c r="I110" s="793" t="str">
        <f t="shared" si="10"/>
        <v/>
      </c>
      <c r="J110" s="793" t="str">
        <f t="shared" si="11"/>
        <v/>
      </c>
      <c r="K110" s="793" t="str">
        <f t="shared" si="12"/>
        <v/>
      </c>
      <c r="L110" s="793" t="str">
        <f t="shared" si="13"/>
        <v/>
      </c>
      <c r="M110" s="793" t="str">
        <f t="shared" si="14"/>
        <v/>
      </c>
      <c r="N110" s="793" t="str">
        <f t="shared" si="15"/>
        <v/>
      </c>
      <c r="O110" s="793" t="str">
        <f t="shared" si="16"/>
        <v/>
      </c>
      <c r="P110" s="793" t="str">
        <f t="shared" si="17"/>
        <v/>
      </c>
      <c r="Q110" s="794"/>
      <c r="R110" s="794"/>
      <c r="S110" s="797">
        <f t="shared" si="18"/>
        <v>0</v>
      </c>
      <c r="T110" s="794"/>
      <c r="U110" s="794"/>
      <c r="V110" s="794"/>
      <c r="W110" s="797">
        <f t="shared" si="19"/>
        <v>0</v>
      </c>
      <c r="X110" s="794"/>
    </row>
    <row r="111" spans="2:24" ht="16.5" customHeight="1" x14ac:dyDescent="0.15">
      <c r="B111" s="790">
        <v>102</v>
      </c>
      <c r="C111" s="791" t="s">
        <v>205</v>
      </c>
      <c r="D111" s="792" t="s">
        <v>259</v>
      </c>
      <c r="E111" s="794"/>
      <c r="F111" s="794"/>
      <c r="G111" s="794"/>
      <c r="H111" s="794"/>
      <c r="I111" s="793" t="str">
        <f t="shared" si="10"/>
        <v/>
      </c>
      <c r="J111" s="793" t="str">
        <f t="shared" si="11"/>
        <v/>
      </c>
      <c r="K111" s="793" t="str">
        <f t="shared" si="12"/>
        <v/>
      </c>
      <c r="L111" s="793" t="str">
        <f t="shared" si="13"/>
        <v/>
      </c>
      <c r="M111" s="793" t="str">
        <f t="shared" si="14"/>
        <v/>
      </c>
      <c r="N111" s="793" t="str">
        <f t="shared" si="15"/>
        <v/>
      </c>
      <c r="O111" s="793" t="str">
        <f t="shared" si="16"/>
        <v/>
      </c>
      <c r="P111" s="793" t="str">
        <f t="shared" si="17"/>
        <v/>
      </c>
      <c r="Q111" s="794"/>
      <c r="R111" s="794"/>
      <c r="S111" s="797">
        <f t="shared" si="18"/>
        <v>0</v>
      </c>
      <c r="T111" s="794"/>
      <c r="U111" s="794"/>
      <c r="V111" s="794"/>
      <c r="W111" s="797">
        <f t="shared" si="19"/>
        <v>0</v>
      </c>
      <c r="X111" s="794"/>
    </row>
    <row r="112" spans="2:24" ht="16.5" customHeight="1" x14ac:dyDescent="0.15">
      <c r="B112" s="790">
        <v>103</v>
      </c>
      <c r="C112" s="791" t="s">
        <v>265</v>
      </c>
      <c r="D112" s="792" t="s">
        <v>259</v>
      </c>
      <c r="E112" s="794"/>
      <c r="F112" s="794"/>
      <c r="G112" s="794"/>
      <c r="H112" s="794"/>
      <c r="I112" s="793" t="str">
        <f t="shared" si="10"/>
        <v/>
      </c>
      <c r="J112" s="793" t="str">
        <f t="shared" si="11"/>
        <v/>
      </c>
      <c r="K112" s="793" t="str">
        <f t="shared" si="12"/>
        <v/>
      </c>
      <c r="L112" s="793" t="str">
        <f t="shared" si="13"/>
        <v/>
      </c>
      <c r="M112" s="793" t="str">
        <f t="shared" si="14"/>
        <v/>
      </c>
      <c r="N112" s="793" t="str">
        <f t="shared" si="15"/>
        <v/>
      </c>
      <c r="O112" s="793" t="str">
        <f t="shared" si="16"/>
        <v/>
      </c>
      <c r="P112" s="793" t="str">
        <f t="shared" si="17"/>
        <v/>
      </c>
      <c r="Q112" s="804"/>
      <c r="R112" s="794"/>
      <c r="S112" s="797">
        <f t="shared" si="18"/>
        <v>0</v>
      </c>
      <c r="T112" s="794"/>
      <c r="U112" s="794"/>
      <c r="V112" s="794"/>
      <c r="W112" s="797">
        <f t="shared" si="19"/>
        <v>0</v>
      </c>
      <c r="X112" s="794"/>
    </row>
    <row r="113" spans="16:24" ht="16.5" customHeight="1" x14ac:dyDescent="0.15">
      <c r="P113" s="795" t="s">
        <v>340</v>
      </c>
      <c r="Q113" s="805">
        <f t="shared" ref="Q113:X113" si="20">SUM(Q10:Q112)</f>
        <v>0</v>
      </c>
      <c r="R113" s="805">
        <f t="shared" si="20"/>
        <v>0</v>
      </c>
      <c r="S113" s="806">
        <f t="shared" si="20"/>
        <v>0</v>
      </c>
      <c r="T113" s="805">
        <f t="shared" si="20"/>
        <v>0</v>
      </c>
      <c r="U113" s="805">
        <f t="shared" si="20"/>
        <v>0</v>
      </c>
      <c r="V113" s="805">
        <f t="shared" si="20"/>
        <v>0</v>
      </c>
      <c r="W113" s="806">
        <f t="shared" si="20"/>
        <v>0</v>
      </c>
      <c r="X113" s="805">
        <f t="shared" si="20"/>
        <v>0</v>
      </c>
    </row>
  </sheetData>
  <mergeCells count="22">
    <mergeCell ref="M7:P7"/>
    <mergeCell ref="E8:F8"/>
    <mergeCell ref="G8:H8"/>
    <mergeCell ref="E7:H7"/>
    <mergeCell ref="B7:B9"/>
    <mergeCell ref="C7:D9"/>
    <mergeCell ref="B5:X5"/>
    <mergeCell ref="Q7:T7"/>
    <mergeCell ref="U7:X7"/>
    <mergeCell ref="S8:S9"/>
    <mergeCell ref="W8:W9"/>
    <mergeCell ref="Q8:Q9"/>
    <mergeCell ref="R8:R9"/>
    <mergeCell ref="T8:T9"/>
    <mergeCell ref="U8:U9"/>
    <mergeCell ref="V8:V9"/>
    <mergeCell ref="X8:X9"/>
    <mergeCell ref="I8:J8"/>
    <mergeCell ref="K8:L8"/>
    <mergeCell ref="M8:N8"/>
    <mergeCell ref="O8:P8"/>
    <mergeCell ref="I7:L7"/>
  </mergeCells>
  <phoneticPr fontId="3"/>
  <pageMargins left="0.70866141732283472" right="0.70866141732283472" top="0.74803149606299213" bottom="0.74803149606299213" header="0.31496062992125984" footer="0.31496062992125984"/>
  <pageSetup paperSize="8" scale="72" fitToHeight="0" orientation="portrait" r:id="rId1"/>
  <headerFooter>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61"/>
  <sheetViews>
    <sheetView workbookViewId="0"/>
  </sheetViews>
  <sheetFormatPr defaultRowHeight="16.5" customHeight="1" x14ac:dyDescent="0.15"/>
  <cols>
    <col min="1" max="1" width="1.25" style="665" customWidth="1"/>
    <col min="2" max="2" width="6.25" style="785" customWidth="1"/>
    <col min="3" max="3" width="17.25" style="785" bestFit="1" customWidth="1"/>
    <col min="4" max="4" width="3.5" style="785" bestFit="1" customWidth="1"/>
    <col min="5" max="24" width="7.5" style="665" customWidth="1"/>
    <col min="25" max="16384" width="9" style="665"/>
  </cols>
  <sheetData>
    <row r="1" spans="2:24" ht="16.5" customHeight="1" x14ac:dyDescent="0.15">
      <c r="X1" s="786" t="s">
        <v>622</v>
      </c>
    </row>
    <row r="2" spans="2:24" s="789" customFormat="1" ht="16.5" customHeight="1" x14ac:dyDescent="0.15">
      <c r="B2" s="784" t="s">
        <v>621</v>
      </c>
      <c r="C2" s="788"/>
      <c r="D2" s="788"/>
    </row>
    <row r="3" spans="2:24" ht="7.5" customHeight="1" x14ac:dyDescent="0.15">
      <c r="B3" s="787"/>
    </row>
    <row r="4" spans="2:24" ht="16.5" customHeight="1" thickBot="1" x14ac:dyDescent="0.2">
      <c r="B4" s="61" t="s">
        <v>606</v>
      </c>
    </row>
    <row r="5" spans="2:24" ht="73.5" customHeight="1" thickBot="1" x14ac:dyDescent="0.2">
      <c r="B5" s="1242" t="s">
        <v>623</v>
      </c>
      <c r="C5" s="1243"/>
      <c r="D5" s="1243"/>
      <c r="E5" s="1243"/>
      <c r="F5" s="1243"/>
      <c r="G5" s="1243"/>
      <c r="H5" s="1243"/>
      <c r="I5" s="1243"/>
      <c r="J5" s="1243"/>
      <c r="K5" s="1243"/>
      <c r="L5" s="1243"/>
      <c r="M5" s="1243"/>
      <c r="N5" s="1243"/>
      <c r="O5" s="1243"/>
      <c r="P5" s="1243"/>
      <c r="Q5" s="1243"/>
      <c r="R5" s="1243"/>
      <c r="S5" s="1243"/>
      <c r="T5" s="1243"/>
      <c r="U5" s="1243"/>
      <c r="V5" s="1243"/>
      <c r="W5" s="1243"/>
      <c r="X5" s="1244"/>
    </row>
    <row r="6" spans="2:24" ht="7.5" customHeight="1" x14ac:dyDescent="0.15">
      <c r="B6" s="787"/>
    </row>
    <row r="7" spans="2:24" ht="16.5" customHeight="1" x14ac:dyDescent="0.15">
      <c r="B7" s="1253" t="s">
        <v>613</v>
      </c>
      <c r="C7" s="1245" t="s">
        <v>609</v>
      </c>
      <c r="D7" s="1245"/>
      <c r="E7" s="1245" t="s">
        <v>612</v>
      </c>
      <c r="F7" s="1245"/>
      <c r="G7" s="1245"/>
      <c r="H7" s="1245"/>
      <c r="I7" s="1250" t="s">
        <v>615</v>
      </c>
      <c r="J7" s="1251"/>
      <c r="K7" s="1251"/>
      <c r="L7" s="1252"/>
      <c r="M7" s="1250" t="s">
        <v>614</v>
      </c>
      <c r="N7" s="1251"/>
      <c r="O7" s="1251"/>
      <c r="P7" s="1252"/>
      <c r="Q7" s="1245" t="s">
        <v>617</v>
      </c>
      <c r="R7" s="1245"/>
      <c r="S7" s="1245"/>
      <c r="T7" s="1245"/>
      <c r="U7" s="1245" t="s">
        <v>618</v>
      </c>
      <c r="V7" s="1245"/>
      <c r="W7" s="1245"/>
      <c r="X7" s="1245"/>
    </row>
    <row r="8" spans="2:24" ht="30" customHeight="1" x14ac:dyDescent="0.15">
      <c r="B8" s="1245"/>
      <c r="C8" s="1245"/>
      <c r="D8" s="1245"/>
      <c r="E8" s="1245" t="s">
        <v>441</v>
      </c>
      <c r="F8" s="1245"/>
      <c r="G8" s="1245" t="s">
        <v>335</v>
      </c>
      <c r="H8" s="1245"/>
      <c r="I8" s="1245" t="s">
        <v>441</v>
      </c>
      <c r="J8" s="1245"/>
      <c r="K8" s="1245" t="s">
        <v>335</v>
      </c>
      <c r="L8" s="1245"/>
      <c r="M8" s="1245" t="s">
        <v>441</v>
      </c>
      <c r="N8" s="1245"/>
      <c r="O8" s="1245" t="s">
        <v>335</v>
      </c>
      <c r="P8" s="1245"/>
      <c r="Q8" s="1248" t="s">
        <v>334</v>
      </c>
      <c r="R8" s="1248" t="s">
        <v>411</v>
      </c>
      <c r="S8" s="1246" t="s">
        <v>616</v>
      </c>
      <c r="T8" s="1248" t="s">
        <v>335</v>
      </c>
      <c r="U8" s="1248" t="s">
        <v>334</v>
      </c>
      <c r="V8" s="1248" t="s">
        <v>411</v>
      </c>
      <c r="W8" s="1246" t="s">
        <v>616</v>
      </c>
      <c r="X8" s="1248" t="s">
        <v>335</v>
      </c>
    </row>
    <row r="9" spans="2:24" ht="16.5" customHeight="1" x14ac:dyDescent="0.15">
      <c r="B9" s="1245"/>
      <c r="C9" s="1245"/>
      <c r="D9" s="1245"/>
      <c r="E9" s="796" t="s">
        <v>610</v>
      </c>
      <c r="F9" s="796" t="s">
        <v>611</v>
      </c>
      <c r="G9" s="796" t="s">
        <v>610</v>
      </c>
      <c r="H9" s="796" t="s">
        <v>611</v>
      </c>
      <c r="I9" s="796" t="s">
        <v>610</v>
      </c>
      <c r="J9" s="796" t="s">
        <v>611</v>
      </c>
      <c r="K9" s="796" t="s">
        <v>610</v>
      </c>
      <c r="L9" s="796" t="s">
        <v>611</v>
      </c>
      <c r="M9" s="796" t="s">
        <v>610</v>
      </c>
      <c r="N9" s="796" t="s">
        <v>611</v>
      </c>
      <c r="O9" s="796" t="s">
        <v>610</v>
      </c>
      <c r="P9" s="796" t="s">
        <v>611</v>
      </c>
      <c r="Q9" s="1249"/>
      <c r="R9" s="1249"/>
      <c r="S9" s="1247"/>
      <c r="T9" s="1249"/>
      <c r="U9" s="1249"/>
      <c r="V9" s="1249"/>
      <c r="W9" s="1247"/>
      <c r="X9" s="1249"/>
    </row>
    <row r="10" spans="2:24" ht="16.5" customHeight="1" x14ac:dyDescent="0.15">
      <c r="B10" s="790">
        <v>104</v>
      </c>
      <c r="C10" s="791" t="s">
        <v>206</v>
      </c>
      <c r="D10" s="792" t="s">
        <v>259</v>
      </c>
      <c r="E10" s="794"/>
      <c r="F10" s="794"/>
      <c r="G10" s="794"/>
      <c r="H10" s="794"/>
      <c r="I10" s="793" t="str">
        <f t="shared" ref="I10:J35" si="0">IFERROR(E10/$S10,"")</f>
        <v/>
      </c>
      <c r="J10" s="793" t="str">
        <f t="shared" si="0"/>
        <v/>
      </c>
      <c r="K10" s="793" t="str">
        <f t="shared" ref="K10:L35" si="1">IFERROR(G10/$T10,"")</f>
        <v/>
      </c>
      <c r="L10" s="793" t="str">
        <f t="shared" si="1"/>
        <v/>
      </c>
      <c r="M10" s="793" t="str">
        <f t="shared" ref="M10:N35" si="2">IFERROR(E10/$W10,"")</f>
        <v/>
      </c>
      <c r="N10" s="793" t="str">
        <f t="shared" si="2"/>
        <v/>
      </c>
      <c r="O10" s="793" t="str">
        <f t="shared" ref="O10:P35" si="3">IFERROR(G10/$X10,"")</f>
        <v/>
      </c>
      <c r="P10" s="793" t="str">
        <f t="shared" si="3"/>
        <v/>
      </c>
      <c r="Q10" s="794"/>
      <c r="R10" s="794"/>
      <c r="S10" s="797">
        <f t="shared" ref="S10:S35" si="4">SUM(Q10:R10)</f>
        <v>0</v>
      </c>
      <c r="T10" s="794"/>
      <c r="U10" s="794"/>
      <c r="V10" s="794"/>
      <c r="W10" s="797">
        <f t="shared" ref="W10:W35" si="5">SUM(U10:V10)</f>
        <v>0</v>
      </c>
      <c r="X10" s="794"/>
    </row>
    <row r="11" spans="2:24" ht="16.5" customHeight="1" x14ac:dyDescent="0.15">
      <c r="B11" s="790">
        <v>105</v>
      </c>
      <c r="C11" s="798" t="s">
        <v>207</v>
      </c>
      <c r="D11" s="799" t="s">
        <v>571</v>
      </c>
      <c r="E11" s="800"/>
      <c r="F11" s="800"/>
      <c r="G11" s="800"/>
      <c r="H11" s="800"/>
      <c r="I11" s="800"/>
      <c r="J11" s="800"/>
      <c r="K11" s="800"/>
      <c r="L11" s="800"/>
      <c r="M11" s="800"/>
      <c r="N11" s="800"/>
      <c r="O11" s="800"/>
      <c r="P11" s="800"/>
      <c r="Q11" s="800"/>
      <c r="R11" s="800"/>
      <c r="S11" s="800"/>
      <c r="T11" s="800"/>
      <c r="U11" s="800"/>
      <c r="V11" s="800"/>
      <c r="W11" s="800"/>
      <c r="X11" s="800"/>
    </row>
    <row r="12" spans="2:24" ht="16.5" customHeight="1" x14ac:dyDescent="0.15">
      <c r="B12" s="790">
        <v>106</v>
      </c>
      <c r="C12" s="791" t="s">
        <v>208</v>
      </c>
      <c r="D12" s="792" t="s">
        <v>259</v>
      </c>
      <c r="E12" s="794"/>
      <c r="F12" s="794"/>
      <c r="G12" s="794"/>
      <c r="H12" s="794"/>
      <c r="I12" s="793" t="str">
        <f t="shared" si="0"/>
        <v/>
      </c>
      <c r="J12" s="793" t="str">
        <f t="shared" si="0"/>
        <v/>
      </c>
      <c r="K12" s="793" t="str">
        <f t="shared" si="1"/>
        <v/>
      </c>
      <c r="L12" s="793" t="str">
        <f t="shared" si="1"/>
        <v/>
      </c>
      <c r="M12" s="793" t="str">
        <f t="shared" si="2"/>
        <v/>
      </c>
      <c r="N12" s="793" t="str">
        <f t="shared" si="2"/>
        <v/>
      </c>
      <c r="O12" s="793" t="str">
        <f t="shared" si="3"/>
        <v/>
      </c>
      <c r="P12" s="793" t="str">
        <f t="shared" si="3"/>
        <v/>
      </c>
      <c r="Q12" s="794"/>
      <c r="R12" s="794"/>
      <c r="S12" s="797">
        <f t="shared" si="4"/>
        <v>0</v>
      </c>
      <c r="T12" s="794"/>
      <c r="U12" s="794"/>
      <c r="V12" s="794"/>
      <c r="W12" s="797">
        <f t="shared" si="5"/>
        <v>0</v>
      </c>
      <c r="X12" s="794"/>
    </row>
    <row r="13" spans="2:24" ht="16.5" customHeight="1" x14ac:dyDescent="0.15">
      <c r="B13" s="790">
        <v>107</v>
      </c>
      <c r="C13" s="791" t="s">
        <v>209</v>
      </c>
      <c r="D13" s="792" t="s">
        <v>259</v>
      </c>
      <c r="E13" s="794"/>
      <c r="F13" s="794"/>
      <c r="G13" s="794"/>
      <c r="H13" s="794"/>
      <c r="I13" s="793" t="str">
        <f t="shared" si="0"/>
        <v/>
      </c>
      <c r="J13" s="793" t="str">
        <f t="shared" si="0"/>
        <v/>
      </c>
      <c r="K13" s="793" t="str">
        <f t="shared" si="1"/>
        <v/>
      </c>
      <c r="L13" s="793" t="str">
        <f t="shared" si="1"/>
        <v/>
      </c>
      <c r="M13" s="793" t="str">
        <f t="shared" si="2"/>
        <v/>
      </c>
      <c r="N13" s="793" t="str">
        <f t="shared" si="2"/>
        <v/>
      </c>
      <c r="O13" s="793" t="str">
        <f t="shared" si="3"/>
        <v/>
      </c>
      <c r="P13" s="793" t="str">
        <f t="shared" si="3"/>
        <v/>
      </c>
      <c r="Q13" s="794"/>
      <c r="R13" s="794"/>
      <c r="S13" s="797">
        <f t="shared" si="4"/>
        <v>0</v>
      </c>
      <c r="T13" s="794"/>
      <c r="U13" s="794"/>
      <c r="V13" s="794"/>
      <c r="W13" s="797">
        <f t="shared" si="5"/>
        <v>0</v>
      </c>
      <c r="X13" s="794"/>
    </row>
    <row r="14" spans="2:24" ht="16.5" customHeight="1" x14ac:dyDescent="0.15">
      <c r="B14" s="790">
        <v>108</v>
      </c>
      <c r="C14" s="798" t="s">
        <v>210</v>
      </c>
      <c r="D14" s="799" t="s">
        <v>571</v>
      </c>
      <c r="E14" s="800"/>
      <c r="F14" s="800"/>
      <c r="G14" s="800"/>
      <c r="H14" s="800"/>
      <c r="I14" s="800"/>
      <c r="J14" s="800"/>
      <c r="K14" s="800"/>
      <c r="L14" s="800"/>
      <c r="M14" s="800"/>
      <c r="N14" s="800"/>
      <c r="O14" s="800"/>
      <c r="P14" s="800"/>
      <c r="Q14" s="800"/>
      <c r="R14" s="800"/>
      <c r="S14" s="800"/>
      <c r="T14" s="800"/>
      <c r="U14" s="800"/>
      <c r="V14" s="800"/>
      <c r="W14" s="800"/>
      <c r="X14" s="800"/>
    </row>
    <row r="15" spans="2:24" ht="16.5" customHeight="1" x14ac:dyDescent="0.15">
      <c r="B15" s="790">
        <v>109</v>
      </c>
      <c r="C15" s="791" t="s">
        <v>211</v>
      </c>
      <c r="D15" s="792" t="s">
        <v>259</v>
      </c>
      <c r="E15" s="794"/>
      <c r="F15" s="794"/>
      <c r="G15" s="794"/>
      <c r="H15" s="794"/>
      <c r="I15" s="793" t="str">
        <f t="shared" si="0"/>
        <v/>
      </c>
      <c r="J15" s="793" t="str">
        <f t="shared" si="0"/>
        <v/>
      </c>
      <c r="K15" s="793" t="str">
        <f t="shared" si="1"/>
        <v/>
      </c>
      <c r="L15" s="793" t="str">
        <f t="shared" si="1"/>
        <v/>
      </c>
      <c r="M15" s="793" t="str">
        <f t="shared" si="2"/>
        <v/>
      </c>
      <c r="N15" s="793" t="str">
        <f t="shared" si="2"/>
        <v/>
      </c>
      <c r="O15" s="793" t="str">
        <f t="shared" si="3"/>
        <v/>
      </c>
      <c r="P15" s="793" t="str">
        <f t="shared" si="3"/>
        <v/>
      </c>
      <c r="Q15" s="794"/>
      <c r="R15" s="794"/>
      <c r="S15" s="797">
        <f t="shared" si="4"/>
        <v>0</v>
      </c>
      <c r="T15" s="794"/>
      <c r="U15" s="794"/>
      <c r="V15" s="794"/>
      <c r="W15" s="797">
        <f t="shared" si="5"/>
        <v>0</v>
      </c>
      <c r="X15" s="794"/>
    </row>
    <row r="16" spans="2:24" ht="16.5" customHeight="1" x14ac:dyDescent="0.15">
      <c r="B16" s="790">
        <v>110</v>
      </c>
      <c r="C16" s="791" t="s">
        <v>212</v>
      </c>
      <c r="D16" s="792" t="s">
        <v>259</v>
      </c>
      <c r="E16" s="794"/>
      <c r="F16" s="794"/>
      <c r="G16" s="794"/>
      <c r="H16" s="794"/>
      <c r="I16" s="793" t="str">
        <f t="shared" si="0"/>
        <v/>
      </c>
      <c r="J16" s="793" t="str">
        <f t="shared" si="0"/>
        <v/>
      </c>
      <c r="K16" s="793" t="str">
        <f t="shared" si="1"/>
        <v/>
      </c>
      <c r="L16" s="793" t="str">
        <f t="shared" si="1"/>
        <v/>
      </c>
      <c r="M16" s="793" t="str">
        <f t="shared" si="2"/>
        <v/>
      </c>
      <c r="N16" s="793" t="str">
        <f t="shared" si="2"/>
        <v/>
      </c>
      <c r="O16" s="793" t="str">
        <f t="shared" si="3"/>
        <v/>
      </c>
      <c r="P16" s="793" t="str">
        <f t="shared" si="3"/>
        <v/>
      </c>
      <c r="Q16" s="794"/>
      <c r="R16" s="794"/>
      <c r="S16" s="797">
        <f t="shared" si="4"/>
        <v>0</v>
      </c>
      <c r="T16" s="794"/>
      <c r="U16" s="794"/>
      <c r="V16" s="794"/>
      <c r="W16" s="797">
        <f t="shared" si="5"/>
        <v>0</v>
      </c>
      <c r="X16" s="794"/>
    </row>
    <row r="17" spans="2:24" ht="16.5" customHeight="1" x14ac:dyDescent="0.15">
      <c r="B17" s="790">
        <v>111</v>
      </c>
      <c r="C17" s="791" t="s">
        <v>213</v>
      </c>
      <c r="D17" s="792" t="s">
        <v>259</v>
      </c>
      <c r="E17" s="794"/>
      <c r="F17" s="794"/>
      <c r="G17" s="794"/>
      <c r="H17" s="794"/>
      <c r="I17" s="793" t="str">
        <f t="shared" si="0"/>
        <v/>
      </c>
      <c r="J17" s="793" t="str">
        <f t="shared" si="0"/>
        <v/>
      </c>
      <c r="K17" s="793" t="str">
        <f t="shared" si="1"/>
        <v/>
      </c>
      <c r="L17" s="793" t="str">
        <f t="shared" si="1"/>
        <v/>
      </c>
      <c r="M17" s="793" t="str">
        <f t="shared" si="2"/>
        <v/>
      </c>
      <c r="N17" s="793" t="str">
        <f t="shared" si="2"/>
        <v/>
      </c>
      <c r="O17" s="793" t="str">
        <f t="shared" si="3"/>
        <v/>
      </c>
      <c r="P17" s="793" t="str">
        <f t="shared" si="3"/>
        <v/>
      </c>
      <c r="Q17" s="794"/>
      <c r="R17" s="794"/>
      <c r="S17" s="797">
        <f t="shared" si="4"/>
        <v>0</v>
      </c>
      <c r="T17" s="794"/>
      <c r="U17" s="794"/>
      <c r="V17" s="794"/>
      <c r="W17" s="797">
        <f t="shared" si="5"/>
        <v>0</v>
      </c>
      <c r="X17" s="794"/>
    </row>
    <row r="18" spans="2:24" ht="16.5" customHeight="1" x14ac:dyDescent="0.15">
      <c r="B18" s="790">
        <v>112</v>
      </c>
      <c r="C18" s="791" t="s">
        <v>214</v>
      </c>
      <c r="D18" s="792" t="s">
        <v>259</v>
      </c>
      <c r="E18" s="794"/>
      <c r="F18" s="794"/>
      <c r="G18" s="794"/>
      <c r="H18" s="794"/>
      <c r="I18" s="793" t="str">
        <f t="shared" si="0"/>
        <v/>
      </c>
      <c r="J18" s="793" t="str">
        <f t="shared" si="0"/>
        <v/>
      </c>
      <c r="K18" s="793" t="str">
        <f t="shared" si="1"/>
        <v/>
      </c>
      <c r="L18" s="793" t="str">
        <f t="shared" si="1"/>
        <v/>
      </c>
      <c r="M18" s="793" t="str">
        <f t="shared" si="2"/>
        <v/>
      </c>
      <c r="N18" s="793" t="str">
        <f t="shared" si="2"/>
        <v/>
      </c>
      <c r="O18" s="793" t="str">
        <f t="shared" si="3"/>
        <v/>
      </c>
      <c r="P18" s="793" t="str">
        <f t="shared" si="3"/>
        <v/>
      </c>
      <c r="Q18" s="794"/>
      <c r="R18" s="794"/>
      <c r="S18" s="797">
        <f t="shared" si="4"/>
        <v>0</v>
      </c>
      <c r="T18" s="794"/>
      <c r="U18" s="794"/>
      <c r="V18" s="794"/>
      <c r="W18" s="797">
        <f t="shared" si="5"/>
        <v>0</v>
      </c>
      <c r="X18" s="794"/>
    </row>
    <row r="19" spans="2:24" ht="16.5" customHeight="1" x14ac:dyDescent="0.15">
      <c r="B19" s="790">
        <v>113</v>
      </c>
      <c r="C19" s="791" t="s">
        <v>215</v>
      </c>
      <c r="D19" s="792" t="s">
        <v>259</v>
      </c>
      <c r="E19" s="794"/>
      <c r="F19" s="794"/>
      <c r="G19" s="794"/>
      <c r="H19" s="794"/>
      <c r="I19" s="793" t="str">
        <f t="shared" si="0"/>
        <v/>
      </c>
      <c r="J19" s="793" t="str">
        <f t="shared" si="0"/>
        <v/>
      </c>
      <c r="K19" s="793" t="str">
        <f t="shared" si="1"/>
        <v/>
      </c>
      <c r="L19" s="793" t="str">
        <f t="shared" si="1"/>
        <v/>
      </c>
      <c r="M19" s="793" t="str">
        <f t="shared" si="2"/>
        <v/>
      </c>
      <c r="N19" s="793" t="str">
        <f t="shared" si="2"/>
        <v/>
      </c>
      <c r="O19" s="793" t="str">
        <f t="shared" si="3"/>
        <v/>
      </c>
      <c r="P19" s="793" t="str">
        <f t="shared" si="3"/>
        <v/>
      </c>
      <c r="Q19" s="794"/>
      <c r="R19" s="794"/>
      <c r="S19" s="797">
        <f t="shared" si="4"/>
        <v>0</v>
      </c>
      <c r="T19" s="794"/>
      <c r="U19" s="794"/>
      <c r="V19" s="794"/>
      <c r="W19" s="797">
        <f t="shared" si="5"/>
        <v>0</v>
      </c>
      <c r="X19" s="794"/>
    </row>
    <row r="20" spans="2:24" ht="16.5" customHeight="1" x14ac:dyDescent="0.15">
      <c r="B20" s="790">
        <v>114</v>
      </c>
      <c r="C20" s="791" t="s">
        <v>216</v>
      </c>
      <c r="D20" s="792" t="s">
        <v>259</v>
      </c>
      <c r="E20" s="794"/>
      <c r="F20" s="794"/>
      <c r="G20" s="794"/>
      <c r="H20" s="794"/>
      <c r="I20" s="793" t="str">
        <f t="shared" si="0"/>
        <v/>
      </c>
      <c r="J20" s="793" t="str">
        <f t="shared" si="0"/>
        <v/>
      </c>
      <c r="K20" s="793" t="str">
        <f t="shared" si="1"/>
        <v/>
      </c>
      <c r="L20" s="793" t="str">
        <f t="shared" si="1"/>
        <v/>
      </c>
      <c r="M20" s="793" t="str">
        <f t="shared" si="2"/>
        <v/>
      </c>
      <c r="N20" s="793" t="str">
        <f t="shared" si="2"/>
        <v/>
      </c>
      <c r="O20" s="793" t="str">
        <f t="shared" si="3"/>
        <v/>
      </c>
      <c r="P20" s="793" t="str">
        <f t="shared" si="3"/>
        <v/>
      </c>
      <c r="Q20" s="794"/>
      <c r="R20" s="794"/>
      <c r="S20" s="797">
        <f t="shared" si="4"/>
        <v>0</v>
      </c>
      <c r="T20" s="794"/>
      <c r="U20" s="794"/>
      <c r="V20" s="794"/>
      <c r="W20" s="797">
        <f t="shared" si="5"/>
        <v>0</v>
      </c>
      <c r="X20" s="794"/>
    </row>
    <row r="21" spans="2:24" ht="16.5" customHeight="1" x14ac:dyDescent="0.15">
      <c r="B21" s="790">
        <v>115</v>
      </c>
      <c r="C21" s="791" t="s">
        <v>217</v>
      </c>
      <c r="D21" s="792" t="s">
        <v>259</v>
      </c>
      <c r="E21" s="794"/>
      <c r="F21" s="794"/>
      <c r="G21" s="794"/>
      <c r="H21" s="794"/>
      <c r="I21" s="793" t="str">
        <f t="shared" si="0"/>
        <v/>
      </c>
      <c r="J21" s="793" t="str">
        <f t="shared" si="0"/>
        <v/>
      </c>
      <c r="K21" s="793" t="str">
        <f t="shared" si="1"/>
        <v/>
      </c>
      <c r="L21" s="793" t="str">
        <f t="shared" si="1"/>
        <v/>
      </c>
      <c r="M21" s="793" t="str">
        <f t="shared" si="2"/>
        <v/>
      </c>
      <c r="N21" s="793" t="str">
        <f t="shared" si="2"/>
        <v/>
      </c>
      <c r="O21" s="793" t="str">
        <f t="shared" si="3"/>
        <v/>
      </c>
      <c r="P21" s="793" t="str">
        <f t="shared" si="3"/>
        <v/>
      </c>
      <c r="Q21" s="794"/>
      <c r="R21" s="794"/>
      <c r="S21" s="797">
        <f t="shared" si="4"/>
        <v>0</v>
      </c>
      <c r="T21" s="794"/>
      <c r="U21" s="794"/>
      <c r="V21" s="794"/>
      <c r="W21" s="797">
        <f t="shared" si="5"/>
        <v>0</v>
      </c>
      <c r="X21" s="794"/>
    </row>
    <row r="22" spans="2:24" ht="16.5" customHeight="1" x14ac:dyDescent="0.15">
      <c r="B22" s="790">
        <v>116</v>
      </c>
      <c r="C22" s="791" t="s">
        <v>218</v>
      </c>
      <c r="D22" s="792" t="s">
        <v>259</v>
      </c>
      <c r="E22" s="794"/>
      <c r="F22" s="794"/>
      <c r="G22" s="794"/>
      <c r="H22" s="794"/>
      <c r="I22" s="793" t="str">
        <f t="shared" si="0"/>
        <v/>
      </c>
      <c r="J22" s="793" t="str">
        <f t="shared" si="0"/>
        <v/>
      </c>
      <c r="K22" s="793" t="str">
        <f t="shared" si="1"/>
        <v/>
      </c>
      <c r="L22" s="793" t="str">
        <f t="shared" si="1"/>
        <v/>
      </c>
      <c r="M22" s="793" t="str">
        <f t="shared" si="2"/>
        <v/>
      </c>
      <c r="N22" s="793" t="str">
        <f t="shared" si="2"/>
        <v/>
      </c>
      <c r="O22" s="793" t="str">
        <f t="shared" si="3"/>
        <v/>
      </c>
      <c r="P22" s="793" t="str">
        <f t="shared" si="3"/>
        <v/>
      </c>
      <c r="Q22" s="794"/>
      <c r="R22" s="794"/>
      <c r="S22" s="797">
        <f t="shared" si="4"/>
        <v>0</v>
      </c>
      <c r="T22" s="794"/>
      <c r="U22" s="794"/>
      <c r="V22" s="794"/>
      <c r="W22" s="797">
        <f t="shared" si="5"/>
        <v>0</v>
      </c>
      <c r="X22" s="794"/>
    </row>
    <row r="23" spans="2:24" ht="16.5" customHeight="1" x14ac:dyDescent="0.15">
      <c r="B23" s="790">
        <v>117</v>
      </c>
      <c r="C23" s="791" t="s">
        <v>219</v>
      </c>
      <c r="D23" s="792" t="s">
        <v>259</v>
      </c>
      <c r="E23" s="794"/>
      <c r="F23" s="794"/>
      <c r="G23" s="794"/>
      <c r="H23" s="794"/>
      <c r="I23" s="793" t="str">
        <f t="shared" si="0"/>
        <v/>
      </c>
      <c r="J23" s="793" t="str">
        <f t="shared" si="0"/>
        <v/>
      </c>
      <c r="K23" s="793" t="str">
        <f t="shared" si="1"/>
        <v/>
      </c>
      <c r="L23" s="793" t="str">
        <f t="shared" si="1"/>
        <v/>
      </c>
      <c r="M23" s="793" t="str">
        <f t="shared" si="2"/>
        <v/>
      </c>
      <c r="N23" s="793" t="str">
        <f t="shared" si="2"/>
        <v/>
      </c>
      <c r="O23" s="793" t="str">
        <f t="shared" si="3"/>
        <v/>
      </c>
      <c r="P23" s="793" t="str">
        <f t="shared" si="3"/>
        <v/>
      </c>
      <c r="Q23" s="794"/>
      <c r="R23" s="794"/>
      <c r="S23" s="797">
        <f t="shared" si="4"/>
        <v>0</v>
      </c>
      <c r="T23" s="794"/>
      <c r="U23" s="794"/>
      <c r="V23" s="794"/>
      <c r="W23" s="797">
        <f t="shared" si="5"/>
        <v>0</v>
      </c>
      <c r="X23" s="794"/>
    </row>
    <row r="24" spans="2:24" ht="16.5" customHeight="1" x14ac:dyDescent="0.15">
      <c r="B24" s="790">
        <v>118</v>
      </c>
      <c r="C24" s="791" t="s">
        <v>220</v>
      </c>
      <c r="D24" s="792" t="s">
        <v>259</v>
      </c>
      <c r="E24" s="794"/>
      <c r="F24" s="794"/>
      <c r="G24" s="794"/>
      <c r="H24" s="794"/>
      <c r="I24" s="793" t="str">
        <f t="shared" si="0"/>
        <v/>
      </c>
      <c r="J24" s="793" t="str">
        <f t="shared" si="0"/>
        <v/>
      </c>
      <c r="K24" s="793" t="str">
        <f t="shared" si="1"/>
        <v/>
      </c>
      <c r="L24" s="793" t="str">
        <f t="shared" si="1"/>
        <v/>
      </c>
      <c r="M24" s="793" t="str">
        <f t="shared" si="2"/>
        <v/>
      </c>
      <c r="N24" s="793" t="str">
        <f t="shared" si="2"/>
        <v/>
      </c>
      <c r="O24" s="793" t="str">
        <f t="shared" si="3"/>
        <v/>
      </c>
      <c r="P24" s="793" t="str">
        <f t="shared" si="3"/>
        <v/>
      </c>
      <c r="Q24" s="794"/>
      <c r="R24" s="794"/>
      <c r="S24" s="797">
        <f t="shared" si="4"/>
        <v>0</v>
      </c>
      <c r="T24" s="794"/>
      <c r="U24" s="794"/>
      <c r="V24" s="794"/>
      <c r="W24" s="797">
        <f t="shared" si="5"/>
        <v>0</v>
      </c>
      <c r="X24" s="794"/>
    </row>
    <row r="25" spans="2:24" ht="16.5" customHeight="1" x14ac:dyDescent="0.15">
      <c r="B25" s="790">
        <v>119</v>
      </c>
      <c r="C25" s="798" t="s">
        <v>221</v>
      </c>
      <c r="D25" s="799" t="s">
        <v>571</v>
      </c>
      <c r="E25" s="800"/>
      <c r="F25" s="800"/>
      <c r="G25" s="800"/>
      <c r="H25" s="800"/>
      <c r="I25" s="800"/>
      <c r="J25" s="800"/>
      <c r="K25" s="800"/>
      <c r="L25" s="800"/>
      <c r="M25" s="800"/>
      <c r="N25" s="800"/>
      <c r="O25" s="800"/>
      <c r="P25" s="800"/>
      <c r="Q25" s="800"/>
      <c r="R25" s="800"/>
      <c r="S25" s="800"/>
      <c r="T25" s="800"/>
      <c r="U25" s="800"/>
      <c r="V25" s="800"/>
      <c r="W25" s="800"/>
      <c r="X25" s="800"/>
    </row>
    <row r="26" spans="2:24" ht="16.5" customHeight="1" x14ac:dyDescent="0.15">
      <c r="B26" s="790">
        <v>120</v>
      </c>
      <c r="C26" s="791" t="s">
        <v>222</v>
      </c>
      <c r="D26" s="792" t="s">
        <v>259</v>
      </c>
      <c r="E26" s="794"/>
      <c r="F26" s="794"/>
      <c r="G26" s="794"/>
      <c r="H26" s="794"/>
      <c r="I26" s="793" t="str">
        <f t="shared" si="0"/>
        <v/>
      </c>
      <c r="J26" s="793" t="str">
        <f t="shared" si="0"/>
        <v/>
      </c>
      <c r="K26" s="793" t="str">
        <f t="shared" si="1"/>
        <v/>
      </c>
      <c r="L26" s="793" t="str">
        <f t="shared" si="1"/>
        <v/>
      </c>
      <c r="M26" s="793" t="str">
        <f t="shared" si="2"/>
        <v/>
      </c>
      <c r="N26" s="793" t="str">
        <f t="shared" si="2"/>
        <v/>
      </c>
      <c r="O26" s="793" t="str">
        <f t="shared" si="3"/>
        <v/>
      </c>
      <c r="P26" s="793" t="str">
        <f t="shared" si="3"/>
        <v/>
      </c>
      <c r="Q26" s="794"/>
      <c r="R26" s="794"/>
      <c r="S26" s="797">
        <f t="shared" si="4"/>
        <v>0</v>
      </c>
      <c r="T26" s="794"/>
      <c r="U26" s="794"/>
      <c r="V26" s="794"/>
      <c r="W26" s="797">
        <f t="shared" si="5"/>
        <v>0</v>
      </c>
      <c r="X26" s="794"/>
    </row>
    <row r="27" spans="2:24" ht="16.5" customHeight="1" x14ac:dyDescent="0.15">
      <c r="B27" s="790">
        <v>121</v>
      </c>
      <c r="C27" s="798" t="s">
        <v>223</v>
      </c>
      <c r="D27" s="799" t="s">
        <v>571</v>
      </c>
      <c r="E27" s="800"/>
      <c r="F27" s="800"/>
      <c r="G27" s="800"/>
      <c r="H27" s="800"/>
      <c r="I27" s="800"/>
      <c r="J27" s="800"/>
      <c r="K27" s="800"/>
      <c r="L27" s="800"/>
      <c r="M27" s="800"/>
      <c r="N27" s="800"/>
      <c r="O27" s="800"/>
      <c r="P27" s="800"/>
      <c r="Q27" s="800"/>
      <c r="R27" s="800"/>
      <c r="S27" s="800"/>
      <c r="T27" s="800"/>
      <c r="U27" s="800"/>
      <c r="V27" s="800"/>
      <c r="W27" s="800"/>
      <c r="X27" s="800"/>
    </row>
    <row r="28" spans="2:24" ht="16.5" customHeight="1" x14ac:dyDescent="0.15">
      <c r="B28" s="790">
        <v>122</v>
      </c>
      <c r="C28" s="791" t="s">
        <v>224</v>
      </c>
      <c r="D28" s="792" t="s">
        <v>259</v>
      </c>
      <c r="E28" s="794"/>
      <c r="F28" s="794"/>
      <c r="G28" s="794"/>
      <c r="H28" s="794"/>
      <c r="I28" s="793" t="str">
        <f t="shared" si="0"/>
        <v/>
      </c>
      <c r="J28" s="793" t="str">
        <f t="shared" si="0"/>
        <v/>
      </c>
      <c r="K28" s="793" t="str">
        <f t="shared" si="1"/>
        <v/>
      </c>
      <c r="L28" s="793" t="str">
        <f t="shared" si="1"/>
        <v/>
      </c>
      <c r="M28" s="793" t="str">
        <f t="shared" si="2"/>
        <v/>
      </c>
      <c r="N28" s="793" t="str">
        <f t="shared" si="2"/>
        <v/>
      </c>
      <c r="O28" s="793" t="str">
        <f t="shared" si="3"/>
        <v/>
      </c>
      <c r="P28" s="793" t="str">
        <f t="shared" si="3"/>
        <v/>
      </c>
      <c r="Q28" s="794"/>
      <c r="R28" s="794"/>
      <c r="S28" s="797">
        <f t="shared" si="4"/>
        <v>0</v>
      </c>
      <c r="T28" s="794"/>
      <c r="U28" s="794"/>
      <c r="V28" s="794"/>
      <c r="W28" s="797">
        <f t="shared" si="5"/>
        <v>0</v>
      </c>
      <c r="X28" s="794"/>
    </row>
    <row r="29" spans="2:24" ht="16.5" customHeight="1" x14ac:dyDescent="0.15">
      <c r="B29" s="790">
        <v>123</v>
      </c>
      <c r="C29" s="798" t="s">
        <v>225</v>
      </c>
      <c r="D29" s="799" t="s">
        <v>571</v>
      </c>
      <c r="E29" s="800"/>
      <c r="F29" s="800"/>
      <c r="G29" s="800"/>
      <c r="H29" s="800"/>
      <c r="I29" s="800"/>
      <c r="J29" s="800"/>
      <c r="K29" s="800"/>
      <c r="L29" s="800"/>
      <c r="M29" s="800"/>
      <c r="N29" s="800"/>
      <c r="O29" s="800"/>
      <c r="P29" s="800"/>
      <c r="Q29" s="800"/>
      <c r="R29" s="800"/>
      <c r="S29" s="800"/>
      <c r="T29" s="800"/>
      <c r="U29" s="800"/>
      <c r="V29" s="800"/>
      <c r="W29" s="800"/>
      <c r="X29" s="800"/>
    </row>
    <row r="30" spans="2:24" ht="16.5" customHeight="1" x14ac:dyDescent="0.15">
      <c r="B30" s="790">
        <v>124</v>
      </c>
      <c r="C30" s="791" t="s">
        <v>226</v>
      </c>
      <c r="D30" s="792" t="s">
        <v>259</v>
      </c>
      <c r="E30" s="794"/>
      <c r="F30" s="794"/>
      <c r="G30" s="794"/>
      <c r="H30" s="794"/>
      <c r="I30" s="793" t="str">
        <f t="shared" si="0"/>
        <v/>
      </c>
      <c r="J30" s="793" t="str">
        <f t="shared" si="0"/>
        <v/>
      </c>
      <c r="K30" s="793" t="str">
        <f t="shared" si="1"/>
        <v/>
      </c>
      <c r="L30" s="793" t="str">
        <f t="shared" si="1"/>
        <v/>
      </c>
      <c r="M30" s="793" t="str">
        <f t="shared" si="2"/>
        <v/>
      </c>
      <c r="N30" s="793" t="str">
        <f t="shared" si="2"/>
        <v/>
      </c>
      <c r="O30" s="793" t="str">
        <f t="shared" si="3"/>
        <v/>
      </c>
      <c r="P30" s="793" t="str">
        <f t="shared" si="3"/>
        <v/>
      </c>
      <c r="Q30" s="794"/>
      <c r="R30" s="794"/>
      <c r="S30" s="797">
        <f t="shared" si="4"/>
        <v>0</v>
      </c>
      <c r="T30" s="794"/>
      <c r="U30" s="794"/>
      <c r="V30" s="794"/>
      <c r="W30" s="797">
        <f t="shared" si="5"/>
        <v>0</v>
      </c>
      <c r="X30" s="794"/>
    </row>
    <row r="31" spans="2:24" ht="16.5" customHeight="1" x14ac:dyDescent="0.15">
      <c r="B31" s="790">
        <v>125</v>
      </c>
      <c r="C31" s="791" t="s">
        <v>227</v>
      </c>
      <c r="D31" s="792" t="s">
        <v>259</v>
      </c>
      <c r="E31" s="794"/>
      <c r="F31" s="794"/>
      <c r="G31" s="794"/>
      <c r="H31" s="794"/>
      <c r="I31" s="793" t="str">
        <f t="shared" si="0"/>
        <v/>
      </c>
      <c r="J31" s="793" t="str">
        <f t="shared" si="0"/>
        <v/>
      </c>
      <c r="K31" s="793" t="str">
        <f t="shared" si="1"/>
        <v/>
      </c>
      <c r="L31" s="793" t="str">
        <f t="shared" si="1"/>
        <v/>
      </c>
      <c r="M31" s="793" t="str">
        <f t="shared" si="2"/>
        <v/>
      </c>
      <c r="N31" s="793" t="str">
        <f t="shared" si="2"/>
        <v/>
      </c>
      <c r="O31" s="793" t="str">
        <f t="shared" si="3"/>
        <v/>
      </c>
      <c r="P31" s="793" t="str">
        <f t="shared" si="3"/>
        <v/>
      </c>
      <c r="Q31" s="794"/>
      <c r="R31" s="794"/>
      <c r="S31" s="797">
        <f t="shared" si="4"/>
        <v>0</v>
      </c>
      <c r="T31" s="794"/>
      <c r="U31" s="794"/>
      <c r="V31" s="794"/>
      <c r="W31" s="797">
        <f t="shared" si="5"/>
        <v>0</v>
      </c>
      <c r="X31" s="794"/>
    </row>
    <row r="32" spans="2:24" ht="16.5" customHeight="1" x14ac:dyDescent="0.15">
      <c r="B32" s="790">
        <v>126</v>
      </c>
      <c r="C32" s="798" t="s">
        <v>228</v>
      </c>
      <c r="D32" s="799" t="s">
        <v>571</v>
      </c>
      <c r="E32" s="800"/>
      <c r="F32" s="800"/>
      <c r="G32" s="800"/>
      <c r="H32" s="800"/>
      <c r="I32" s="800"/>
      <c r="J32" s="800"/>
      <c r="K32" s="800"/>
      <c r="L32" s="800"/>
      <c r="M32" s="800"/>
      <c r="N32" s="800"/>
      <c r="O32" s="800"/>
      <c r="P32" s="800"/>
      <c r="Q32" s="800"/>
      <c r="R32" s="800"/>
      <c r="S32" s="800"/>
      <c r="T32" s="800"/>
      <c r="U32" s="800"/>
      <c r="V32" s="800"/>
      <c r="W32" s="800"/>
      <c r="X32" s="800"/>
    </row>
    <row r="33" spans="2:24" ht="16.5" customHeight="1" x14ac:dyDescent="0.15">
      <c r="B33" s="790">
        <v>127</v>
      </c>
      <c r="C33" s="791" t="s">
        <v>266</v>
      </c>
      <c r="D33" s="792" t="s">
        <v>259</v>
      </c>
      <c r="E33" s="794"/>
      <c r="F33" s="794"/>
      <c r="G33" s="794"/>
      <c r="H33" s="794"/>
      <c r="I33" s="793" t="str">
        <f t="shared" si="0"/>
        <v/>
      </c>
      <c r="J33" s="793" t="str">
        <f t="shared" si="0"/>
        <v/>
      </c>
      <c r="K33" s="793" t="str">
        <f t="shared" si="1"/>
        <v/>
      </c>
      <c r="L33" s="793" t="str">
        <f t="shared" si="1"/>
        <v/>
      </c>
      <c r="M33" s="793" t="str">
        <f t="shared" si="2"/>
        <v/>
      </c>
      <c r="N33" s="793" t="str">
        <f t="shared" si="2"/>
        <v/>
      </c>
      <c r="O33" s="793" t="str">
        <f t="shared" si="3"/>
        <v/>
      </c>
      <c r="P33" s="793" t="str">
        <f t="shared" si="3"/>
        <v/>
      </c>
      <c r="Q33" s="794"/>
      <c r="R33" s="794"/>
      <c r="S33" s="797">
        <f t="shared" si="4"/>
        <v>0</v>
      </c>
      <c r="T33" s="794"/>
      <c r="U33" s="794"/>
      <c r="V33" s="794"/>
      <c r="W33" s="797">
        <f t="shared" si="5"/>
        <v>0</v>
      </c>
      <c r="X33" s="794"/>
    </row>
    <row r="34" spans="2:24" ht="16.5" customHeight="1" x14ac:dyDescent="0.15">
      <c r="B34" s="790">
        <v>128</v>
      </c>
      <c r="C34" s="791" t="s">
        <v>229</v>
      </c>
      <c r="D34" s="792" t="s">
        <v>259</v>
      </c>
      <c r="E34" s="794"/>
      <c r="F34" s="794"/>
      <c r="G34" s="794"/>
      <c r="H34" s="794"/>
      <c r="I34" s="793" t="str">
        <f t="shared" si="0"/>
        <v/>
      </c>
      <c r="J34" s="793" t="str">
        <f t="shared" si="0"/>
        <v/>
      </c>
      <c r="K34" s="793" t="str">
        <f t="shared" si="1"/>
        <v/>
      </c>
      <c r="L34" s="793" t="str">
        <f t="shared" si="1"/>
        <v/>
      </c>
      <c r="M34" s="793" t="str">
        <f t="shared" si="2"/>
        <v/>
      </c>
      <c r="N34" s="793" t="str">
        <f t="shared" si="2"/>
        <v/>
      </c>
      <c r="O34" s="793" t="str">
        <f t="shared" si="3"/>
        <v/>
      </c>
      <c r="P34" s="793" t="str">
        <f t="shared" si="3"/>
        <v/>
      </c>
      <c r="Q34" s="794"/>
      <c r="R34" s="794"/>
      <c r="S34" s="797">
        <f t="shared" si="4"/>
        <v>0</v>
      </c>
      <c r="T34" s="794"/>
      <c r="U34" s="794"/>
      <c r="V34" s="794"/>
      <c r="W34" s="797">
        <f t="shared" si="5"/>
        <v>0</v>
      </c>
      <c r="X34" s="794"/>
    </row>
    <row r="35" spans="2:24" ht="16.5" customHeight="1" x14ac:dyDescent="0.15">
      <c r="B35" s="790">
        <v>129</v>
      </c>
      <c r="C35" s="791" t="s">
        <v>230</v>
      </c>
      <c r="D35" s="792" t="s">
        <v>259</v>
      </c>
      <c r="E35" s="794"/>
      <c r="F35" s="794"/>
      <c r="G35" s="794"/>
      <c r="H35" s="794"/>
      <c r="I35" s="793" t="str">
        <f t="shared" si="0"/>
        <v/>
      </c>
      <c r="J35" s="793" t="str">
        <f t="shared" si="0"/>
        <v/>
      </c>
      <c r="K35" s="793" t="str">
        <f t="shared" si="1"/>
        <v/>
      </c>
      <c r="L35" s="793" t="str">
        <f t="shared" si="1"/>
        <v/>
      </c>
      <c r="M35" s="793" t="str">
        <f t="shared" si="2"/>
        <v/>
      </c>
      <c r="N35" s="793" t="str">
        <f t="shared" si="2"/>
        <v/>
      </c>
      <c r="O35" s="793" t="str">
        <f t="shared" si="3"/>
        <v/>
      </c>
      <c r="P35" s="793" t="str">
        <f t="shared" si="3"/>
        <v/>
      </c>
      <c r="Q35" s="794"/>
      <c r="R35" s="794"/>
      <c r="S35" s="797">
        <f t="shared" si="4"/>
        <v>0</v>
      </c>
      <c r="T35" s="794"/>
      <c r="U35" s="794"/>
      <c r="V35" s="794"/>
      <c r="W35" s="797">
        <f t="shared" si="5"/>
        <v>0</v>
      </c>
      <c r="X35" s="794"/>
    </row>
    <row r="36" spans="2:24" ht="16.5" customHeight="1" x14ac:dyDescent="0.15">
      <c r="B36" s="790">
        <v>130</v>
      </c>
      <c r="C36" s="791" t="s">
        <v>231</v>
      </c>
      <c r="D36" s="792" t="s">
        <v>259</v>
      </c>
      <c r="E36" s="794"/>
      <c r="F36" s="794"/>
      <c r="G36" s="794"/>
      <c r="H36" s="794"/>
      <c r="I36" s="793" t="str">
        <f t="shared" ref="I36:J60" si="6">IFERROR(E36/$S36,"")</f>
        <v/>
      </c>
      <c r="J36" s="793" t="str">
        <f t="shared" si="6"/>
        <v/>
      </c>
      <c r="K36" s="793" t="str">
        <f t="shared" ref="K36:L60" si="7">IFERROR(G36/$T36,"")</f>
        <v/>
      </c>
      <c r="L36" s="793" t="str">
        <f t="shared" si="7"/>
        <v/>
      </c>
      <c r="M36" s="793" t="str">
        <f t="shared" ref="M36:N60" si="8">IFERROR(E36/$W36,"")</f>
        <v/>
      </c>
      <c r="N36" s="793" t="str">
        <f t="shared" si="8"/>
        <v/>
      </c>
      <c r="O36" s="793" t="str">
        <f t="shared" ref="O36:P60" si="9">IFERROR(G36/$X36,"")</f>
        <v/>
      </c>
      <c r="P36" s="793" t="str">
        <f t="shared" si="9"/>
        <v/>
      </c>
      <c r="Q36" s="794"/>
      <c r="R36" s="794"/>
      <c r="S36" s="797">
        <f t="shared" ref="S36:S60" si="10">SUM(Q36:R36)</f>
        <v>0</v>
      </c>
      <c r="T36" s="794"/>
      <c r="U36" s="794"/>
      <c r="V36" s="794"/>
      <c r="W36" s="797">
        <f t="shared" ref="W36:W60" si="11">SUM(U36:V36)</f>
        <v>0</v>
      </c>
      <c r="X36" s="794"/>
    </row>
    <row r="37" spans="2:24" ht="16.5" customHeight="1" x14ac:dyDescent="0.15">
      <c r="B37" s="790">
        <v>131</v>
      </c>
      <c r="C37" s="791" t="s">
        <v>232</v>
      </c>
      <c r="D37" s="792" t="s">
        <v>259</v>
      </c>
      <c r="E37" s="794"/>
      <c r="F37" s="794"/>
      <c r="G37" s="794"/>
      <c r="H37" s="794"/>
      <c r="I37" s="793" t="str">
        <f t="shared" si="6"/>
        <v/>
      </c>
      <c r="J37" s="793" t="str">
        <f t="shared" si="6"/>
        <v/>
      </c>
      <c r="K37" s="793" t="str">
        <f t="shared" si="7"/>
        <v/>
      </c>
      <c r="L37" s="793" t="str">
        <f t="shared" si="7"/>
        <v/>
      </c>
      <c r="M37" s="793" t="str">
        <f t="shared" si="8"/>
        <v/>
      </c>
      <c r="N37" s="793" t="str">
        <f t="shared" si="8"/>
        <v/>
      </c>
      <c r="O37" s="793" t="str">
        <f t="shared" si="9"/>
        <v/>
      </c>
      <c r="P37" s="793" t="str">
        <f t="shared" si="9"/>
        <v/>
      </c>
      <c r="Q37" s="794"/>
      <c r="R37" s="794"/>
      <c r="S37" s="797">
        <f t="shared" si="10"/>
        <v>0</v>
      </c>
      <c r="T37" s="794"/>
      <c r="U37" s="794"/>
      <c r="V37" s="794"/>
      <c r="W37" s="797">
        <f t="shared" si="11"/>
        <v>0</v>
      </c>
      <c r="X37" s="794"/>
    </row>
    <row r="38" spans="2:24" ht="16.5" customHeight="1" x14ac:dyDescent="0.15">
      <c r="B38" s="790">
        <v>132</v>
      </c>
      <c r="C38" s="791" t="s">
        <v>233</v>
      </c>
      <c r="D38" s="792" t="s">
        <v>259</v>
      </c>
      <c r="E38" s="794"/>
      <c r="F38" s="794"/>
      <c r="G38" s="794"/>
      <c r="H38" s="794"/>
      <c r="I38" s="793" t="str">
        <f t="shared" si="6"/>
        <v/>
      </c>
      <c r="J38" s="793" t="str">
        <f t="shared" si="6"/>
        <v/>
      </c>
      <c r="K38" s="793" t="str">
        <f t="shared" si="7"/>
        <v/>
      </c>
      <c r="L38" s="793" t="str">
        <f t="shared" si="7"/>
        <v/>
      </c>
      <c r="M38" s="793" t="str">
        <f t="shared" si="8"/>
        <v/>
      </c>
      <c r="N38" s="793" t="str">
        <f t="shared" si="8"/>
        <v/>
      </c>
      <c r="O38" s="793" t="str">
        <f t="shared" si="9"/>
        <v/>
      </c>
      <c r="P38" s="793" t="str">
        <f t="shared" si="9"/>
        <v/>
      </c>
      <c r="Q38" s="794"/>
      <c r="R38" s="794"/>
      <c r="S38" s="797">
        <f t="shared" si="10"/>
        <v>0</v>
      </c>
      <c r="T38" s="794"/>
      <c r="U38" s="794"/>
      <c r="V38" s="794"/>
      <c r="W38" s="797">
        <f t="shared" si="11"/>
        <v>0</v>
      </c>
      <c r="X38" s="794"/>
    </row>
    <row r="39" spans="2:24" ht="16.5" customHeight="1" x14ac:dyDescent="0.15">
      <c r="B39" s="790">
        <v>133</v>
      </c>
      <c r="C39" s="791" t="s">
        <v>234</v>
      </c>
      <c r="D39" s="792" t="s">
        <v>259</v>
      </c>
      <c r="E39" s="794"/>
      <c r="F39" s="794"/>
      <c r="G39" s="794"/>
      <c r="H39" s="794"/>
      <c r="I39" s="793" t="str">
        <f t="shared" si="6"/>
        <v/>
      </c>
      <c r="J39" s="793" t="str">
        <f t="shared" si="6"/>
        <v/>
      </c>
      <c r="K39" s="793" t="str">
        <f t="shared" si="7"/>
        <v/>
      </c>
      <c r="L39" s="793" t="str">
        <f t="shared" si="7"/>
        <v/>
      </c>
      <c r="M39" s="793" t="str">
        <f t="shared" si="8"/>
        <v/>
      </c>
      <c r="N39" s="793" t="str">
        <f t="shared" si="8"/>
        <v/>
      </c>
      <c r="O39" s="793" t="str">
        <f t="shared" si="9"/>
        <v/>
      </c>
      <c r="P39" s="793" t="str">
        <f t="shared" si="9"/>
        <v/>
      </c>
      <c r="Q39" s="794"/>
      <c r="R39" s="794"/>
      <c r="S39" s="797">
        <f t="shared" si="10"/>
        <v>0</v>
      </c>
      <c r="T39" s="794"/>
      <c r="U39" s="794"/>
      <c r="V39" s="794"/>
      <c r="W39" s="797">
        <f t="shared" si="11"/>
        <v>0</v>
      </c>
      <c r="X39" s="794"/>
    </row>
    <row r="40" spans="2:24" ht="16.5" customHeight="1" x14ac:dyDescent="0.15">
      <c r="B40" s="790">
        <v>134</v>
      </c>
      <c r="C40" s="798" t="s">
        <v>235</v>
      </c>
      <c r="D40" s="799" t="s">
        <v>571</v>
      </c>
      <c r="E40" s="800"/>
      <c r="F40" s="800"/>
      <c r="G40" s="800"/>
      <c r="H40" s="800"/>
      <c r="I40" s="800"/>
      <c r="J40" s="800"/>
      <c r="K40" s="800"/>
      <c r="L40" s="800"/>
      <c r="M40" s="800"/>
      <c r="N40" s="800"/>
      <c r="O40" s="800"/>
      <c r="P40" s="800"/>
      <c r="Q40" s="800"/>
      <c r="R40" s="800"/>
      <c r="S40" s="800"/>
      <c r="T40" s="800"/>
      <c r="U40" s="800"/>
      <c r="V40" s="800"/>
      <c r="W40" s="800"/>
      <c r="X40" s="800"/>
    </row>
    <row r="41" spans="2:24" ht="16.5" customHeight="1" x14ac:dyDescent="0.15">
      <c r="B41" s="790">
        <v>135</v>
      </c>
      <c r="C41" s="791" t="s">
        <v>236</v>
      </c>
      <c r="D41" s="792" t="s">
        <v>259</v>
      </c>
      <c r="E41" s="794"/>
      <c r="F41" s="794"/>
      <c r="G41" s="794"/>
      <c r="H41" s="794"/>
      <c r="I41" s="793" t="str">
        <f t="shared" si="6"/>
        <v/>
      </c>
      <c r="J41" s="793" t="str">
        <f t="shared" si="6"/>
        <v/>
      </c>
      <c r="K41" s="793" t="str">
        <f t="shared" si="7"/>
        <v/>
      </c>
      <c r="L41" s="793" t="str">
        <f t="shared" si="7"/>
        <v/>
      </c>
      <c r="M41" s="793" t="str">
        <f t="shared" si="8"/>
        <v/>
      </c>
      <c r="N41" s="793" t="str">
        <f t="shared" si="8"/>
        <v/>
      </c>
      <c r="O41" s="793" t="str">
        <f t="shared" si="9"/>
        <v/>
      </c>
      <c r="P41" s="793" t="str">
        <f t="shared" si="9"/>
        <v/>
      </c>
      <c r="Q41" s="794"/>
      <c r="R41" s="794"/>
      <c r="S41" s="797">
        <f t="shared" si="10"/>
        <v>0</v>
      </c>
      <c r="T41" s="794"/>
      <c r="U41" s="794"/>
      <c r="V41" s="794"/>
      <c r="W41" s="797">
        <f t="shared" si="11"/>
        <v>0</v>
      </c>
      <c r="X41" s="794"/>
    </row>
    <row r="42" spans="2:24" ht="16.5" customHeight="1" x14ac:dyDescent="0.15">
      <c r="B42" s="790">
        <v>136</v>
      </c>
      <c r="C42" s="791" t="s">
        <v>237</v>
      </c>
      <c r="D42" s="792" t="s">
        <v>259</v>
      </c>
      <c r="E42" s="794"/>
      <c r="F42" s="794"/>
      <c r="G42" s="794"/>
      <c r="H42" s="794"/>
      <c r="I42" s="793" t="str">
        <f t="shared" si="6"/>
        <v/>
      </c>
      <c r="J42" s="793" t="str">
        <f t="shared" si="6"/>
        <v/>
      </c>
      <c r="K42" s="793" t="str">
        <f t="shared" si="7"/>
        <v/>
      </c>
      <c r="L42" s="793" t="str">
        <f t="shared" si="7"/>
        <v/>
      </c>
      <c r="M42" s="793" t="str">
        <f t="shared" si="8"/>
        <v/>
      </c>
      <c r="N42" s="793" t="str">
        <f t="shared" si="8"/>
        <v/>
      </c>
      <c r="O42" s="793" t="str">
        <f t="shared" si="9"/>
        <v/>
      </c>
      <c r="P42" s="793" t="str">
        <f t="shared" si="9"/>
        <v/>
      </c>
      <c r="Q42" s="794"/>
      <c r="R42" s="794"/>
      <c r="S42" s="797">
        <f t="shared" si="10"/>
        <v>0</v>
      </c>
      <c r="T42" s="794"/>
      <c r="U42" s="794"/>
      <c r="V42" s="794"/>
      <c r="W42" s="797">
        <f t="shared" si="11"/>
        <v>0</v>
      </c>
      <c r="X42" s="794"/>
    </row>
    <row r="43" spans="2:24" ht="16.5" customHeight="1" x14ac:dyDescent="0.15">
      <c r="B43" s="790">
        <v>137</v>
      </c>
      <c r="C43" s="791" t="s">
        <v>238</v>
      </c>
      <c r="D43" s="792" t="s">
        <v>259</v>
      </c>
      <c r="E43" s="794"/>
      <c r="F43" s="794"/>
      <c r="G43" s="794"/>
      <c r="H43" s="794"/>
      <c r="I43" s="793" t="str">
        <f t="shared" si="6"/>
        <v/>
      </c>
      <c r="J43" s="793" t="str">
        <f t="shared" si="6"/>
        <v/>
      </c>
      <c r="K43" s="793" t="str">
        <f t="shared" si="7"/>
        <v/>
      </c>
      <c r="L43" s="793" t="str">
        <f t="shared" si="7"/>
        <v/>
      </c>
      <c r="M43" s="793" t="str">
        <f t="shared" si="8"/>
        <v/>
      </c>
      <c r="N43" s="793" t="str">
        <f t="shared" si="8"/>
        <v/>
      </c>
      <c r="O43" s="793" t="str">
        <f t="shared" si="9"/>
        <v/>
      </c>
      <c r="P43" s="793" t="str">
        <f t="shared" si="9"/>
        <v/>
      </c>
      <c r="Q43" s="794"/>
      <c r="R43" s="794"/>
      <c r="S43" s="797">
        <f t="shared" si="10"/>
        <v>0</v>
      </c>
      <c r="T43" s="794"/>
      <c r="U43" s="794"/>
      <c r="V43" s="794"/>
      <c r="W43" s="797">
        <f t="shared" si="11"/>
        <v>0</v>
      </c>
      <c r="X43" s="794"/>
    </row>
    <row r="44" spans="2:24" ht="16.5" customHeight="1" x14ac:dyDescent="0.15">
      <c r="B44" s="790">
        <v>138</v>
      </c>
      <c r="C44" s="798" t="s">
        <v>239</v>
      </c>
      <c r="D44" s="799" t="s">
        <v>571</v>
      </c>
      <c r="E44" s="800"/>
      <c r="F44" s="800"/>
      <c r="G44" s="800"/>
      <c r="H44" s="800"/>
      <c r="I44" s="800"/>
      <c r="J44" s="800"/>
      <c r="K44" s="800"/>
      <c r="L44" s="800"/>
      <c r="M44" s="800"/>
      <c r="N44" s="800"/>
      <c r="O44" s="800"/>
      <c r="P44" s="800"/>
      <c r="Q44" s="800"/>
      <c r="R44" s="800"/>
      <c r="S44" s="800"/>
      <c r="T44" s="800"/>
      <c r="U44" s="800"/>
      <c r="V44" s="800"/>
      <c r="W44" s="800"/>
      <c r="X44" s="800"/>
    </row>
    <row r="45" spans="2:24" ht="16.5" customHeight="1" x14ac:dyDescent="0.15">
      <c r="B45" s="790">
        <v>139</v>
      </c>
      <c r="C45" s="791" t="s">
        <v>240</v>
      </c>
      <c r="D45" s="792" t="s">
        <v>259</v>
      </c>
      <c r="E45" s="794"/>
      <c r="F45" s="794"/>
      <c r="G45" s="794"/>
      <c r="H45" s="794"/>
      <c r="I45" s="793" t="str">
        <f t="shared" si="6"/>
        <v/>
      </c>
      <c r="J45" s="793" t="str">
        <f t="shared" si="6"/>
        <v/>
      </c>
      <c r="K45" s="793" t="str">
        <f t="shared" si="7"/>
        <v/>
      </c>
      <c r="L45" s="793" t="str">
        <f t="shared" si="7"/>
        <v/>
      </c>
      <c r="M45" s="793" t="str">
        <f t="shared" si="8"/>
        <v/>
      </c>
      <c r="N45" s="793" t="str">
        <f t="shared" si="8"/>
        <v/>
      </c>
      <c r="O45" s="793" t="str">
        <f t="shared" si="9"/>
        <v/>
      </c>
      <c r="P45" s="793" t="str">
        <f t="shared" si="9"/>
        <v/>
      </c>
      <c r="Q45" s="794"/>
      <c r="R45" s="794"/>
      <c r="S45" s="797">
        <f t="shared" si="10"/>
        <v>0</v>
      </c>
      <c r="T45" s="794"/>
      <c r="U45" s="794"/>
      <c r="V45" s="794"/>
      <c r="W45" s="797">
        <f t="shared" si="11"/>
        <v>0</v>
      </c>
      <c r="X45" s="794"/>
    </row>
    <row r="46" spans="2:24" ht="16.5" customHeight="1" x14ac:dyDescent="0.15">
      <c r="B46" s="790">
        <v>140</v>
      </c>
      <c r="C46" s="791" t="s">
        <v>241</v>
      </c>
      <c r="D46" s="792" t="s">
        <v>259</v>
      </c>
      <c r="E46" s="794"/>
      <c r="F46" s="794"/>
      <c r="G46" s="794"/>
      <c r="H46" s="794"/>
      <c r="I46" s="793" t="str">
        <f t="shared" si="6"/>
        <v/>
      </c>
      <c r="J46" s="793" t="str">
        <f t="shared" si="6"/>
        <v/>
      </c>
      <c r="K46" s="793" t="str">
        <f t="shared" si="7"/>
        <v/>
      </c>
      <c r="L46" s="793" t="str">
        <f t="shared" si="7"/>
        <v/>
      </c>
      <c r="M46" s="793" t="str">
        <f t="shared" si="8"/>
        <v/>
      </c>
      <c r="N46" s="793" t="str">
        <f t="shared" si="8"/>
        <v/>
      </c>
      <c r="O46" s="793" t="str">
        <f t="shared" si="9"/>
        <v/>
      </c>
      <c r="P46" s="793" t="str">
        <f t="shared" si="9"/>
        <v/>
      </c>
      <c r="Q46" s="794"/>
      <c r="R46" s="794"/>
      <c r="S46" s="797">
        <f t="shared" si="10"/>
        <v>0</v>
      </c>
      <c r="T46" s="794"/>
      <c r="U46" s="794"/>
      <c r="V46" s="794"/>
      <c r="W46" s="797">
        <f t="shared" si="11"/>
        <v>0</v>
      </c>
      <c r="X46" s="794"/>
    </row>
    <row r="47" spans="2:24" ht="16.5" customHeight="1" x14ac:dyDescent="0.15">
      <c r="B47" s="790">
        <v>141</v>
      </c>
      <c r="C47" s="791" t="s">
        <v>242</v>
      </c>
      <c r="D47" s="792" t="s">
        <v>259</v>
      </c>
      <c r="E47" s="794"/>
      <c r="F47" s="794"/>
      <c r="G47" s="794"/>
      <c r="H47" s="794"/>
      <c r="I47" s="793" t="str">
        <f t="shared" si="6"/>
        <v/>
      </c>
      <c r="J47" s="793" t="str">
        <f t="shared" si="6"/>
        <v/>
      </c>
      <c r="K47" s="793" t="str">
        <f t="shared" si="7"/>
        <v/>
      </c>
      <c r="L47" s="793" t="str">
        <f t="shared" si="7"/>
        <v/>
      </c>
      <c r="M47" s="793" t="str">
        <f t="shared" si="8"/>
        <v/>
      </c>
      <c r="N47" s="793" t="str">
        <f t="shared" si="8"/>
        <v/>
      </c>
      <c r="O47" s="793" t="str">
        <f t="shared" si="9"/>
        <v/>
      </c>
      <c r="P47" s="793" t="str">
        <f t="shared" si="9"/>
        <v/>
      </c>
      <c r="Q47" s="794"/>
      <c r="R47" s="794"/>
      <c r="S47" s="797">
        <f t="shared" si="10"/>
        <v>0</v>
      </c>
      <c r="T47" s="794"/>
      <c r="U47" s="794"/>
      <c r="V47" s="794"/>
      <c r="W47" s="797">
        <f t="shared" si="11"/>
        <v>0</v>
      </c>
      <c r="X47" s="794"/>
    </row>
    <row r="48" spans="2:24" ht="16.5" customHeight="1" x14ac:dyDescent="0.15">
      <c r="B48" s="790">
        <v>142</v>
      </c>
      <c r="C48" s="791" t="s">
        <v>243</v>
      </c>
      <c r="D48" s="792" t="s">
        <v>259</v>
      </c>
      <c r="E48" s="794"/>
      <c r="F48" s="794"/>
      <c r="G48" s="794"/>
      <c r="H48" s="794"/>
      <c r="I48" s="793" t="str">
        <f t="shared" si="6"/>
        <v/>
      </c>
      <c r="J48" s="793" t="str">
        <f t="shared" si="6"/>
        <v/>
      </c>
      <c r="K48" s="793" t="str">
        <f t="shared" si="7"/>
        <v/>
      </c>
      <c r="L48" s="793" t="str">
        <f t="shared" si="7"/>
        <v/>
      </c>
      <c r="M48" s="793" t="str">
        <f t="shared" si="8"/>
        <v/>
      </c>
      <c r="N48" s="793" t="str">
        <f t="shared" si="8"/>
        <v/>
      </c>
      <c r="O48" s="793" t="str">
        <f t="shared" si="9"/>
        <v/>
      </c>
      <c r="P48" s="793" t="str">
        <f t="shared" si="9"/>
        <v/>
      </c>
      <c r="Q48" s="794"/>
      <c r="R48" s="794"/>
      <c r="S48" s="797">
        <f t="shared" si="10"/>
        <v>0</v>
      </c>
      <c r="T48" s="794"/>
      <c r="U48" s="794"/>
      <c r="V48" s="794"/>
      <c r="W48" s="797">
        <f t="shared" si="11"/>
        <v>0</v>
      </c>
      <c r="X48" s="794"/>
    </row>
    <row r="49" spans="2:24" ht="16.5" customHeight="1" x14ac:dyDescent="0.15">
      <c r="B49" s="790">
        <v>143</v>
      </c>
      <c r="C49" s="791" t="s">
        <v>244</v>
      </c>
      <c r="D49" s="792" t="s">
        <v>259</v>
      </c>
      <c r="E49" s="794"/>
      <c r="F49" s="794"/>
      <c r="G49" s="794"/>
      <c r="H49" s="794"/>
      <c r="I49" s="793" t="str">
        <f t="shared" si="6"/>
        <v/>
      </c>
      <c r="J49" s="793" t="str">
        <f t="shared" si="6"/>
        <v/>
      </c>
      <c r="K49" s="793" t="str">
        <f t="shared" si="7"/>
        <v/>
      </c>
      <c r="L49" s="793" t="str">
        <f t="shared" si="7"/>
        <v/>
      </c>
      <c r="M49" s="793" t="str">
        <f t="shared" si="8"/>
        <v/>
      </c>
      <c r="N49" s="793" t="str">
        <f t="shared" si="8"/>
        <v/>
      </c>
      <c r="O49" s="793" t="str">
        <f t="shared" si="9"/>
        <v/>
      </c>
      <c r="P49" s="793" t="str">
        <f t="shared" si="9"/>
        <v/>
      </c>
      <c r="Q49" s="794"/>
      <c r="R49" s="794"/>
      <c r="S49" s="797">
        <f t="shared" si="10"/>
        <v>0</v>
      </c>
      <c r="T49" s="794"/>
      <c r="U49" s="794"/>
      <c r="V49" s="794"/>
      <c r="W49" s="797">
        <f t="shared" si="11"/>
        <v>0</v>
      </c>
      <c r="X49" s="794"/>
    </row>
    <row r="50" spans="2:24" ht="16.5" customHeight="1" x14ac:dyDescent="0.15">
      <c r="B50" s="790">
        <v>144</v>
      </c>
      <c r="C50" s="791" t="s">
        <v>245</v>
      </c>
      <c r="D50" s="792" t="s">
        <v>259</v>
      </c>
      <c r="E50" s="794"/>
      <c r="F50" s="794"/>
      <c r="G50" s="794"/>
      <c r="H50" s="794"/>
      <c r="I50" s="793" t="str">
        <f t="shared" si="6"/>
        <v/>
      </c>
      <c r="J50" s="793" t="str">
        <f t="shared" si="6"/>
        <v/>
      </c>
      <c r="K50" s="793" t="str">
        <f t="shared" si="7"/>
        <v/>
      </c>
      <c r="L50" s="793" t="str">
        <f t="shared" si="7"/>
        <v/>
      </c>
      <c r="M50" s="793" t="str">
        <f t="shared" si="8"/>
        <v/>
      </c>
      <c r="N50" s="793" t="str">
        <f t="shared" si="8"/>
        <v/>
      </c>
      <c r="O50" s="793" t="str">
        <f t="shared" si="9"/>
        <v/>
      </c>
      <c r="P50" s="793" t="str">
        <f t="shared" si="9"/>
        <v/>
      </c>
      <c r="Q50" s="794"/>
      <c r="R50" s="794"/>
      <c r="S50" s="797">
        <f t="shared" si="10"/>
        <v>0</v>
      </c>
      <c r="T50" s="794"/>
      <c r="U50" s="794"/>
      <c r="V50" s="794"/>
      <c r="W50" s="797">
        <f t="shared" si="11"/>
        <v>0</v>
      </c>
      <c r="X50" s="794"/>
    </row>
    <row r="51" spans="2:24" ht="16.5" customHeight="1" x14ac:dyDescent="0.15">
      <c r="B51" s="790">
        <v>145</v>
      </c>
      <c r="C51" s="791" t="s">
        <v>267</v>
      </c>
      <c r="D51" s="792" t="s">
        <v>259</v>
      </c>
      <c r="E51" s="794"/>
      <c r="F51" s="794"/>
      <c r="G51" s="794"/>
      <c r="H51" s="794"/>
      <c r="I51" s="793" t="str">
        <f t="shared" si="6"/>
        <v/>
      </c>
      <c r="J51" s="793" t="str">
        <f t="shared" si="6"/>
        <v/>
      </c>
      <c r="K51" s="793" t="str">
        <f t="shared" si="7"/>
        <v/>
      </c>
      <c r="L51" s="793" t="str">
        <f t="shared" si="7"/>
        <v/>
      </c>
      <c r="M51" s="793" t="str">
        <f t="shared" si="8"/>
        <v/>
      </c>
      <c r="N51" s="793" t="str">
        <f t="shared" si="8"/>
        <v/>
      </c>
      <c r="O51" s="793" t="str">
        <f t="shared" si="9"/>
        <v/>
      </c>
      <c r="P51" s="793" t="str">
        <f t="shared" si="9"/>
        <v/>
      </c>
      <c r="Q51" s="794"/>
      <c r="R51" s="794"/>
      <c r="S51" s="797">
        <f t="shared" si="10"/>
        <v>0</v>
      </c>
      <c r="T51" s="794"/>
      <c r="U51" s="794"/>
      <c r="V51" s="794"/>
      <c r="W51" s="797">
        <f t="shared" si="11"/>
        <v>0</v>
      </c>
      <c r="X51" s="794"/>
    </row>
    <row r="52" spans="2:24" ht="16.5" customHeight="1" x14ac:dyDescent="0.15">
      <c r="B52" s="790">
        <v>146</v>
      </c>
      <c r="C52" s="798" t="s">
        <v>246</v>
      </c>
      <c r="D52" s="799" t="s">
        <v>571</v>
      </c>
      <c r="E52" s="800"/>
      <c r="F52" s="800"/>
      <c r="G52" s="800"/>
      <c r="H52" s="800"/>
      <c r="I52" s="800"/>
      <c r="J52" s="800"/>
      <c r="K52" s="800"/>
      <c r="L52" s="800"/>
      <c r="M52" s="800"/>
      <c r="N52" s="800"/>
      <c r="O52" s="800"/>
      <c r="P52" s="800"/>
      <c r="Q52" s="800"/>
      <c r="R52" s="800"/>
      <c r="S52" s="800"/>
      <c r="T52" s="800"/>
      <c r="U52" s="800"/>
      <c r="V52" s="800"/>
      <c r="W52" s="800"/>
      <c r="X52" s="800"/>
    </row>
    <row r="53" spans="2:24" ht="16.5" customHeight="1" x14ac:dyDescent="0.15">
      <c r="B53" s="790">
        <v>147</v>
      </c>
      <c r="C53" s="791" t="s">
        <v>247</v>
      </c>
      <c r="D53" s="792" t="s">
        <v>259</v>
      </c>
      <c r="E53" s="794"/>
      <c r="F53" s="794"/>
      <c r="G53" s="794"/>
      <c r="H53" s="794"/>
      <c r="I53" s="793" t="str">
        <f t="shared" si="6"/>
        <v/>
      </c>
      <c r="J53" s="793" t="str">
        <f t="shared" si="6"/>
        <v/>
      </c>
      <c r="K53" s="793" t="str">
        <f t="shared" si="7"/>
        <v/>
      </c>
      <c r="L53" s="793" t="str">
        <f t="shared" si="7"/>
        <v/>
      </c>
      <c r="M53" s="793" t="str">
        <f t="shared" si="8"/>
        <v/>
      </c>
      <c r="N53" s="793" t="str">
        <f t="shared" si="8"/>
        <v/>
      </c>
      <c r="O53" s="793" t="str">
        <f t="shared" si="9"/>
        <v/>
      </c>
      <c r="P53" s="793" t="str">
        <f t="shared" si="9"/>
        <v/>
      </c>
      <c r="Q53" s="794"/>
      <c r="R53" s="794"/>
      <c r="S53" s="797">
        <f t="shared" si="10"/>
        <v>0</v>
      </c>
      <c r="T53" s="794"/>
      <c r="U53" s="794"/>
      <c r="V53" s="794"/>
      <c r="W53" s="797">
        <f t="shared" si="11"/>
        <v>0</v>
      </c>
      <c r="X53" s="794"/>
    </row>
    <row r="54" spans="2:24" ht="16.5" customHeight="1" x14ac:dyDescent="0.15">
      <c r="B54" s="790">
        <v>148</v>
      </c>
      <c r="C54" s="791" t="s">
        <v>248</v>
      </c>
      <c r="D54" s="792" t="s">
        <v>259</v>
      </c>
      <c r="E54" s="794"/>
      <c r="F54" s="794"/>
      <c r="G54" s="794"/>
      <c r="H54" s="794"/>
      <c r="I54" s="793" t="str">
        <f t="shared" si="6"/>
        <v/>
      </c>
      <c r="J54" s="793" t="str">
        <f t="shared" si="6"/>
        <v/>
      </c>
      <c r="K54" s="793" t="str">
        <f t="shared" si="7"/>
        <v/>
      </c>
      <c r="L54" s="793" t="str">
        <f t="shared" si="7"/>
        <v/>
      </c>
      <c r="M54" s="793" t="str">
        <f t="shared" si="8"/>
        <v/>
      </c>
      <c r="N54" s="793" t="str">
        <f t="shared" si="8"/>
        <v/>
      </c>
      <c r="O54" s="793" t="str">
        <f t="shared" si="9"/>
        <v/>
      </c>
      <c r="P54" s="793" t="str">
        <f t="shared" si="9"/>
        <v/>
      </c>
      <c r="Q54" s="794"/>
      <c r="R54" s="794"/>
      <c r="S54" s="797">
        <f t="shared" si="10"/>
        <v>0</v>
      </c>
      <c r="T54" s="794"/>
      <c r="U54" s="794"/>
      <c r="V54" s="794"/>
      <c r="W54" s="797">
        <f t="shared" si="11"/>
        <v>0</v>
      </c>
      <c r="X54" s="794"/>
    </row>
    <row r="55" spans="2:24" ht="16.5" customHeight="1" x14ac:dyDescent="0.15">
      <c r="B55" s="790">
        <v>149</v>
      </c>
      <c r="C55" s="791" t="s">
        <v>249</v>
      </c>
      <c r="D55" s="792" t="s">
        <v>259</v>
      </c>
      <c r="E55" s="794"/>
      <c r="F55" s="794"/>
      <c r="G55" s="794"/>
      <c r="H55" s="794"/>
      <c r="I55" s="793" t="str">
        <f t="shared" si="6"/>
        <v/>
      </c>
      <c r="J55" s="793" t="str">
        <f t="shared" si="6"/>
        <v/>
      </c>
      <c r="K55" s="793" t="str">
        <f t="shared" si="7"/>
        <v/>
      </c>
      <c r="L55" s="793" t="str">
        <f t="shared" si="7"/>
        <v/>
      </c>
      <c r="M55" s="793" t="str">
        <f t="shared" si="8"/>
        <v/>
      </c>
      <c r="N55" s="793" t="str">
        <f t="shared" si="8"/>
        <v/>
      </c>
      <c r="O55" s="793" t="str">
        <f t="shared" si="9"/>
        <v/>
      </c>
      <c r="P55" s="793" t="str">
        <f t="shared" si="9"/>
        <v/>
      </c>
      <c r="Q55" s="794"/>
      <c r="R55" s="794"/>
      <c r="S55" s="797">
        <f t="shared" si="10"/>
        <v>0</v>
      </c>
      <c r="T55" s="794"/>
      <c r="U55" s="794"/>
      <c r="V55" s="794"/>
      <c r="W55" s="797">
        <f t="shared" si="11"/>
        <v>0</v>
      </c>
      <c r="X55" s="794"/>
    </row>
    <row r="56" spans="2:24" ht="16.5" customHeight="1" x14ac:dyDescent="0.15">
      <c r="B56" s="790">
        <v>150</v>
      </c>
      <c r="C56" s="791" t="s">
        <v>250</v>
      </c>
      <c r="D56" s="792" t="s">
        <v>259</v>
      </c>
      <c r="E56" s="794"/>
      <c r="F56" s="794"/>
      <c r="G56" s="794"/>
      <c r="H56" s="794"/>
      <c r="I56" s="793" t="str">
        <f t="shared" si="6"/>
        <v/>
      </c>
      <c r="J56" s="793" t="str">
        <f t="shared" si="6"/>
        <v/>
      </c>
      <c r="K56" s="793" t="str">
        <f t="shared" si="7"/>
        <v/>
      </c>
      <c r="L56" s="793" t="str">
        <f t="shared" si="7"/>
        <v/>
      </c>
      <c r="M56" s="793" t="str">
        <f t="shared" si="8"/>
        <v/>
      </c>
      <c r="N56" s="793" t="str">
        <f t="shared" si="8"/>
        <v/>
      </c>
      <c r="O56" s="793" t="str">
        <f t="shared" si="9"/>
        <v/>
      </c>
      <c r="P56" s="793" t="str">
        <f t="shared" si="9"/>
        <v/>
      </c>
      <c r="Q56" s="794"/>
      <c r="R56" s="794"/>
      <c r="S56" s="797">
        <f t="shared" si="10"/>
        <v>0</v>
      </c>
      <c r="T56" s="794"/>
      <c r="U56" s="794"/>
      <c r="V56" s="794"/>
      <c r="W56" s="797">
        <f t="shared" si="11"/>
        <v>0</v>
      </c>
      <c r="X56" s="794"/>
    </row>
    <row r="57" spans="2:24" ht="16.5" customHeight="1" x14ac:dyDescent="0.15">
      <c r="B57" s="790">
        <v>151</v>
      </c>
      <c r="C57" s="791" t="s">
        <v>251</v>
      </c>
      <c r="D57" s="792" t="s">
        <v>259</v>
      </c>
      <c r="E57" s="794"/>
      <c r="F57" s="794"/>
      <c r="G57" s="794"/>
      <c r="H57" s="794"/>
      <c r="I57" s="793" t="str">
        <f t="shared" si="6"/>
        <v/>
      </c>
      <c r="J57" s="793" t="str">
        <f t="shared" si="6"/>
        <v/>
      </c>
      <c r="K57" s="793" t="str">
        <f t="shared" si="7"/>
        <v/>
      </c>
      <c r="L57" s="793" t="str">
        <f t="shared" si="7"/>
        <v/>
      </c>
      <c r="M57" s="793" t="str">
        <f t="shared" si="8"/>
        <v/>
      </c>
      <c r="N57" s="793" t="str">
        <f t="shared" si="8"/>
        <v/>
      </c>
      <c r="O57" s="793" t="str">
        <f t="shared" si="9"/>
        <v/>
      </c>
      <c r="P57" s="793" t="str">
        <f t="shared" si="9"/>
        <v/>
      </c>
      <c r="Q57" s="794"/>
      <c r="R57" s="794"/>
      <c r="S57" s="797">
        <f t="shared" si="10"/>
        <v>0</v>
      </c>
      <c r="T57" s="794"/>
      <c r="U57" s="794"/>
      <c r="V57" s="794"/>
      <c r="W57" s="797">
        <f t="shared" si="11"/>
        <v>0</v>
      </c>
      <c r="X57" s="794"/>
    </row>
    <row r="58" spans="2:24" ht="16.5" customHeight="1" x14ac:dyDescent="0.15">
      <c r="B58" s="790">
        <v>152</v>
      </c>
      <c r="C58" s="791" t="s">
        <v>268</v>
      </c>
      <c r="D58" s="792" t="s">
        <v>259</v>
      </c>
      <c r="E58" s="794"/>
      <c r="F58" s="794"/>
      <c r="G58" s="794"/>
      <c r="H58" s="794"/>
      <c r="I58" s="793" t="str">
        <f t="shared" si="6"/>
        <v/>
      </c>
      <c r="J58" s="793" t="str">
        <f t="shared" si="6"/>
        <v/>
      </c>
      <c r="K58" s="793" t="str">
        <f t="shared" si="7"/>
        <v/>
      </c>
      <c r="L58" s="793" t="str">
        <f t="shared" si="7"/>
        <v/>
      </c>
      <c r="M58" s="793" t="str">
        <f t="shared" si="8"/>
        <v/>
      </c>
      <c r="N58" s="793" t="str">
        <f t="shared" si="8"/>
        <v/>
      </c>
      <c r="O58" s="793" t="str">
        <f t="shared" si="9"/>
        <v/>
      </c>
      <c r="P58" s="793" t="str">
        <f t="shared" si="9"/>
        <v/>
      </c>
      <c r="Q58" s="794"/>
      <c r="R58" s="794"/>
      <c r="S58" s="797">
        <f t="shared" si="10"/>
        <v>0</v>
      </c>
      <c r="T58" s="794"/>
      <c r="U58" s="794"/>
      <c r="V58" s="794"/>
      <c r="W58" s="797">
        <f t="shared" si="11"/>
        <v>0</v>
      </c>
      <c r="X58" s="794"/>
    </row>
    <row r="59" spans="2:24" ht="16.5" customHeight="1" x14ac:dyDescent="0.15">
      <c r="B59" s="790">
        <v>153</v>
      </c>
      <c r="C59" s="791" t="s">
        <v>252</v>
      </c>
      <c r="D59" s="792" t="s">
        <v>259</v>
      </c>
      <c r="E59" s="794"/>
      <c r="F59" s="794"/>
      <c r="G59" s="794"/>
      <c r="H59" s="794"/>
      <c r="I59" s="793" t="str">
        <f t="shared" si="6"/>
        <v/>
      </c>
      <c r="J59" s="793" t="str">
        <f t="shared" si="6"/>
        <v/>
      </c>
      <c r="K59" s="793" t="str">
        <f t="shared" si="7"/>
        <v/>
      </c>
      <c r="L59" s="793" t="str">
        <f t="shared" si="7"/>
        <v/>
      </c>
      <c r="M59" s="793" t="str">
        <f t="shared" si="8"/>
        <v/>
      </c>
      <c r="N59" s="793" t="str">
        <f t="shared" si="8"/>
        <v/>
      </c>
      <c r="O59" s="793" t="str">
        <f t="shared" si="9"/>
        <v/>
      </c>
      <c r="P59" s="793" t="str">
        <f t="shared" si="9"/>
        <v/>
      </c>
      <c r="Q59" s="794"/>
      <c r="R59" s="794"/>
      <c r="S59" s="797">
        <f t="shared" si="10"/>
        <v>0</v>
      </c>
      <c r="T59" s="794"/>
      <c r="U59" s="794"/>
      <c r="V59" s="794"/>
      <c r="W59" s="797">
        <f t="shared" si="11"/>
        <v>0</v>
      </c>
      <c r="X59" s="794"/>
    </row>
    <row r="60" spans="2:24" ht="16.5" customHeight="1" x14ac:dyDescent="0.15">
      <c r="B60" s="790">
        <v>154</v>
      </c>
      <c r="C60" s="791" t="s">
        <v>269</v>
      </c>
      <c r="D60" s="792" t="s">
        <v>259</v>
      </c>
      <c r="E60" s="794"/>
      <c r="F60" s="794"/>
      <c r="G60" s="794"/>
      <c r="H60" s="794"/>
      <c r="I60" s="793" t="str">
        <f t="shared" si="6"/>
        <v/>
      </c>
      <c r="J60" s="793" t="str">
        <f t="shared" si="6"/>
        <v/>
      </c>
      <c r="K60" s="793" t="str">
        <f t="shared" si="7"/>
        <v/>
      </c>
      <c r="L60" s="793" t="str">
        <f t="shared" si="7"/>
        <v/>
      </c>
      <c r="M60" s="793" t="str">
        <f t="shared" si="8"/>
        <v/>
      </c>
      <c r="N60" s="793" t="str">
        <f t="shared" si="8"/>
        <v/>
      </c>
      <c r="O60" s="793" t="str">
        <f t="shared" si="9"/>
        <v/>
      </c>
      <c r="P60" s="793" t="str">
        <f t="shared" si="9"/>
        <v/>
      </c>
      <c r="Q60" s="794"/>
      <c r="R60" s="794"/>
      <c r="S60" s="797">
        <f t="shared" si="10"/>
        <v>0</v>
      </c>
      <c r="T60" s="794"/>
      <c r="U60" s="794"/>
      <c r="V60" s="794"/>
      <c r="W60" s="797">
        <f t="shared" si="11"/>
        <v>0</v>
      </c>
      <c r="X60" s="794"/>
    </row>
    <row r="61" spans="2:24" ht="16.5" customHeight="1" x14ac:dyDescent="0.15">
      <c r="P61" s="795" t="s">
        <v>340</v>
      </c>
      <c r="Q61" s="807">
        <f t="shared" ref="Q61:X61" si="12">SUM(Q10:Q60)</f>
        <v>0</v>
      </c>
      <c r="R61" s="807">
        <f t="shared" si="12"/>
        <v>0</v>
      </c>
      <c r="S61" s="808">
        <f t="shared" si="12"/>
        <v>0</v>
      </c>
      <c r="T61" s="807">
        <f t="shared" si="12"/>
        <v>0</v>
      </c>
      <c r="U61" s="807">
        <f t="shared" si="12"/>
        <v>0</v>
      </c>
      <c r="V61" s="807">
        <f t="shared" si="12"/>
        <v>0</v>
      </c>
      <c r="W61" s="808">
        <f t="shared" si="12"/>
        <v>0</v>
      </c>
      <c r="X61" s="807">
        <f t="shared" si="12"/>
        <v>0</v>
      </c>
    </row>
  </sheetData>
  <mergeCells count="22">
    <mergeCell ref="B5:X5"/>
    <mergeCell ref="B7:B9"/>
    <mergeCell ref="C7:D9"/>
    <mergeCell ref="E7:H7"/>
    <mergeCell ref="I7:L7"/>
    <mergeCell ref="M7:P7"/>
    <mergeCell ref="Q7:T7"/>
    <mergeCell ref="U7:X7"/>
    <mergeCell ref="E8:F8"/>
    <mergeCell ref="G8:H8"/>
    <mergeCell ref="X8:X9"/>
    <mergeCell ref="I8:J8"/>
    <mergeCell ref="K8:L8"/>
    <mergeCell ref="M8:N8"/>
    <mergeCell ref="O8:P8"/>
    <mergeCell ref="Q8:Q9"/>
    <mergeCell ref="W8:W9"/>
    <mergeCell ref="R8:R9"/>
    <mergeCell ref="S8:S9"/>
    <mergeCell ref="T8:T9"/>
    <mergeCell ref="U8:U9"/>
    <mergeCell ref="V8:V9"/>
  </mergeCells>
  <phoneticPr fontId="3"/>
  <pageMargins left="0.70866141732283472" right="0.70866141732283472" top="0.74803149606299213" bottom="0.74803149606299213" header="0.31496062992125984" footer="0.31496062992125984"/>
  <pageSetup paperSize="8" scale="72" fitToHeight="0" orientation="portrait" r:id="rId1"/>
  <headerFooter>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J36" sqref="J36"/>
    </sheetView>
  </sheetViews>
  <sheetFormatPr defaultRowHeight="12" x14ac:dyDescent="0.15"/>
  <sheetData/>
  <phoneticPr fontId="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workbookViewId="0"/>
  </sheetViews>
  <sheetFormatPr defaultRowHeight="15" customHeight="1" x14ac:dyDescent="0.15"/>
  <cols>
    <col min="1" max="1" width="2.5" style="618" customWidth="1"/>
    <col min="2" max="7" width="9" style="618"/>
    <col min="8" max="8" width="28.625" style="618" bestFit="1" customWidth="1"/>
    <col min="9" max="16384" width="9" style="618"/>
  </cols>
  <sheetData>
    <row r="1" spans="1:8" ht="15" customHeight="1" x14ac:dyDescent="0.15">
      <c r="A1" s="618" t="s">
        <v>625</v>
      </c>
    </row>
    <row r="2" spans="1:8" ht="15" customHeight="1" x14ac:dyDescent="0.15">
      <c r="B2" s="618" t="s">
        <v>475</v>
      </c>
    </row>
    <row r="3" spans="1:8" ht="15" customHeight="1" x14ac:dyDescent="0.15">
      <c r="B3" s="619"/>
      <c r="C3" s="620"/>
      <c r="D3" s="620"/>
      <c r="E3" s="620"/>
      <c r="F3" s="621"/>
      <c r="G3" s="622" t="s">
        <v>422</v>
      </c>
      <c r="H3" s="623"/>
    </row>
    <row r="4" spans="1:8" ht="15" customHeight="1" x14ac:dyDescent="0.15">
      <c r="B4" s="624" t="s">
        <v>491</v>
      </c>
      <c r="C4" s="625"/>
      <c r="D4" s="625"/>
      <c r="E4" s="625"/>
      <c r="F4" s="626"/>
      <c r="G4" s="627">
        <v>1814.37</v>
      </c>
      <c r="H4" s="628" t="s">
        <v>421</v>
      </c>
    </row>
    <row r="5" spans="1:8" ht="15" customHeight="1" x14ac:dyDescent="0.15">
      <c r="B5" s="629" t="s">
        <v>417</v>
      </c>
      <c r="C5" s="624" t="s">
        <v>492</v>
      </c>
      <c r="D5" s="625"/>
      <c r="E5" s="625"/>
      <c r="F5" s="626"/>
      <c r="G5" s="628">
        <v>17.57</v>
      </c>
      <c r="H5" s="628" t="s">
        <v>421</v>
      </c>
    </row>
    <row r="6" spans="1:8" ht="15" customHeight="1" x14ac:dyDescent="0.15">
      <c r="B6" s="630"/>
      <c r="C6" s="624" t="s">
        <v>493</v>
      </c>
      <c r="D6" s="625"/>
      <c r="E6" s="625"/>
      <c r="F6" s="626"/>
      <c r="G6" s="628">
        <v>16.41</v>
      </c>
      <c r="H6" s="628" t="s">
        <v>421</v>
      </c>
    </row>
    <row r="7" spans="1:8" ht="15" customHeight="1" x14ac:dyDescent="0.15">
      <c r="B7" s="624" t="s">
        <v>494</v>
      </c>
      <c r="C7" s="625"/>
      <c r="D7" s="625"/>
      <c r="E7" s="625"/>
      <c r="F7" s="626"/>
      <c r="G7" s="628">
        <v>6.27</v>
      </c>
      <c r="H7" s="628" t="s">
        <v>421</v>
      </c>
    </row>
    <row r="8" spans="1:8" ht="15" customHeight="1" x14ac:dyDescent="0.15">
      <c r="B8" s="624" t="s">
        <v>495</v>
      </c>
      <c r="C8" s="625"/>
      <c r="D8" s="625"/>
      <c r="E8" s="625"/>
      <c r="F8" s="626"/>
      <c r="G8" s="631">
        <v>1.4</v>
      </c>
      <c r="H8" s="628" t="s">
        <v>420</v>
      </c>
    </row>
    <row r="9" spans="1:8" ht="15" customHeight="1" x14ac:dyDescent="0.15">
      <c r="A9" s="632"/>
      <c r="B9" s="633" t="s">
        <v>497</v>
      </c>
      <c r="C9" s="632" t="s">
        <v>522</v>
      </c>
      <c r="D9" s="632" t="s">
        <v>498</v>
      </c>
      <c r="E9" s="632"/>
    </row>
    <row r="11" spans="1:8" ht="15" customHeight="1" x14ac:dyDescent="0.15">
      <c r="A11" s="618" t="s">
        <v>626</v>
      </c>
    </row>
    <row r="12" spans="1:8" ht="15" customHeight="1" x14ac:dyDescent="0.15">
      <c r="B12" s="618" t="s">
        <v>477</v>
      </c>
    </row>
    <row r="13" spans="1:8" ht="15" customHeight="1" x14ac:dyDescent="0.15">
      <c r="B13" s="634"/>
      <c r="C13" s="635"/>
      <c r="D13" s="619" t="s">
        <v>483</v>
      </c>
      <c r="E13" s="621"/>
      <c r="F13" s="636" t="s">
        <v>416</v>
      </c>
      <c r="G13" s="636" t="s">
        <v>478</v>
      </c>
      <c r="H13" s="637"/>
    </row>
    <row r="14" spans="1:8" ht="15" customHeight="1" x14ac:dyDescent="0.15">
      <c r="B14" s="638"/>
      <c r="C14" s="639"/>
      <c r="D14" s="622" t="s">
        <v>484</v>
      </c>
      <c r="E14" s="622" t="s">
        <v>426</v>
      </c>
      <c r="F14" s="640" t="s">
        <v>479</v>
      </c>
      <c r="G14" s="640" t="s">
        <v>517</v>
      </c>
      <c r="H14" s="641"/>
    </row>
    <row r="15" spans="1:8" ht="15" customHeight="1" x14ac:dyDescent="0.15">
      <c r="B15" s="642" t="s">
        <v>481</v>
      </c>
      <c r="C15" s="643" t="s">
        <v>331</v>
      </c>
      <c r="D15" s="644">
        <v>0</v>
      </c>
      <c r="E15" s="644">
        <v>60</v>
      </c>
      <c r="F15" s="645">
        <v>770</v>
      </c>
      <c r="G15" s="644">
        <v>162.88</v>
      </c>
      <c r="H15" s="644" t="s">
        <v>488</v>
      </c>
    </row>
    <row r="16" spans="1:8" ht="15" customHeight="1" x14ac:dyDescent="0.15">
      <c r="B16" s="646" t="s">
        <v>482</v>
      </c>
      <c r="C16" s="647" t="s">
        <v>332</v>
      </c>
      <c r="D16" s="648">
        <v>60</v>
      </c>
      <c r="E16" s="648">
        <v>100</v>
      </c>
      <c r="F16" s="649">
        <v>1298</v>
      </c>
      <c r="G16" s="648">
        <v>154.08000000000001</v>
      </c>
      <c r="H16" s="648" t="s">
        <v>488</v>
      </c>
    </row>
    <row r="17" spans="1:8" ht="15" customHeight="1" x14ac:dyDescent="0.15">
      <c r="B17" s="650"/>
      <c r="C17" s="651" t="s">
        <v>339</v>
      </c>
      <c r="D17" s="652">
        <v>100</v>
      </c>
      <c r="E17" s="652"/>
      <c r="F17" s="653">
        <v>2728</v>
      </c>
      <c r="G17" s="652">
        <v>139.78</v>
      </c>
      <c r="H17" s="652" t="s">
        <v>488</v>
      </c>
    </row>
    <row r="18" spans="1:8" ht="15" customHeight="1" x14ac:dyDescent="0.15">
      <c r="B18" s="642" t="s">
        <v>486</v>
      </c>
      <c r="C18" s="643" t="s">
        <v>331</v>
      </c>
      <c r="D18" s="644">
        <v>0</v>
      </c>
      <c r="E18" s="644">
        <v>60</v>
      </c>
      <c r="F18" s="645">
        <v>770</v>
      </c>
      <c r="G18" s="644">
        <v>134.44</v>
      </c>
      <c r="H18" s="644" t="s">
        <v>489</v>
      </c>
    </row>
    <row r="19" spans="1:8" ht="15" customHeight="1" x14ac:dyDescent="0.15">
      <c r="B19" s="646" t="s">
        <v>487</v>
      </c>
      <c r="C19" s="647" t="s">
        <v>332</v>
      </c>
      <c r="D19" s="648">
        <v>60</v>
      </c>
      <c r="E19" s="648">
        <v>100</v>
      </c>
      <c r="F19" s="649">
        <v>1298</v>
      </c>
      <c r="G19" s="648">
        <v>125.64</v>
      </c>
      <c r="H19" s="648" t="s">
        <v>489</v>
      </c>
    </row>
    <row r="20" spans="1:8" ht="15" customHeight="1" x14ac:dyDescent="0.15">
      <c r="B20" s="650"/>
      <c r="C20" s="651" t="s">
        <v>339</v>
      </c>
      <c r="D20" s="652">
        <v>100</v>
      </c>
      <c r="E20" s="652"/>
      <c r="F20" s="653">
        <v>2728</v>
      </c>
      <c r="G20" s="652">
        <v>111.34</v>
      </c>
      <c r="H20" s="652" t="s">
        <v>489</v>
      </c>
    </row>
    <row r="21" spans="1:8" ht="15" customHeight="1" x14ac:dyDescent="0.15">
      <c r="A21" s="632"/>
      <c r="B21" s="633" t="s">
        <v>497</v>
      </c>
      <c r="C21" s="632" t="s">
        <v>521</v>
      </c>
      <c r="D21" s="632" t="s">
        <v>490</v>
      </c>
      <c r="E21" s="632"/>
    </row>
    <row r="23" spans="1:8" ht="15" customHeight="1" x14ac:dyDescent="0.15">
      <c r="A23" s="618" t="s">
        <v>627</v>
      </c>
    </row>
    <row r="24" spans="1:8" ht="15" customHeight="1" x14ac:dyDescent="0.15">
      <c r="B24" s="618" t="s">
        <v>499</v>
      </c>
    </row>
    <row r="25" spans="1:8" ht="15" customHeight="1" x14ac:dyDescent="0.15">
      <c r="B25" s="619"/>
      <c r="C25" s="620"/>
      <c r="D25" s="620"/>
      <c r="E25" s="621"/>
      <c r="F25" s="622" t="s">
        <v>422</v>
      </c>
    </row>
    <row r="26" spans="1:8" ht="15" customHeight="1" x14ac:dyDescent="0.15">
      <c r="B26" s="619" t="s">
        <v>496</v>
      </c>
      <c r="C26" s="620"/>
      <c r="D26" s="620"/>
      <c r="E26" s="621"/>
      <c r="F26" s="654">
        <v>1500</v>
      </c>
    </row>
    <row r="27" spans="1:8" ht="15" customHeight="1" x14ac:dyDescent="0.15">
      <c r="B27" s="634" t="s">
        <v>425</v>
      </c>
      <c r="C27" s="635"/>
      <c r="D27" s="1254" t="s">
        <v>518</v>
      </c>
      <c r="E27" s="1255"/>
      <c r="F27" s="636" t="s">
        <v>422</v>
      </c>
    </row>
    <row r="28" spans="1:8" ht="15" customHeight="1" x14ac:dyDescent="0.15">
      <c r="B28" s="655"/>
      <c r="C28" s="656"/>
      <c r="D28" s="657" t="s">
        <v>423</v>
      </c>
      <c r="E28" s="658" t="s">
        <v>424</v>
      </c>
      <c r="F28" s="640" t="s">
        <v>517</v>
      </c>
    </row>
    <row r="29" spans="1:8" ht="15" customHeight="1" x14ac:dyDescent="0.15">
      <c r="B29" s="655"/>
      <c r="C29" s="656"/>
      <c r="D29" s="659">
        <v>0</v>
      </c>
      <c r="E29" s="660">
        <v>20</v>
      </c>
      <c r="F29" s="644">
        <v>399</v>
      </c>
    </row>
    <row r="30" spans="1:8" ht="15" customHeight="1" x14ac:dyDescent="0.15">
      <c r="B30" s="655"/>
      <c r="C30" s="656"/>
      <c r="D30" s="661">
        <v>20</v>
      </c>
      <c r="E30" s="662">
        <v>30</v>
      </c>
      <c r="F30" s="648">
        <v>389</v>
      </c>
    </row>
    <row r="31" spans="1:8" ht="15" customHeight="1" x14ac:dyDescent="0.15">
      <c r="B31" s="655"/>
      <c r="C31" s="656"/>
      <c r="D31" s="661">
        <v>30</v>
      </c>
      <c r="E31" s="662">
        <v>40</v>
      </c>
      <c r="F31" s="648">
        <v>379</v>
      </c>
    </row>
    <row r="32" spans="1:8" ht="15" customHeight="1" x14ac:dyDescent="0.15">
      <c r="B32" s="655"/>
      <c r="C32" s="656"/>
      <c r="D32" s="661">
        <v>40</v>
      </c>
      <c r="E32" s="662">
        <v>50</v>
      </c>
      <c r="F32" s="648">
        <v>369</v>
      </c>
    </row>
    <row r="33" spans="1:7" ht="15" customHeight="1" x14ac:dyDescent="0.15">
      <c r="B33" s="655"/>
      <c r="C33" s="656"/>
      <c r="D33" s="661">
        <v>50</v>
      </c>
      <c r="E33" s="662">
        <v>100</v>
      </c>
      <c r="F33" s="648">
        <v>359</v>
      </c>
    </row>
    <row r="34" spans="1:7" ht="15" customHeight="1" x14ac:dyDescent="0.15">
      <c r="B34" s="655"/>
      <c r="C34" s="656"/>
      <c r="D34" s="661">
        <v>100</v>
      </c>
      <c r="E34" s="662">
        <v>200</v>
      </c>
      <c r="F34" s="648">
        <v>349</v>
      </c>
    </row>
    <row r="35" spans="1:7" ht="15" customHeight="1" x14ac:dyDescent="0.15">
      <c r="B35" s="655"/>
      <c r="C35" s="656"/>
      <c r="D35" s="661">
        <v>200</v>
      </c>
      <c r="E35" s="662">
        <v>300</v>
      </c>
      <c r="F35" s="648">
        <v>339</v>
      </c>
    </row>
    <row r="36" spans="1:7" ht="15" customHeight="1" x14ac:dyDescent="0.15">
      <c r="B36" s="655"/>
      <c r="C36" s="656"/>
      <c r="D36" s="661">
        <v>300</v>
      </c>
      <c r="E36" s="662">
        <v>400</v>
      </c>
      <c r="F36" s="648">
        <v>329</v>
      </c>
    </row>
    <row r="37" spans="1:7" ht="15" customHeight="1" x14ac:dyDescent="0.15">
      <c r="B37" s="655"/>
      <c r="C37" s="656"/>
      <c r="D37" s="661">
        <v>400</v>
      </c>
      <c r="E37" s="662">
        <v>500</v>
      </c>
      <c r="F37" s="648">
        <v>319</v>
      </c>
    </row>
    <row r="38" spans="1:7" ht="15" customHeight="1" x14ac:dyDescent="0.15">
      <c r="B38" s="655"/>
      <c r="C38" s="656"/>
      <c r="D38" s="661">
        <v>500</v>
      </c>
      <c r="E38" s="662">
        <v>600</v>
      </c>
      <c r="F38" s="648">
        <v>309</v>
      </c>
    </row>
    <row r="39" spans="1:7" ht="15" customHeight="1" x14ac:dyDescent="0.15">
      <c r="B39" s="638"/>
      <c r="C39" s="639"/>
      <c r="D39" s="663">
        <v>600</v>
      </c>
      <c r="E39" s="664"/>
      <c r="F39" s="652">
        <v>299</v>
      </c>
    </row>
    <row r="41" spans="1:7" ht="15" customHeight="1" x14ac:dyDescent="0.15">
      <c r="A41" s="618" t="s">
        <v>633</v>
      </c>
    </row>
    <row r="42" spans="1:7" ht="15" customHeight="1" x14ac:dyDescent="0.15">
      <c r="B42" s="624" t="s">
        <v>462</v>
      </c>
      <c r="C42" s="625"/>
      <c r="D42" s="625"/>
      <c r="E42" s="626"/>
      <c r="F42" s="624">
        <v>45</v>
      </c>
      <c r="G42" s="626" t="s">
        <v>519</v>
      </c>
    </row>
    <row r="43" spans="1:7" ht="15" customHeight="1" x14ac:dyDescent="0.15">
      <c r="B43" s="624" t="s">
        <v>461</v>
      </c>
      <c r="C43" s="625"/>
      <c r="D43" s="625"/>
      <c r="E43" s="626"/>
      <c r="F43" s="624">
        <v>100.5</v>
      </c>
      <c r="G43" s="626" t="s">
        <v>519</v>
      </c>
    </row>
    <row r="44" spans="1:7" ht="15" customHeight="1" x14ac:dyDescent="0.15">
      <c r="B44" s="618" t="s">
        <v>523</v>
      </c>
      <c r="C44" s="618" t="s">
        <v>524</v>
      </c>
      <c r="G44" s="618" t="s">
        <v>520</v>
      </c>
    </row>
  </sheetData>
  <mergeCells count="1">
    <mergeCell ref="D27:E27"/>
  </mergeCells>
  <phoneticPr fontId="3"/>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8"/>
  <sheetViews>
    <sheetView workbookViewId="0"/>
  </sheetViews>
  <sheetFormatPr defaultRowHeight="15" customHeight="1" x14ac:dyDescent="0.15"/>
  <cols>
    <col min="1" max="1" width="2.5" style="618" customWidth="1"/>
    <col min="2" max="2" width="9" style="618"/>
    <col min="3" max="3" width="16" style="618" bestFit="1" customWidth="1"/>
    <col min="4" max="13" width="6.25" style="618" customWidth="1"/>
    <col min="14" max="16384" width="9" style="618"/>
  </cols>
  <sheetData>
    <row r="1" spans="1:13" ht="15" customHeight="1" x14ac:dyDescent="0.15">
      <c r="A1" s="665" t="s">
        <v>444</v>
      </c>
      <c r="B1" s="665"/>
    </row>
    <row r="2" spans="1:13" ht="15" customHeight="1" x14ac:dyDescent="0.15">
      <c r="A2" s="618" t="s">
        <v>427</v>
      </c>
    </row>
    <row r="3" spans="1:13" ht="15" customHeight="1" x14ac:dyDescent="0.15">
      <c r="B3" s="634"/>
      <c r="C3" s="635"/>
      <c r="D3" s="619" t="s">
        <v>418</v>
      </c>
      <c r="E3" s="620"/>
      <c r="F3" s="620"/>
      <c r="G3" s="620"/>
      <c r="H3" s="621"/>
      <c r="I3" s="619" t="s">
        <v>438</v>
      </c>
      <c r="J3" s="620"/>
      <c r="K3" s="620"/>
      <c r="L3" s="620"/>
      <c r="M3" s="621"/>
    </row>
    <row r="4" spans="1:13" ht="15" customHeight="1" x14ac:dyDescent="0.15">
      <c r="B4" s="638"/>
      <c r="C4" s="639"/>
      <c r="D4" s="622" t="s">
        <v>428</v>
      </c>
      <c r="E4" s="622" t="s">
        <v>429</v>
      </c>
      <c r="F4" s="622" t="s">
        <v>430</v>
      </c>
      <c r="G4" s="622" t="s">
        <v>431</v>
      </c>
      <c r="H4" s="622" t="s">
        <v>432</v>
      </c>
      <c r="I4" s="622" t="s">
        <v>433</v>
      </c>
      <c r="J4" s="622" t="s">
        <v>434</v>
      </c>
      <c r="K4" s="622" t="s">
        <v>435</v>
      </c>
      <c r="L4" s="622" t="s">
        <v>436</v>
      </c>
      <c r="M4" s="622" t="s">
        <v>437</v>
      </c>
    </row>
    <row r="5" spans="1:13" ht="15" customHeight="1" x14ac:dyDescent="0.15">
      <c r="B5" s="624" t="s">
        <v>443</v>
      </c>
      <c r="C5" s="626"/>
      <c r="D5" s="654">
        <v>50</v>
      </c>
      <c r="E5" s="654">
        <v>70</v>
      </c>
      <c r="F5" s="654">
        <v>80</v>
      </c>
      <c r="G5" s="654">
        <v>60</v>
      </c>
      <c r="H5" s="654">
        <v>30</v>
      </c>
      <c r="I5" s="654">
        <v>35</v>
      </c>
      <c r="J5" s="654">
        <v>60</v>
      </c>
      <c r="K5" s="654">
        <v>75</v>
      </c>
      <c r="L5" s="654">
        <v>70</v>
      </c>
      <c r="M5" s="654">
        <v>50</v>
      </c>
    </row>
    <row r="6" spans="1:13" ht="15" customHeight="1" x14ac:dyDescent="0.15">
      <c r="B6" s="666" t="s">
        <v>439</v>
      </c>
      <c r="C6" s="628" t="s">
        <v>441</v>
      </c>
      <c r="D6" s="628">
        <v>22</v>
      </c>
      <c r="E6" s="628">
        <v>21</v>
      </c>
      <c r="F6" s="628">
        <v>5</v>
      </c>
      <c r="G6" s="628">
        <v>20</v>
      </c>
      <c r="H6" s="628">
        <v>10</v>
      </c>
      <c r="I6" s="628">
        <v>10</v>
      </c>
      <c r="J6" s="628">
        <v>17</v>
      </c>
      <c r="K6" s="628">
        <v>16</v>
      </c>
      <c r="L6" s="628">
        <v>19</v>
      </c>
      <c r="M6" s="628">
        <v>19</v>
      </c>
    </row>
    <row r="7" spans="1:13" ht="15" customHeight="1" x14ac:dyDescent="0.15">
      <c r="B7" s="667" t="s">
        <v>440</v>
      </c>
      <c r="C7" s="628" t="s">
        <v>335</v>
      </c>
      <c r="D7" s="628">
        <v>22</v>
      </c>
      <c r="E7" s="628">
        <v>26</v>
      </c>
      <c r="F7" s="628">
        <v>18</v>
      </c>
      <c r="G7" s="628">
        <v>20</v>
      </c>
      <c r="H7" s="628">
        <v>10</v>
      </c>
      <c r="I7" s="628">
        <v>10</v>
      </c>
      <c r="J7" s="628">
        <v>19</v>
      </c>
      <c r="K7" s="628">
        <v>18</v>
      </c>
      <c r="L7" s="628">
        <v>19</v>
      </c>
      <c r="M7" s="628">
        <v>19</v>
      </c>
    </row>
    <row r="8" spans="1:13" ht="15" customHeight="1" x14ac:dyDescent="0.15">
      <c r="B8" s="666" t="s">
        <v>445</v>
      </c>
      <c r="C8" s="628" t="s">
        <v>441</v>
      </c>
      <c r="D8" s="624">
        <v>8</v>
      </c>
      <c r="E8" s="625"/>
      <c r="F8" s="625"/>
      <c r="G8" s="625"/>
      <c r="H8" s="625"/>
      <c r="I8" s="625"/>
      <c r="J8" s="625"/>
      <c r="K8" s="625"/>
      <c r="L8" s="625"/>
      <c r="M8" s="626"/>
    </row>
    <row r="9" spans="1:13" ht="15" customHeight="1" x14ac:dyDescent="0.15">
      <c r="B9" s="667" t="s">
        <v>446</v>
      </c>
      <c r="C9" s="628" t="s">
        <v>335</v>
      </c>
      <c r="D9" s="624">
        <v>9</v>
      </c>
      <c r="E9" s="625"/>
      <c r="F9" s="625"/>
      <c r="G9" s="625"/>
      <c r="H9" s="625"/>
      <c r="I9" s="625"/>
      <c r="J9" s="625"/>
      <c r="K9" s="625"/>
      <c r="L9" s="625"/>
      <c r="M9" s="626"/>
    </row>
    <row r="11" spans="1:13" ht="15" customHeight="1" x14ac:dyDescent="0.15">
      <c r="A11" s="618" t="s">
        <v>442</v>
      </c>
    </row>
    <row r="12" spans="1:13" ht="15" customHeight="1" x14ac:dyDescent="0.15">
      <c r="B12" s="634"/>
      <c r="C12" s="635"/>
      <c r="D12" s="619" t="s">
        <v>418</v>
      </c>
      <c r="E12" s="620"/>
      <c r="F12" s="620"/>
      <c r="G12" s="620"/>
      <c r="H12" s="621"/>
      <c r="I12" s="619" t="s">
        <v>438</v>
      </c>
      <c r="J12" s="620"/>
      <c r="K12" s="620"/>
      <c r="L12" s="620"/>
      <c r="M12" s="621"/>
    </row>
    <row r="13" spans="1:13" ht="15" customHeight="1" x14ac:dyDescent="0.15">
      <c r="B13" s="638"/>
      <c r="C13" s="639"/>
      <c r="D13" s="622" t="s">
        <v>428</v>
      </c>
      <c r="E13" s="622" t="s">
        <v>429</v>
      </c>
      <c r="F13" s="622" t="s">
        <v>430</v>
      </c>
      <c r="G13" s="622" t="s">
        <v>431</v>
      </c>
      <c r="H13" s="622" t="s">
        <v>432</v>
      </c>
      <c r="I13" s="622" t="s">
        <v>433</v>
      </c>
      <c r="J13" s="622" t="s">
        <v>434</v>
      </c>
      <c r="K13" s="622" t="s">
        <v>435</v>
      </c>
      <c r="L13" s="622" t="s">
        <v>436</v>
      </c>
      <c r="M13" s="622" t="s">
        <v>437</v>
      </c>
    </row>
    <row r="14" spans="1:13" ht="15" customHeight="1" x14ac:dyDescent="0.15">
      <c r="B14" s="624" t="s">
        <v>443</v>
      </c>
      <c r="C14" s="626"/>
      <c r="D14" s="654">
        <f>D5</f>
        <v>50</v>
      </c>
      <c r="E14" s="654">
        <f t="shared" ref="E14:M14" si="0">E5</f>
        <v>70</v>
      </c>
      <c r="F14" s="654">
        <f t="shared" si="0"/>
        <v>80</v>
      </c>
      <c r="G14" s="654">
        <f t="shared" si="0"/>
        <v>60</v>
      </c>
      <c r="H14" s="654">
        <f t="shared" si="0"/>
        <v>30</v>
      </c>
      <c r="I14" s="654">
        <f t="shared" si="0"/>
        <v>35</v>
      </c>
      <c r="J14" s="654">
        <f t="shared" si="0"/>
        <v>60</v>
      </c>
      <c r="K14" s="654">
        <f t="shared" si="0"/>
        <v>75</v>
      </c>
      <c r="L14" s="654">
        <f t="shared" si="0"/>
        <v>70</v>
      </c>
      <c r="M14" s="654">
        <f t="shared" si="0"/>
        <v>50</v>
      </c>
    </row>
    <row r="15" spans="1:13" ht="15" customHeight="1" x14ac:dyDescent="0.15">
      <c r="B15" s="666" t="s">
        <v>439</v>
      </c>
      <c r="C15" s="628" t="s">
        <v>441</v>
      </c>
      <c r="D15" s="628">
        <v>22</v>
      </c>
      <c r="E15" s="628">
        <v>21</v>
      </c>
      <c r="F15" s="628">
        <v>8</v>
      </c>
      <c r="G15" s="628">
        <v>20</v>
      </c>
      <c r="H15" s="628">
        <v>10</v>
      </c>
      <c r="I15" s="628">
        <v>10</v>
      </c>
      <c r="J15" s="628">
        <v>17</v>
      </c>
      <c r="K15" s="628">
        <v>16</v>
      </c>
      <c r="L15" s="628">
        <v>19</v>
      </c>
      <c r="M15" s="628">
        <v>19</v>
      </c>
    </row>
    <row r="16" spans="1:13" ht="15" customHeight="1" x14ac:dyDescent="0.15">
      <c r="B16" s="667" t="s">
        <v>440</v>
      </c>
      <c r="C16" s="628" t="s">
        <v>335</v>
      </c>
      <c r="D16" s="628">
        <v>22</v>
      </c>
      <c r="E16" s="628">
        <v>26</v>
      </c>
      <c r="F16" s="628">
        <v>18</v>
      </c>
      <c r="G16" s="628">
        <v>20</v>
      </c>
      <c r="H16" s="628">
        <v>10</v>
      </c>
      <c r="I16" s="628">
        <v>10</v>
      </c>
      <c r="J16" s="628">
        <v>19</v>
      </c>
      <c r="K16" s="628">
        <v>18</v>
      </c>
      <c r="L16" s="628">
        <v>19</v>
      </c>
      <c r="M16" s="628">
        <v>19</v>
      </c>
    </row>
    <row r="17" spans="2:13" ht="15" customHeight="1" x14ac:dyDescent="0.15">
      <c r="B17" s="666" t="s">
        <v>445</v>
      </c>
      <c r="C17" s="628" t="s">
        <v>441</v>
      </c>
      <c r="D17" s="624">
        <v>9</v>
      </c>
      <c r="E17" s="625"/>
      <c r="F17" s="625"/>
      <c r="G17" s="625"/>
      <c r="H17" s="625"/>
      <c r="I17" s="625"/>
      <c r="J17" s="625"/>
      <c r="K17" s="625"/>
      <c r="L17" s="625"/>
      <c r="M17" s="626"/>
    </row>
    <row r="18" spans="2:13" ht="15" customHeight="1" x14ac:dyDescent="0.15">
      <c r="B18" s="667" t="s">
        <v>446</v>
      </c>
      <c r="C18" s="628" t="s">
        <v>335</v>
      </c>
      <c r="D18" s="624">
        <v>9</v>
      </c>
      <c r="E18" s="625"/>
      <c r="F18" s="625"/>
      <c r="G18" s="625"/>
      <c r="H18" s="625"/>
      <c r="I18" s="625"/>
      <c r="J18" s="625"/>
      <c r="K18" s="625"/>
      <c r="L18" s="625"/>
      <c r="M18" s="626"/>
    </row>
  </sheetData>
  <phoneticPr fontId="3"/>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9"/>
  <sheetViews>
    <sheetView showGridLines="0" view="pageBreakPreview" zoomScaleNormal="100" zoomScaleSheetLayoutView="100" workbookViewId="0">
      <selection activeCell="C13" sqref="C13:D13"/>
    </sheetView>
  </sheetViews>
  <sheetFormatPr defaultColWidth="9" defaultRowHeight="13.5" x14ac:dyDescent="0.15"/>
  <cols>
    <col min="1" max="1" width="1.25" style="1256" customWidth="1"/>
    <col min="2" max="2" width="4" style="1257" customWidth="1"/>
    <col min="3" max="3" width="14.75" style="1257" customWidth="1"/>
    <col min="4" max="4" width="5.125" style="1258" customWidth="1"/>
    <col min="5" max="10" width="4.625" style="1259" customWidth="1"/>
    <col min="11" max="11" width="12" style="1260" customWidth="1"/>
    <col min="12" max="12" width="36.125" style="1263" customWidth="1"/>
    <col min="13" max="16384" width="9" style="1256"/>
  </cols>
  <sheetData>
    <row r="1" spans="1:12" x14ac:dyDescent="0.15">
      <c r="L1" s="1261" t="s">
        <v>678</v>
      </c>
    </row>
    <row r="2" spans="1:12" x14ac:dyDescent="0.15">
      <c r="L2" s="1261" t="s">
        <v>638</v>
      </c>
    </row>
    <row r="3" spans="1:12" ht="22.5" customHeight="1" x14ac:dyDescent="0.15">
      <c r="B3" s="1262" t="s">
        <v>679</v>
      </c>
      <c r="C3" s="1262"/>
      <c r="D3" s="1262"/>
      <c r="E3" s="1262"/>
      <c r="F3" s="1262"/>
      <c r="G3" s="1262"/>
      <c r="H3" s="1262"/>
      <c r="I3" s="1262"/>
      <c r="J3" s="1262"/>
      <c r="K3" s="1262"/>
      <c r="L3" s="1262"/>
    </row>
    <row r="4" spans="1:12" ht="16.5" customHeight="1" x14ac:dyDescent="0.15"/>
    <row r="5" spans="1:12" ht="16.5" customHeight="1" x14ac:dyDescent="0.15">
      <c r="B5" s="1264" t="s">
        <v>640</v>
      </c>
    </row>
    <row r="6" spans="1:12" ht="16.5" customHeight="1" x14ac:dyDescent="0.15"/>
    <row r="7" spans="1:12" ht="16.5" customHeight="1" x14ac:dyDescent="0.15">
      <c r="A7" s="1265" t="s">
        <v>641</v>
      </c>
      <c r="B7" s="1265"/>
      <c r="C7" s="1265"/>
      <c r="D7" s="1265"/>
      <c r="E7" s="1265"/>
      <c r="F7" s="1265"/>
      <c r="G7" s="1265"/>
      <c r="H7" s="1265"/>
      <c r="I7" s="1265"/>
      <c r="J7" s="1265"/>
      <c r="K7" s="1265"/>
      <c r="L7" s="1265"/>
    </row>
    <row r="8" spans="1:12" ht="16.5" customHeight="1" x14ac:dyDescent="0.15"/>
    <row r="9" spans="1:12" x14ac:dyDescent="0.15">
      <c r="B9" s="1266" t="s">
        <v>642</v>
      </c>
      <c r="C9" s="1267" t="s">
        <v>643</v>
      </c>
      <c r="D9" s="1268"/>
      <c r="E9" s="1269"/>
      <c r="F9" s="1269"/>
      <c r="G9" s="1269"/>
      <c r="H9" s="1269"/>
      <c r="I9" s="1269"/>
      <c r="J9" s="1269"/>
      <c r="K9" s="1269"/>
      <c r="L9" s="1269"/>
    </row>
    <row r="10" spans="1:12" x14ac:dyDescent="0.15">
      <c r="B10" s="1270"/>
      <c r="C10" s="1267" t="s">
        <v>644</v>
      </c>
      <c r="D10" s="1268"/>
      <c r="E10" s="1269"/>
      <c r="F10" s="1269"/>
      <c r="G10" s="1269"/>
      <c r="H10" s="1269"/>
      <c r="I10" s="1269"/>
      <c r="J10" s="1269"/>
      <c r="K10" s="1269"/>
      <c r="L10" s="1269"/>
    </row>
    <row r="11" spans="1:12" x14ac:dyDescent="0.15">
      <c r="B11" s="1270"/>
      <c r="C11" s="1267" t="s">
        <v>645</v>
      </c>
      <c r="D11" s="1268"/>
      <c r="E11" s="1269"/>
      <c r="F11" s="1269"/>
      <c r="G11" s="1269"/>
      <c r="H11" s="1269"/>
      <c r="I11" s="1269"/>
      <c r="J11" s="1269"/>
      <c r="K11" s="1269"/>
      <c r="L11" s="1269"/>
    </row>
    <row r="12" spans="1:12" x14ac:dyDescent="0.15">
      <c r="B12" s="1270"/>
      <c r="C12" s="1267" t="s">
        <v>646</v>
      </c>
      <c r="D12" s="1268"/>
      <c r="E12" s="1269"/>
      <c r="F12" s="1269"/>
      <c r="G12" s="1269"/>
      <c r="H12" s="1269"/>
      <c r="I12" s="1269"/>
      <c r="J12" s="1269"/>
      <c r="K12" s="1269"/>
      <c r="L12" s="1269"/>
    </row>
    <row r="13" spans="1:12" x14ac:dyDescent="0.15">
      <c r="B13" s="1270"/>
      <c r="C13" s="1267" t="s">
        <v>647</v>
      </c>
      <c r="D13" s="1268"/>
      <c r="E13" s="1269"/>
      <c r="F13" s="1269"/>
      <c r="G13" s="1269"/>
      <c r="H13" s="1269"/>
      <c r="I13" s="1269"/>
      <c r="J13" s="1269"/>
      <c r="K13" s="1269"/>
      <c r="L13" s="1269"/>
    </row>
    <row r="14" spans="1:12" x14ac:dyDescent="0.15">
      <c r="B14" s="1270"/>
      <c r="C14" s="1267" t="s">
        <v>648</v>
      </c>
      <c r="D14" s="1268"/>
      <c r="E14" s="1269"/>
      <c r="F14" s="1269"/>
      <c r="G14" s="1269"/>
      <c r="H14" s="1269"/>
      <c r="I14" s="1269"/>
      <c r="J14" s="1269"/>
      <c r="K14" s="1269"/>
      <c r="L14" s="1269"/>
    </row>
    <row r="15" spans="1:12" x14ac:dyDescent="0.15">
      <c r="B15" s="1270"/>
      <c r="C15" s="1267" t="s">
        <v>649</v>
      </c>
      <c r="D15" s="1268"/>
      <c r="E15" s="1269"/>
      <c r="F15" s="1269"/>
      <c r="G15" s="1269"/>
      <c r="H15" s="1269"/>
      <c r="I15" s="1269"/>
      <c r="J15" s="1269"/>
      <c r="K15" s="1269"/>
      <c r="L15" s="1269"/>
    </row>
    <row r="17" spans="2:12" x14ac:dyDescent="0.15">
      <c r="B17" s="1270" t="s">
        <v>650</v>
      </c>
      <c r="C17" s="1270" t="s">
        <v>651</v>
      </c>
      <c r="D17" s="1271" t="s">
        <v>652</v>
      </c>
      <c r="E17" s="1271"/>
      <c r="F17" s="1271"/>
      <c r="G17" s="1271"/>
      <c r="H17" s="1271"/>
      <c r="I17" s="1271"/>
      <c r="J17" s="1271"/>
      <c r="K17" s="1266" t="s">
        <v>653</v>
      </c>
      <c r="L17" s="1266" t="s">
        <v>654</v>
      </c>
    </row>
    <row r="18" spans="2:12" x14ac:dyDescent="0.15">
      <c r="B18" s="1270"/>
      <c r="C18" s="1270"/>
      <c r="D18" s="1272" t="s">
        <v>655</v>
      </c>
      <c r="E18" s="1273" t="s">
        <v>656</v>
      </c>
      <c r="F18" s="1273"/>
      <c r="G18" s="1273"/>
      <c r="H18" s="1273"/>
      <c r="I18" s="1273"/>
      <c r="J18" s="1273"/>
      <c r="K18" s="1266"/>
      <c r="L18" s="1266"/>
    </row>
    <row r="19" spans="2:12" ht="37.5" customHeight="1" x14ac:dyDescent="0.15">
      <c r="B19" s="1274" t="s">
        <v>657</v>
      </c>
      <c r="C19" s="1275" t="s">
        <v>658</v>
      </c>
      <c r="D19" s="1276">
        <v>11</v>
      </c>
      <c r="E19" s="1277">
        <v>2</v>
      </c>
      <c r="F19" s="1277">
        <v>-4</v>
      </c>
      <c r="G19" s="1277" t="s">
        <v>659</v>
      </c>
      <c r="H19" s="1277" t="s">
        <v>660</v>
      </c>
      <c r="I19" s="1277" t="s">
        <v>661</v>
      </c>
      <c r="J19" s="1277" t="s">
        <v>662</v>
      </c>
      <c r="K19" s="1278" t="s">
        <v>663</v>
      </c>
      <c r="L19" s="1279" t="s">
        <v>664</v>
      </c>
    </row>
    <row r="20" spans="2:12" ht="37.5" customHeight="1" x14ac:dyDescent="0.15">
      <c r="B20" s="1274" t="s">
        <v>657</v>
      </c>
      <c r="C20" s="1275" t="s">
        <v>665</v>
      </c>
      <c r="D20" s="1276">
        <v>9</v>
      </c>
      <c r="E20" s="1277">
        <v>2</v>
      </c>
      <c r="F20" s="1277">
        <v>-3</v>
      </c>
      <c r="G20" s="1277" t="s">
        <v>659</v>
      </c>
      <c r="H20" s="1277" t="s">
        <v>666</v>
      </c>
      <c r="I20" s="1277"/>
      <c r="J20" s="1277"/>
      <c r="K20" s="1278" t="s">
        <v>667</v>
      </c>
      <c r="L20" s="1279" t="s">
        <v>668</v>
      </c>
    </row>
    <row r="21" spans="2:12" ht="37.5" customHeight="1" x14ac:dyDescent="0.15">
      <c r="B21" s="1274" t="s">
        <v>657</v>
      </c>
      <c r="C21" s="1275" t="s">
        <v>669</v>
      </c>
      <c r="D21" s="1276">
        <v>9</v>
      </c>
      <c r="E21" s="1277">
        <v>2</v>
      </c>
      <c r="F21" s="1277">
        <v>-3</v>
      </c>
      <c r="G21" s="1277" t="s">
        <v>659</v>
      </c>
      <c r="H21" s="1277" t="s">
        <v>666</v>
      </c>
      <c r="I21" s="1277"/>
      <c r="J21" s="1277"/>
      <c r="K21" s="1278" t="s">
        <v>667</v>
      </c>
      <c r="L21" s="1279" t="s">
        <v>670</v>
      </c>
    </row>
    <row r="22" spans="2:12" ht="37.5" customHeight="1" x14ac:dyDescent="0.15">
      <c r="B22" s="1275">
        <v>1</v>
      </c>
      <c r="C22" s="1275"/>
      <c r="D22" s="1276"/>
      <c r="E22" s="1277"/>
      <c r="F22" s="1277"/>
      <c r="G22" s="1277"/>
      <c r="H22" s="1277"/>
      <c r="I22" s="1277"/>
      <c r="J22" s="1277"/>
      <c r="K22" s="1278"/>
      <c r="L22" s="1279"/>
    </row>
    <row r="23" spans="2:12" ht="37.5" customHeight="1" x14ac:dyDescent="0.15">
      <c r="B23" s="1275">
        <v>2</v>
      </c>
      <c r="C23" s="1275"/>
      <c r="D23" s="1276"/>
      <c r="E23" s="1277"/>
      <c r="F23" s="1277"/>
      <c r="G23" s="1277"/>
      <c r="H23" s="1277"/>
      <c r="I23" s="1277"/>
      <c r="J23" s="1277"/>
      <c r="K23" s="1278"/>
      <c r="L23" s="1279"/>
    </row>
    <row r="24" spans="2:12" ht="37.5" customHeight="1" x14ac:dyDescent="0.15">
      <c r="B24" s="1275">
        <v>3</v>
      </c>
      <c r="C24" s="1275"/>
      <c r="D24" s="1276"/>
      <c r="E24" s="1277"/>
      <c r="F24" s="1277"/>
      <c r="G24" s="1277"/>
      <c r="H24" s="1277"/>
      <c r="I24" s="1277"/>
      <c r="J24" s="1277"/>
      <c r="K24" s="1278"/>
      <c r="L24" s="1279"/>
    </row>
    <row r="25" spans="2:12" ht="37.5" customHeight="1" x14ac:dyDescent="0.15">
      <c r="B25" s="1275">
        <v>4</v>
      </c>
      <c r="C25" s="1275"/>
      <c r="D25" s="1276"/>
      <c r="E25" s="1277"/>
      <c r="F25" s="1277"/>
      <c r="G25" s="1277"/>
      <c r="H25" s="1277"/>
      <c r="I25" s="1277"/>
      <c r="J25" s="1277"/>
      <c r="K25" s="1278"/>
      <c r="L25" s="1279"/>
    </row>
    <row r="26" spans="2:12" ht="37.5" customHeight="1" x14ac:dyDescent="0.15">
      <c r="B26" s="1275">
        <v>5</v>
      </c>
      <c r="C26" s="1275"/>
      <c r="D26" s="1276"/>
      <c r="E26" s="1277"/>
      <c r="F26" s="1277"/>
      <c r="G26" s="1277"/>
      <c r="H26" s="1277"/>
      <c r="I26" s="1277"/>
      <c r="J26" s="1277"/>
      <c r="K26" s="1278"/>
      <c r="L26" s="1279"/>
    </row>
    <row r="27" spans="2:12" ht="37.5" customHeight="1" x14ac:dyDescent="0.15">
      <c r="B27" s="1275">
        <v>6</v>
      </c>
      <c r="C27" s="1275"/>
      <c r="D27" s="1276"/>
      <c r="E27" s="1277"/>
      <c r="F27" s="1277"/>
      <c r="G27" s="1277"/>
      <c r="H27" s="1277"/>
      <c r="I27" s="1277"/>
      <c r="J27" s="1277"/>
      <c r="K27" s="1278"/>
      <c r="L27" s="1279"/>
    </row>
    <row r="28" spans="2:12" ht="37.5" customHeight="1" x14ac:dyDescent="0.15">
      <c r="B28" s="1275">
        <v>7</v>
      </c>
      <c r="C28" s="1275"/>
      <c r="D28" s="1276"/>
      <c r="E28" s="1277"/>
      <c r="F28" s="1277"/>
      <c r="G28" s="1277"/>
      <c r="H28" s="1277"/>
      <c r="I28" s="1277"/>
      <c r="J28" s="1277"/>
      <c r="K28" s="1278"/>
      <c r="L28" s="1279"/>
    </row>
    <row r="29" spans="2:12" ht="37.5" customHeight="1" x14ac:dyDescent="0.15">
      <c r="B29" s="1275">
        <v>8</v>
      </c>
      <c r="C29" s="1275"/>
      <c r="D29" s="1276"/>
      <c r="E29" s="1277"/>
      <c r="F29" s="1277"/>
      <c r="G29" s="1277"/>
      <c r="H29" s="1277"/>
      <c r="I29" s="1277"/>
      <c r="J29" s="1277"/>
      <c r="K29" s="1278"/>
      <c r="L29" s="1279"/>
    </row>
    <row r="30" spans="2:12" ht="37.5" customHeight="1" x14ac:dyDescent="0.15">
      <c r="B30" s="1275">
        <v>9</v>
      </c>
      <c r="C30" s="1275"/>
      <c r="D30" s="1276"/>
      <c r="E30" s="1277"/>
      <c r="F30" s="1277"/>
      <c r="G30" s="1277"/>
      <c r="H30" s="1277"/>
      <c r="I30" s="1277"/>
      <c r="J30" s="1277"/>
      <c r="K30" s="1278"/>
      <c r="L30" s="1279"/>
    </row>
    <row r="31" spans="2:12" ht="37.5" customHeight="1" x14ac:dyDescent="0.15">
      <c r="B31" s="1275">
        <v>10</v>
      </c>
      <c r="C31" s="1275"/>
      <c r="D31" s="1276"/>
      <c r="E31" s="1277"/>
      <c r="F31" s="1277"/>
      <c r="G31" s="1277"/>
      <c r="H31" s="1277"/>
      <c r="I31" s="1277"/>
      <c r="J31" s="1277"/>
      <c r="K31" s="1278"/>
      <c r="L31" s="1279"/>
    </row>
    <row r="32" spans="2:12" x14ac:dyDescent="0.15">
      <c r="B32" s="1264"/>
    </row>
    <row r="33" spans="2:2" ht="15" customHeight="1" x14ac:dyDescent="0.15">
      <c r="B33" s="1264" t="s">
        <v>671</v>
      </c>
    </row>
    <row r="34" spans="2:2" ht="15" customHeight="1" x14ac:dyDescent="0.15">
      <c r="B34" s="1280" t="s">
        <v>672</v>
      </c>
    </row>
    <row r="35" spans="2:2" ht="15" customHeight="1" x14ac:dyDescent="0.15">
      <c r="B35" s="1264" t="s">
        <v>673</v>
      </c>
    </row>
    <row r="36" spans="2:2" ht="15" customHeight="1" x14ac:dyDescent="0.15">
      <c r="B36" s="1264" t="s">
        <v>674</v>
      </c>
    </row>
    <row r="37" spans="2:2" ht="15" customHeight="1" x14ac:dyDescent="0.15">
      <c r="B37" s="1264" t="s">
        <v>675</v>
      </c>
    </row>
    <row r="38" spans="2:2" ht="15" customHeight="1" x14ac:dyDescent="0.15">
      <c r="B38" s="1264" t="s">
        <v>676</v>
      </c>
    </row>
    <row r="39" spans="2:2" ht="15" customHeight="1" x14ac:dyDescent="0.15">
      <c r="B39" s="1264" t="s">
        <v>677</v>
      </c>
    </row>
  </sheetData>
  <mergeCells count="23">
    <mergeCell ref="B17:B18"/>
    <mergeCell ref="C17:C18"/>
    <mergeCell ref="D17:J17"/>
    <mergeCell ref="K17:K18"/>
    <mergeCell ref="L17:L18"/>
    <mergeCell ref="E18:J18"/>
    <mergeCell ref="E12:L12"/>
    <mergeCell ref="C13:D13"/>
    <mergeCell ref="E13:L13"/>
    <mergeCell ref="C14:D14"/>
    <mergeCell ref="E14:L14"/>
    <mergeCell ref="C15:D15"/>
    <mergeCell ref="E15:L15"/>
    <mergeCell ref="B3:L3"/>
    <mergeCell ref="A7:L7"/>
    <mergeCell ref="B9:B15"/>
    <mergeCell ref="C9:D9"/>
    <mergeCell ref="E9:L9"/>
    <mergeCell ref="C10:D10"/>
    <mergeCell ref="E10:L10"/>
    <mergeCell ref="C11:D11"/>
    <mergeCell ref="E11:L11"/>
    <mergeCell ref="C12:D12"/>
  </mergeCells>
  <phoneticPr fontId="3"/>
  <pageMargins left="0.7" right="0.7" top="0.75" bottom="0.75" header="0.3" footer="0.3"/>
  <pageSetup paperSize="9" scale="84"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7"/>
  <sheetViews>
    <sheetView workbookViewId="0">
      <selection activeCell="F18" sqref="F18"/>
    </sheetView>
  </sheetViews>
  <sheetFormatPr defaultColWidth="13.75" defaultRowHeight="15" customHeight="1" x14ac:dyDescent="0.15"/>
  <cols>
    <col min="1" max="1" width="1.25" style="618" customWidth="1"/>
    <col min="2" max="16384" width="13.75" style="618"/>
  </cols>
  <sheetData>
    <row r="1" spans="2:5" ht="15" customHeight="1" x14ac:dyDescent="0.15">
      <c r="B1" s="618" t="s">
        <v>551</v>
      </c>
    </row>
    <row r="3" spans="2:5" s="671" customFormat="1" ht="24" x14ac:dyDescent="0.15">
      <c r="B3" s="668" t="s">
        <v>447</v>
      </c>
      <c r="C3" s="669" t="s">
        <v>448</v>
      </c>
      <c r="D3" s="669" t="s">
        <v>453</v>
      </c>
      <c r="E3" s="670" t="s">
        <v>593</v>
      </c>
    </row>
    <row r="4" spans="2:5" ht="15" customHeight="1" x14ac:dyDescent="0.15">
      <c r="B4" s="672"/>
      <c r="C4" s="628" t="s">
        <v>334</v>
      </c>
      <c r="D4" s="628" t="s">
        <v>454</v>
      </c>
      <c r="E4" s="628"/>
    </row>
    <row r="5" spans="2:5" ht="15" customHeight="1" x14ac:dyDescent="0.15">
      <c r="C5" s="628" t="s">
        <v>411</v>
      </c>
      <c r="D5" s="628" t="s">
        <v>449</v>
      </c>
      <c r="E5" s="628" t="s">
        <v>330</v>
      </c>
    </row>
    <row r="6" spans="2:5" ht="15" customHeight="1" x14ac:dyDescent="0.15">
      <c r="C6" s="628" t="s">
        <v>335</v>
      </c>
      <c r="D6" s="628" t="s">
        <v>515</v>
      </c>
      <c r="E6" s="628" t="s">
        <v>351</v>
      </c>
    </row>
    <row r="7" spans="2:5" ht="15" customHeight="1" x14ac:dyDescent="0.15">
      <c r="D7" s="628" t="s">
        <v>419</v>
      </c>
    </row>
  </sheetData>
  <phoneticPr fontId="3"/>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31"/>
  <sheetViews>
    <sheetView showGridLines="0" view="pageBreakPreview" zoomScaleNormal="100" zoomScaleSheetLayoutView="100" workbookViewId="0">
      <selection activeCell="D13" sqref="D13"/>
    </sheetView>
  </sheetViews>
  <sheetFormatPr defaultColWidth="9" defaultRowHeight="13.5" x14ac:dyDescent="0.15"/>
  <cols>
    <col min="1" max="1" width="1.25" style="1281" customWidth="1"/>
    <col min="2" max="2" width="4.625" style="1281" customWidth="1"/>
    <col min="3" max="3" width="20.625" style="1281" customWidth="1"/>
    <col min="4" max="4" width="72.5" style="1281" customWidth="1"/>
    <col min="5" max="16384" width="9" style="1281"/>
  </cols>
  <sheetData>
    <row r="1" spans="2:4" x14ac:dyDescent="0.15">
      <c r="D1" s="1261" t="s">
        <v>680</v>
      </c>
    </row>
    <row r="2" spans="2:4" ht="15" customHeight="1" x14ac:dyDescent="0.15">
      <c r="D2" s="1282" t="s">
        <v>681</v>
      </c>
    </row>
    <row r="3" spans="2:4" ht="22.5" customHeight="1" x14ac:dyDescent="0.15">
      <c r="B3" s="1283" t="s">
        <v>682</v>
      </c>
      <c r="C3" s="1284"/>
      <c r="D3" s="1284"/>
    </row>
    <row r="4" spans="2:4" ht="20.100000000000001" customHeight="1" x14ac:dyDescent="0.15"/>
    <row r="5" spans="2:4" ht="39" customHeight="1" x14ac:dyDescent="0.15">
      <c r="B5" s="1285" t="s">
        <v>683</v>
      </c>
      <c r="C5" s="1285"/>
      <c r="D5" s="1285"/>
    </row>
    <row r="6" spans="2:4" ht="20.100000000000001" customHeight="1" x14ac:dyDescent="0.15">
      <c r="B6" s="1286"/>
      <c r="C6" s="1286"/>
      <c r="D6" s="1286"/>
    </row>
    <row r="7" spans="2:4" ht="20.100000000000001" customHeight="1" x14ac:dyDescent="0.15">
      <c r="B7" s="1287" t="s">
        <v>684</v>
      </c>
      <c r="C7" s="1288"/>
      <c r="D7" s="1289"/>
    </row>
    <row r="8" spans="2:4" ht="16.5" customHeight="1" x14ac:dyDescent="0.15">
      <c r="B8" s="1290" t="s">
        <v>685</v>
      </c>
      <c r="C8" s="1290"/>
      <c r="D8" s="1291"/>
    </row>
    <row r="9" spans="2:4" ht="16.5" customHeight="1" x14ac:dyDescent="0.15">
      <c r="B9" s="1290" t="s">
        <v>686</v>
      </c>
      <c r="C9" s="1290"/>
      <c r="D9" s="1291"/>
    </row>
    <row r="10" spans="2:4" ht="16.5" customHeight="1" x14ac:dyDescent="0.15">
      <c r="B10" s="1292" t="s">
        <v>687</v>
      </c>
      <c r="C10" s="1293"/>
      <c r="D10" s="1291"/>
    </row>
    <row r="11" spans="2:4" ht="16.5" customHeight="1" x14ac:dyDescent="0.15">
      <c r="B11" s="1294" t="s">
        <v>688</v>
      </c>
      <c r="C11" s="1290"/>
      <c r="D11" s="1291" ph="1"/>
    </row>
    <row r="12" spans="2:4" ht="16.5" customHeight="1" x14ac:dyDescent="0.15">
      <c r="B12" s="1290" t="s">
        <v>689</v>
      </c>
      <c r="C12" s="1290"/>
      <c r="D12" s="1291"/>
    </row>
    <row r="13" spans="2:4" ht="16.5" customHeight="1" x14ac:dyDescent="0.15">
      <c r="B13" s="1290" t="s">
        <v>690</v>
      </c>
      <c r="C13" s="1290"/>
      <c r="D13" s="1291"/>
    </row>
    <row r="14" spans="2:4" ht="16.5" customHeight="1" x14ac:dyDescent="0.15">
      <c r="B14" s="1290" t="s">
        <v>691</v>
      </c>
      <c r="C14" s="1290"/>
      <c r="D14" s="1291"/>
    </row>
    <row r="15" spans="2:4" ht="20.100000000000001" customHeight="1" x14ac:dyDescent="0.15"/>
    <row r="16" spans="2:4" s="1297" customFormat="1" ht="20.100000000000001" customHeight="1" x14ac:dyDescent="0.15">
      <c r="B16" s="1295" t="s">
        <v>692</v>
      </c>
      <c r="C16" s="1296" t="s">
        <v>693</v>
      </c>
      <c r="D16" s="1295" t="s">
        <v>694</v>
      </c>
    </row>
    <row r="17" spans="2:4" ht="60" customHeight="1" x14ac:dyDescent="0.15">
      <c r="B17" s="1298">
        <v>1</v>
      </c>
      <c r="C17" s="1299"/>
      <c r="D17" s="1300" t="s">
        <v>695</v>
      </c>
    </row>
    <row r="18" spans="2:4" ht="60" customHeight="1" x14ac:dyDescent="0.15">
      <c r="B18" s="1298">
        <v>2</v>
      </c>
      <c r="C18" s="1299"/>
      <c r="D18" s="1300"/>
    </row>
    <row r="19" spans="2:4" ht="60" customHeight="1" x14ac:dyDescent="0.15">
      <c r="B19" s="1298">
        <v>3</v>
      </c>
      <c r="C19" s="1299"/>
      <c r="D19" s="1300"/>
    </row>
    <row r="20" spans="2:4" ht="60" customHeight="1" x14ac:dyDescent="0.15">
      <c r="B20" s="1298">
        <v>4</v>
      </c>
      <c r="C20" s="1299"/>
      <c r="D20" s="1300"/>
    </row>
    <row r="21" spans="2:4" ht="60" customHeight="1" x14ac:dyDescent="0.15">
      <c r="B21" s="1298">
        <v>5</v>
      </c>
      <c r="C21" s="1299"/>
      <c r="D21" s="1300"/>
    </row>
    <row r="22" spans="2:4" ht="60" customHeight="1" x14ac:dyDescent="0.15">
      <c r="B22" s="1291">
        <v>6</v>
      </c>
      <c r="C22" s="1299"/>
      <c r="D22" s="1300"/>
    </row>
    <row r="23" spans="2:4" ht="60" customHeight="1" x14ac:dyDescent="0.15">
      <c r="B23" s="1298">
        <v>7</v>
      </c>
      <c r="C23" s="1299"/>
      <c r="D23" s="1300"/>
    </row>
    <row r="24" spans="2:4" ht="60" customHeight="1" x14ac:dyDescent="0.15">
      <c r="B24" s="1291">
        <v>8</v>
      </c>
      <c r="C24" s="1299"/>
      <c r="D24" s="1300"/>
    </row>
    <row r="25" spans="2:4" ht="15" customHeight="1" x14ac:dyDescent="0.15">
      <c r="B25" s="1301"/>
      <c r="C25" s="1302"/>
      <c r="D25" s="1303"/>
    </row>
    <row r="26" spans="2:4" ht="15" customHeight="1" x14ac:dyDescent="0.15">
      <c r="B26" s="1264" t="s">
        <v>671</v>
      </c>
      <c r="C26" s="1304"/>
      <c r="D26" s="1305"/>
    </row>
    <row r="27" spans="2:4" ht="15" customHeight="1" x14ac:dyDescent="0.15">
      <c r="B27" s="1305" t="s">
        <v>696</v>
      </c>
      <c r="C27" s="1304"/>
      <c r="D27" s="1305"/>
    </row>
    <row r="28" spans="2:4" ht="15" customHeight="1" x14ac:dyDescent="0.15">
      <c r="B28" s="1264" t="s">
        <v>674</v>
      </c>
    </row>
    <row r="29" spans="2:4" ht="15" customHeight="1" x14ac:dyDescent="0.15">
      <c r="B29" s="1264" t="s">
        <v>675</v>
      </c>
    </row>
    <row r="30" spans="2:4" ht="15" customHeight="1" x14ac:dyDescent="0.15">
      <c r="B30" s="1264" t="s">
        <v>677</v>
      </c>
    </row>
    <row r="31" spans="2:4" ht="15" customHeight="1" x14ac:dyDescent="0.15"/>
  </sheetData>
  <dataConsolidate/>
  <mergeCells count="10">
    <mergeCell ref="B11:C11"/>
    <mergeCell ref="B12:C12"/>
    <mergeCell ref="B13:C13"/>
    <mergeCell ref="B14:C14"/>
    <mergeCell ref="B3:D3"/>
    <mergeCell ref="B5:D5"/>
    <mergeCell ref="B7:D7"/>
    <mergeCell ref="B8:C8"/>
    <mergeCell ref="B9:C9"/>
    <mergeCell ref="B10:C10"/>
  </mergeCells>
  <phoneticPr fontId="3"/>
  <dataValidations count="1">
    <dataValidation type="list" allowBlank="1" showInputMessage="1" showErrorMessage="1" sqref="C17:C25">
      <formula1>#REF!</formula1>
    </dataValidation>
  </dataValidations>
  <pageMargins left="0.78740157480314965" right="0.70866141732283472" top="0.74803149606299213" bottom="0.74803149606299213" header="0.31496062992125984" footer="0.31496062992125984"/>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169"/>
  <sheetViews>
    <sheetView view="pageBreakPreview" zoomScale="90" zoomScaleNormal="80" zoomScaleSheetLayoutView="90" workbookViewId="0">
      <selection activeCell="D13" sqref="D13"/>
    </sheetView>
  </sheetViews>
  <sheetFormatPr defaultColWidth="9" defaultRowHeight="13.5" x14ac:dyDescent="0.15"/>
  <cols>
    <col min="1" max="1" width="1.25" style="1307" customWidth="1"/>
    <col min="2" max="2" width="7.5" style="1306" customWidth="1"/>
    <col min="3" max="3" width="17.75" style="1307" customWidth="1"/>
    <col min="4" max="4" width="11.5" style="1307" customWidth="1"/>
    <col min="5" max="5" width="12.5" style="1307" bestFit="1" customWidth="1"/>
    <col min="6" max="8" width="11.5" style="1307" customWidth="1"/>
    <col min="9" max="9" width="12.5" style="1307" bestFit="1" customWidth="1"/>
    <col min="10" max="10" width="11.5" style="1307" customWidth="1"/>
    <col min="11" max="11" width="12.5" style="1307" bestFit="1" customWidth="1"/>
    <col min="12" max="16" width="11.5" style="1307" customWidth="1"/>
    <col min="17" max="17" width="12.5" style="1307" bestFit="1" customWidth="1"/>
    <col min="18" max="18" width="11.5" style="1307" bestFit="1" customWidth="1"/>
    <col min="19" max="19" width="12.5" style="1307" bestFit="1" customWidth="1"/>
    <col min="20" max="20" width="3.625" style="1307" customWidth="1"/>
    <col min="21" max="16384" width="9" style="1307"/>
  </cols>
  <sheetData>
    <row r="1" spans="2:19" x14ac:dyDescent="0.15">
      <c r="S1" s="1308" t="s">
        <v>697</v>
      </c>
    </row>
    <row r="2" spans="2:19" ht="18" customHeight="1" x14ac:dyDescent="0.15">
      <c r="B2" s="1309" t="s">
        <v>698</v>
      </c>
      <c r="C2" s="1309"/>
      <c r="D2" s="1309"/>
      <c r="E2" s="1309"/>
      <c r="F2" s="1309"/>
      <c r="G2" s="1309"/>
      <c r="H2" s="1309"/>
      <c r="I2" s="1309"/>
      <c r="J2" s="1309"/>
      <c r="K2" s="1309"/>
      <c r="L2" s="1309"/>
      <c r="M2" s="1309"/>
      <c r="N2" s="1309"/>
      <c r="O2" s="1309"/>
      <c r="P2" s="1309"/>
      <c r="Q2" s="1309"/>
      <c r="R2" s="1309"/>
      <c r="S2" s="1309"/>
    </row>
    <row r="3" spans="2:19" ht="13.5" customHeight="1" x14ac:dyDescent="0.15">
      <c r="B3" s="1310"/>
      <c r="C3" s="1310"/>
      <c r="D3" s="1310"/>
      <c r="E3" s="1310"/>
      <c r="F3" s="1310"/>
      <c r="G3" s="1310"/>
      <c r="H3" s="1310"/>
      <c r="I3" s="1310"/>
      <c r="J3" s="1310"/>
      <c r="K3" s="1310"/>
      <c r="L3" s="1310"/>
      <c r="M3" s="1310"/>
      <c r="N3" s="1310"/>
      <c r="O3" s="1310"/>
      <c r="P3" s="1310"/>
      <c r="Q3" s="1310"/>
      <c r="R3" s="1310"/>
      <c r="S3" s="1310"/>
    </row>
    <row r="4" spans="2:19" ht="18" thickBot="1" x14ac:dyDescent="0.2">
      <c r="B4" s="1311" t="s">
        <v>699</v>
      </c>
      <c r="C4" s="1312"/>
      <c r="D4" s="1312"/>
      <c r="E4" s="1312"/>
      <c r="F4" s="1312"/>
      <c r="G4" s="1312"/>
      <c r="H4" s="1312"/>
      <c r="I4" s="1312"/>
      <c r="J4" s="1312"/>
      <c r="K4" s="1312"/>
      <c r="L4" s="1312"/>
      <c r="M4" s="1312"/>
      <c r="N4" s="1312"/>
      <c r="O4" s="1312"/>
      <c r="P4" s="1312"/>
      <c r="Q4" s="1312"/>
      <c r="R4" s="1312"/>
      <c r="S4" s="1312"/>
    </row>
    <row r="5" spans="2:19" ht="116.25" customHeight="1" thickBot="1" x14ac:dyDescent="0.2">
      <c r="B5" s="1313" t="s">
        <v>700</v>
      </c>
      <c r="C5" s="1314"/>
      <c r="D5" s="1314"/>
      <c r="E5" s="1314"/>
      <c r="F5" s="1314"/>
      <c r="G5" s="1314"/>
      <c r="H5" s="1314"/>
      <c r="I5" s="1314"/>
      <c r="J5" s="1314"/>
      <c r="K5" s="1314"/>
      <c r="L5" s="1314"/>
      <c r="M5" s="1314"/>
      <c r="N5" s="1314"/>
      <c r="O5" s="1314"/>
      <c r="P5" s="1314"/>
      <c r="Q5" s="1314"/>
      <c r="R5" s="1314"/>
      <c r="S5" s="1315"/>
    </row>
    <row r="6" spans="2:19" x14ac:dyDescent="0.15">
      <c r="B6" s="1316"/>
      <c r="C6" s="1317"/>
      <c r="D6" s="1317"/>
      <c r="E6" s="1317"/>
      <c r="F6" s="1317"/>
      <c r="G6" s="1317"/>
      <c r="H6" s="1317"/>
      <c r="I6" s="1317"/>
      <c r="J6" s="1317"/>
      <c r="K6" s="1317"/>
      <c r="L6" s="1317"/>
      <c r="M6" s="1317"/>
      <c r="N6" s="1317"/>
      <c r="O6" s="1317"/>
      <c r="P6" s="1317"/>
      <c r="Q6" s="1317"/>
      <c r="R6" s="1317"/>
      <c r="S6" s="1317"/>
    </row>
    <row r="7" spans="2:19" x14ac:dyDescent="0.15">
      <c r="D7" s="1318"/>
      <c r="E7" s="1318"/>
      <c r="F7" s="1318"/>
      <c r="G7" s="1318"/>
      <c r="H7" s="1318"/>
      <c r="I7" s="1318"/>
      <c r="J7" s="1318"/>
      <c r="K7" s="1318"/>
      <c r="S7" s="1319" t="s">
        <v>701</v>
      </c>
    </row>
    <row r="8" spans="2:19" s="1329" customFormat="1" ht="16.5" customHeight="1" x14ac:dyDescent="0.15">
      <c r="B8" s="1320" t="s">
        <v>320</v>
      </c>
      <c r="C8" s="1321" t="s">
        <v>702</v>
      </c>
      <c r="D8" s="1322" t="s">
        <v>703</v>
      </c>
      <c r="E8" s="1323"/>
      <c r="F8" s="1323"/>
      <c r="G8" s="1323"/>
      <c r="H8" s="1323"/>
      <c r="I8" s="1323"/>
      <c r="J8" s="1324"/>
      <c r="K8" s="1325"/>
      <c r="L8" s="1322" t="s">
        <v>704</v>
      </c>
      <c r="M8" s="1323"/>
      <c r="N8" s="1323"/>
      <c r="O8" s="1324"/>
      <c r="P8" s="1325"/>
      <c r="Q8" s="1326" t="s">
        <v>705</v>
      </c>
      <c r="R8" s="1327"/>
      <c r="S8" s="1328"/>
    </row>
    <row r="9" spans="2:19" s="1329" customFormat="1" ht="16.5" customHeight="1" x14ac:dyDescent="0.15">
      <c r="B9" s="1330"/>
      <c r="C9" s="1331"/>
      <c r="D9" s="1332" t="s">
        <v>706</v>
      </c>
      <c r="E9" s="1333"/>
      <c r="F9" s="1333"/>
      <c r="G9" s="1333"/>
      <c r="H9" s="1334"/>
      <c r="I9" s="1335" t="s">
        <v>707</v>
      </c>
      <c r="J9" s="1335" t="s">
        <v>708</v>
      </c>
      <c r="K9" s="1336" t="s">
        <v>709</v>
      </c>
      <c r="L9" s="1332" t="s">
        <v>706</v>
      </c>
      <c r="M9" s="1334"/>
      <c r="N9" s="1335" t="s">
        <v>707</v>
      </c>
      <c r="O9" s="1335" t="s">
        <v>708</v>
      </c>
      <c r="P9" s="1337" t="s">
        <v>709</v>
      </c>
      <c r="Q9" s="1338" t="s">
        <v>707</v>
      </c>
      <c r="R9" s="1335" t="s">
        <v>708</v>
      </c>
      <c r="S9" s="1337" t="s">
        <v>709</v>
      </c>
    </row>
    <row r="10" spans="2:19" s="1329" customFormat="1" ht="33" customHeight="1" thickBot="1" x14ac:dyDescent="0.2">
      <c r="B10" s="1339"/>
      <c r="C10" s="1340"/>
      <c r="D10" s="1341" t="s">
        <v>710</v>
      </c>
      <c r="E10" s="1341" t="s">
        <v>711</v>
      </c>
      <c r="F10" s="1342" t="s">
        <v>712</v>
      </c>
      <c r="G10" s="1342" t="s">
        <v>713</v>
      </c>
      <c r="H10" s="1343" t="s">
        <v>714</v>
      </c>
      <c r="I10" s="1344"/>
      <c r="J10" s="1344"/>
      <c r="K10" s="1345"/>
      <c r="L10" s="1342" t="s">
        <v>715</v>
      </c>
      <c r="M10" s="1346" t="s">
        <v>716</v>
      </c>
      <c r="N10" s="1344"/>
      <c r="O10" s="1344"/>
      <c r="P10" s="1347"/>
      <c r="Q10" s="1348"/>
      <c r="R10" s="1344"/>
      <c r="S10" s="1347"/>
    </row>
    <row r="11" spans="2:19" s="1355" customFormat="1" ht="16.5" customHeight="1" x14ac:dyDescent="0.15">
      <c r="B11" s="1349">
        <v>1</v>
      </c>
      <c r="C11" s="1350" t="s">
        <v>106</v>
      </c>
      <c r="D11" s="1351"/>
      <c r="E11" s="1352"/>
      <c r="F11" s="1352"/>
      <c r="G11" s="1352"/>
      <c r="H11" s="1352"/>
      <c r="I11" s="1352"/>
      <c r="J11" s="1352"/>
      <c r="K11" s="1352"/>
      <c r="L11" s="1353"/>
      <c r="M11" s="1353"/>
      <c r="N11" s="1354">
        <f>SUM(L11:M11)</f>
        <v>0</v>
      </c>
      <c r="O11" s="1354">
        <f>ROUNDDOWN(N11*0.1,0)</f>
        <v>0</v>
      </c>
      <c r="P11" s="1354">
        <f>N11+O11</f>
        <v>0</v>
      </c>
      <c r="Q11" s="1354">
        <f>I11+N11</f>
        <v>0</v>
      </c>
      <c r="R11" s="1354">
        <f>ROUNDDOWN(Q11*0.1,0)</f>
        <v>0</v>
      </c>
      <c r="S11" s="1354">
        <f>Q11+R11</f>
        <v>0</v>
      </c>
    </row>
    <row r="12" spans="2:19" s="1355" customFormat="1" ht="16.5" customHeight="1" x14ac:dyDescent="0.15">
      <c r="B12" s="1356">
        <v>2</v>
      </c>
      <c r="C12" s="1357" t="s">
        <v>107</v>
      </c>
      <c r="D12" s="1358"/>
      <c r="E12" s="1358"/>
      <c r="F12" s="1358"/>
      <c r="G12" s="1358"/>
      <c r="H12" s="1358"/>
      <c r="I12" s="1358"/>
      <c r="J12" s="1358"/>
      <c r="K12" s="1358"/>
      <c r="L12" s="1359"/>
      <c r="M12" s="1359"/>
      <c r="N12" s="1360">
        <f t="shared" ref="N12:N75" si="0">SUM(L12:M12)</f>
        <v>0</v>
      </c>
      <c r="O12" s="1360">
        <f t="shared" ref="O12:O75" si="1">ROUNDDOWN(N12*0.1,0)</f>
        <v>0</v>
      </c>
      <c r="P12" s="1360">
        <f t="shared" ref="P12:P75" si="2">N12+O12</f>
        <v>0</v>
      </c>
      <c r="Q12" s="1360">
        <f t="shared" ref="Q12:Q75" si="3">I12+N12</f>
        <v>0</v>
      </c>
      <c r="R12" s="1361">
        <f t="shared" ref="R12:R75" si="4">ROUNDDOWN(Q12*0.1,0)</f>
        <v>0</v>
      </c>
      <c r="S12" s="1360">
        <f t="shared" ref="S12:S75" si="5">Q12+R12</f>
        <v>0</v>
      </c>
    </row>
    <row r="13" spans="2:19" s="1355" customFormat="1" ht="16.5" customHeight="1" x14ac:dyDescent="0.15">
      <c r="B13" s="1356">
        <v>3</v>
      </c>
      <c r="C13" s="1357" t="s">
        <v>108</v>
      </c>
      <c r="D13" s="1359"/>
      <c r="E13" s="1359"/>
      <c r="F13" s="1359"/>
      <c r="G13" s="1359"/>
      <c r="H13" s="1359"/>
      <c r="I13" s="1360">
        <f>SUM(D13:H13)</f>
        <v>0</v>
      </c>
      <c r="J13" s="1360">
        <f>ROUNDDOWN(I13*0.1,0)</f>
        <v>0</v>
      </c>
      <c r="K13" s="1360">
        <f>I13+J13</f>
        <v>0</v>
      </c>
      <c r="L13" s="1359"/>
      <c r="M13" s="1359"/>
      <c r="N13" s="1360">
        <f t="shared" si="0"/>
        <v>0</v>
      </c>
      <c r="O13" s="1360">
        <f t="shared" si="1"/>
        <v>0</v>
      </c>
      <c r="P13" s="1360">
        <f t="shared" si="2"/>
        <v>0</v>
      </c>
      <c r="Q13" s="1360">
        <f t="shared" si="3"/>
        <v>0</v>
      </c>
      <c r="R13" s="1361">
        <f t="shared" si="4"/>
        <v>0</v>
      </c>
      <c r="S13" s="1360">
        <f t="shared" si="5"/>
        <v>0</v>
      </c>
    </row>
    <row r="14" spans="2:19" s="1355" customFormat="1" ht="16.5" customHeight="1" x14ac:dyDescent="0.15">
      <c r="B14" s="1356">
        <v>4</v>
      </c>
      <c r="C14" s="1357" t="s">
        <v>109</v>
      </c>
      <c r="D14" s="1359"/>
      <c r="E14" s="1359"/>
      <c r="F14" s="1359"/>
      <c r="G14" s="1359"/>
      <c r="H14" s="1359"/>
      <c r="I14" s="1360">
        <f t="shared" ref="I14:I23" si="6">SUM(D14:H14)</f>
        <v>0</v>
      </c>
      <c r="J14" s="1360">
        <f t="shared" ref="J14:J23" si="7">ROUNDDOWN(I14*0.1,0)</f>
        <v>0</v>
      </c>
      <c r="K14" s="1360">
        <f t="shared" ref="K14:K23" si="8">I14+J14</f>
        <v>0</v>
      </c>
      <c r="L14" s="1359"/>
      <c r="M14" s="1359"/>
      <c r="N14" s="1360">
        <f t="shared" si="0"/>
        <v>0</v>
      </c>
      <c r="O14" s="1360">
        <f t="shared" si="1"/>
        <v>0</v>
      </c>
      <c r="P14" s="1360">
        <f t="shared" si="2"/>
        <v>0</v>
      </c>
      <c r="Q14" s="1360">
        <f t="shared" si="3"/>
        <v>0</v>
      </c>
      <c r="R14" s="1361">
        <f t="shared" si="4"/>
        <v>0</v>
      </c>
      <c r="S14" s="1360">
        <f t="shared" si="5"/>
        <v>0</v>
      </c>
    </row>
    <row r="15" spans="2:19" s="1355" customFormat="1" ht="16.5" customHeight="1" x14ac:dyDescent="0.15">
      <c r="B15" s="1356">
        <v>5</v>
      </c>
      <c r="C15" s="1357" t="s">
        <v>110</v>
      </c>
      <c r="D15" s="1359"/>
      <c r="E15" s="1359"/>
      <c r="F15" s="1359"/>
      <c r="G15" s="1359"/>
      <c r="H15" s="1359"/>
      <c r="I15" s="1360">
        <f t="shared" si="6"/>
        <v>0</v>
      </c>
      <c r="J15" s="1360">
        <f t="shared" si="7"/>
        <v>0</v>
      </c>
      <c r="K15" s="1360">
        <f t="shared" si="8"/>
        <v>0</v>
      </c>
      <c r="L15" s="1359"/>
      <c r="M15" s="1359"/>
      <c r="N15" s="1360">
        <f t="shared" si="0"/>
        <v>0</v>
      </c>
      <c r="O15" s="1360">
        <f t="shared" si="1"/>
        <v>0</v>
      </c>
      <c r="P15" s="1360">
        <f t="shared" si="2"/>
        <v>0</v>
      </c>
      <c r="Q15" s="1360">
        <f t="shared" si="3"/>
        <v>0</v>
      </c>
      <c r="R15" s="1361">
        <f t="shared" si="4"/>
        <v>0</v>
      </c>
      <c r="S15" s="1360">
        <f t="shared" si="5"/>
        <v>0</v>
      </c>
    </row>
    <row r="16" spans="2:19" s="1355" customFormat="1" ht="16.5" customHeight="1" x14ac:dyDescent="0.15">
      <c r="B16" s="1356">
        <v>6</v>
      </c>
      <c r="C16" s="1357" t="s">
        <v>111</v>
      </c>
      <c r="D16" s="1359"/>
      <c r="E16" s="1359"/>
      <c r="F16" s="1359"/>
      <c r="G16" s="1359"/>
      <c r="H16" s="1359"/>
      <c r="I16" s="1360">
        <f t="shared" si="6"/>
        <v>0</v>
      </c>
      <c r="J16" s="1360">
        <f t="shared" si="7"/>
        <v>0</v>
      </c>
      <c r="K16" s="1360">
        <f t="shared" si="8"/>
        <v>0</v>
      </c>
      <c r="L16" s="1359"/>
      <c r="M16" s="1359"/>
      <c r="N16" s="1360">
        <f t="shared" si="0"/>
        <v>0</v>
      </c>
      <c r="O16" s="1360">
        <f t="shared" si="1"/>
        <v>0</v>
      </c>
      <c r="P16" s="1360">
        <f t="shared" si="2"/>
        <v>0</v>
      </c>
      <c r="Q16" s="1360">
        <f t="shared" si="3"/>
        <v>0</v>
      </c>
      <c r="R16" s="1361">
        <f t="shared" si="4"/>
        <v>0</v>
      </c>
      <c r="S16" s="1360">
        <f t="shared" si="5"/>
        <v>0</v>
      </c>
    </row>
    <row r="17" spans="2:19" s="1355" customFormat="1" ht="16.5" customHeight="1" x14ac:dyDescent="0.15">
      <c r="B17" s="1356">
        <v>7</v>
      </c>
      <c r="C17" s="1357" t="s">
        <v>112</v>
      </c>
      <c r="D17" s="1359"/>
      <c r="E17" s="1359"/>
      <c r="F17" s="1359"/>
      <c r="G17" s="1359"/>
      <c r="H17" s="1359"/>
      <c r="I17" s="1360">
        <f t="shared" si="6"/>
        <v>0</v>
      </c>
      <c r="J17" s="1360">
        <f t="shared" si="7"/>
        <v>0</v>
      </c>
      <c r="K17" s="1360">
        <f t="shared" si="8"/>
        <v>0</v>
      </c>
      <c r="L17" s="1359"/>
      <c r="M17" s="1359"/>
      <c r="N17" s="1360">
        <f t="shared" si="0"/>
        <v>0</v>
      </c>
      <c r="O17" s="1360">
        <f t="shared" si="1"/>
        <v>0</v>
      </c>
      <c r="P17" s="1360">
        <f t="shared" si="2"/>
        <v>0</v>
      </c>
      <c r="Q17" s="1360">
        <f t="shared" si="3"/>
        <v>0</v>
      </c>
      <c r="R17" s="1361">
        <f t="shared" si="4"/>
        <v>0</v>
      </c>
      <c r="S17" s="1360">
        <f t="shared" si="5"/>
        <v>0</v>
      </c>
    </row>
    <row r="18" spans="2:19" s="1355" customFormat="1" ht="16.5" customHeight="1" x14ac:dyDescent="0.15">
      <c r="B18" s="1356">
        <v>8</v>
      </c>
      <c r="C18" s="1357" t="s">
        <v>113</v>
      </c>
      <c r="D18" s="1359"/>
      <c r="E18" s="1359"/>
      <c r="F18" s="1359"/>
      <c r="G18" s="1359"/>
      <c r="H18" s="1359"/>
      <c r="I18" s="1360">
        <f t="shared" si="6"/>
        <v>0</v>
      </c>
      <c r="J18" s="1360">
        <f t="shared" si="7"/>
        <v>0</v>
      </c>
      <c r="K18" s="1360">
        <f t="shared" si="8"/>
        <v>0</v>
      </c>
      <c r="L18" s="1359"/>
      <c r="M18" s="1359"/>
      <c r="N18" s="1360">
        <f t="shared" si="0"/>
        <v>0</v>
      </c>
      <c r="O18" s="1360">
        <f t="shared" si="1"/>
        <v>0</v>
      </c>
      <c r="P18" s="1360">
        <f t="shared" si="2"/>
        <v>0</v>
      </c>
      <c r="Q18" s="1360">
        <f t="shared" si="3"/>
        <v>0</v>
      </c>
      <c r="R18" s="1361">
        <f t="shared" si="4"/>
        <v>0</v>
      </c>
      <c r="S18" s="1360">
        <f t="shared" si="5"/>
        <v>0</v>
      </c>
    </row>
    <row r="19" spans="2:19" s="1355" customFormat="1" ht="16.5" customHeight="1" x14ac:dyDescent="0.15">
      <c r="B19" s="1356">
        <v>9</v>
      </c>
      <c r="C19" s="1357" t="s">
        <v>114</v>
      </c>
      <c r="D19" s="1359"/>
      <c r="E19" s="1359"/>
      <c r="F19" s="1359"/>
      <c r="G19" s="1359"/>
      <c r="H19" s="1359"/>
      <c r="I19" s="1360">
        <f t="shared" si="6"/>
        <v>0</v>
      </c>
      <c r="J19" s="1360">
        <f t="shared" si="7"/>
        <v>0</v>
      </c>
      <c r="K19" s="1360">
        <f t="shared" si="8"/>
        <v>0</v>
      </c>
      <c r="L19" s="1359"/>
      <c r="M19" s="1359"/>
      <c r="N19" s="1360">
        <f t="shared" si="0"/>
        <v>0</v>
      </c>
      <c r="O19" s="1360">
        <f t="shared" si="1"/>
        <v>0</v>
      </c>
      <c r="P19" s="1360">
        <f t="shared" si="2"/>
        <v>0</v>
      </c>
      <c r="Q19" s="1360">
        <f t="shared" si="3"/>
        <v>0</v>
      </c>
      <c r="R19" s="1361">
        <f t="shared" si="4"/>
        <v>0</v>
      </c>
      <c r="S19" s="1360">
        <f t="shared" si="5"/>
        <v>0</v>
      </c>
    </row>
    <row r="20" spans="2:19" s="1355" customFormat="1" ht="16.5" customHeight="1" x14ac:dyDescent="0.15">
      <c r="B20" s="1356">
        <v>10</v>
      </c>
      <c r="C20" s="1357" t="s">
        <v>115</v>
      </c>
      <c r="D20" s="1359"/>
      <c r="E20" s="1359"/>
      <c r="F20" s="1359"/>
      <c r="G20" s="1359"/>
      <c r="H20" s="1359"/>
      <c r="I20" s="1360">
        <f t="shared" si="6"/>
        <v>0</v>
      </c>
      <c r="J20" s="1360">
        <f t="shared" si="7"/>
        <v>0</v>
      </c>
      <c r="K20" s="1360">
        <f t="shared" si="8"/>
        <v>0</v>
      </c>
      <c r="L20" s="1359"/>
      <c r="M20" s="1359"/>
      <c r="N20" s="1360">
        <f t="shared" si="0"/>
        <v>0</v>
      </c>
      <c r="O20" s="1360">
        <f t="shared" si="1"/>
        <v>0</v>
      </c>
      <c r="P20" s="1360">
        <f t="shared" si="2"/>
        <v>0</v>
      </c>
      <c r="Q20" s="1360">
        <f t="shared" si="3"/>
        <v>0</v>
      </c>
      <c r="R20" s="1361">
        <f t="shared" si="4"/>
        <v>0</v>
      </c>
      <c r="S20" s="1360">
        <f t="shared" si="5"/>
        <v>0</v>
      </c>
    </row>
    <row r="21" spans="2:19" s="1355" customFormat="1" ht="16.5" customHeight="1" x14ac:dyDescent="0.15">
      <c r="B21" s="1356">
        <v>11</v>
      </c>
      <c r="C21" s="1357" t="s">
        <v>116</v>
      </c>
      <c r="D21" s="1359"/>
      <c r="E21" s="1359"/>
      <c r="F21" s="1359"/>
      <c r="G21" s="1359"/>
      <c r="H21" s="1359"/>
      <c r="I21" s="1360">
        <f t="shared" si="6"/>
        <v>0</v>
      </c>
      <c r="J21" s="1360">
        <f t="shared" si="7"/>
        <v>0</v>
      </c>
      <c r="K21" s="1360">
        <f t="shared" si="8"/>
        <v>0</v>
      </c>
      <c r="L21" s="1359"/>
      <c r="M21" s="1359"/>
      <c r="N21" s="1360">
        <f t="shared" si="0"/>
        <v>0</v>
      </c>
      <c r="O21" s="1360">
        <f t="shared" si="1"/>
        <v>0</v>
      </c>
      <c r="P21" s="1360">
        <f t="shared" si="2"/>
        <v>0</v>
      </c>
      <c r="Q21" s="1360">
        <f t="shared" si="3"/>
        <v>0</v>
      </c>
      <c r="R21" s="1361">
        <f t="shared" si="4"/>
        <v>0</v>
      </c>
      <c r="S21" s="1360">
        <f t="shared" si="5"/>
        <v>0</v>
      </c>
    </row>
    <row r="22" spans="2:19" s="1355" customFormat="1" ht="16.5" customHeight="1" x14ac:dyDescent="0.15">
      <c r="B22" s="1356">
        <v>12</v>
      </c>
      <c r="C22" s="1357" t="s">
        <v>117</v>
      </c>
      <c r="D22" s="1359"/>
      <c r="E22" s="1359"/>
      <c r="F22" s="1359"/>
      <c r="G22" s="1359"/>
      <c r="H22" s="1359"/>
      <c r="I22" s="1360">
        <f t="shared" si="6"/>
        <v>0</v>
      </c>
      <c r="J22" s="1360">
        <f t="shared" si="7"/>
        <v>0</v>
      </c>
      <c r="K22" s="1360">
        <f t="shared" si="8"/>
        <v>0</v>
      </c>
      <c r="L22" s="1359"/>
      <c r="M22" s="1359"/>
      <c r="N22" s="1360">
        <f t="shared" si="0"/>
        <v>0</v>
      </c>
      <c r="O22" s="1360">
        <f t="shared" si="1"/>
        <v>0</v>
      </c>
      <c r="P22" s="1360">
        <f t="shared" si="2"/>
        <v>0</v>
      </c>
      <c r="Q22" s="1360">
        <f t="shared" si="3"/>
        <v>0</v>
      </c>
      <c r="R22" s="1361">
        <f t="shared" si="4"/>
        <v>0</v>
      </c>
      <c r="S22" s="1360">
        <f t="shared" si="5"/>
        <v>0</v>
      </c>
    </row>
    <row r="23" spans="2:19" s="1355" customFormat="1" ht="16.5" customHeight="1" x14ac:dyDescent="0.15">
      <c r="B23" s="1356">
        <v>13</v>
      </c>
      <c r="C23" s="1357" t="s">
        <v>118</v>
      </c>
      <c r="D23" s="1359"/>
      <c r="E23" s="1359"/>
      <c r="F23" s="1359"/>
      <c r="G23" s="1359"/>
      <c r="H23" s="1359"/>
      <c r="I23" s="1360">
        <f t="shared" si="6"/>
        <v>0</v>
      </c>
      <c r="J23" s="1360">
        <f t="shared" si="7"/>
        <v>0</v>
      </c>
      <c r="K23" s="1360">
        <f t="shared" si="8"/>
        <v>0</v>
      </c>
      <c r="L23" s="1359"/>
      <c r="M23" s="1359"/>
      <c r="N23" s="1360">
        <f t="shared" si="0"/>
        <v>0</v>
      </c>
      <c r="O23" s="1360">
        <f t="shared" si="1"/>
        <v>0</v>
      </c>
      <c r="P23" s="1360">
        <f t="shared" si="2"/>
        <v>0</v>
      </c>
      <c r="Q23" s="1360">
        <f t="shared" si="3"/>
        <v>0</v>
      </c>
      <c r="R23" s="1361">
        <f t="shared" si="4"/>
        <v>0</v>
      </c>
      <c r="S23" s="1360">
        <f t="shared" si="5"/>
        <v>0</v>
      </c>
    </row>
    <row r="24" spans="2:19" s="1355" customFormat="1" ht="16.5" customHeight="1" x14ac:dyDescent="0.15">
      <c r="B24" s="1356">
        <v>14</v>
      </c>
      <c r="C24" s="1357" t="s">
        <v>119</v>
      </c>
      <c r="D24" s="1358"/>
      <c r="E24" s="1358"/>
      <c r="F24" s="1358"/>
      <c r="G24" s="1358"/>
      <c r="H24" s="1358"/>
      <c r="I24" s="1358"/>
      <c r="J24" s="1358"/>
      <c r="K24" s="1358"/>
      <c r="L24" s="1359"/>
      <c r="M24" s="1359"/>
      <c r="N24" s="1360">
        <f t="shared" si="0"/>
        <v>0</v>
      </c>
      <c r="O24" s="1360">
        <f t="shared" si="1"/>
        <v>0</v>
      </c>
      <c r="P24" s="1360">
        <f t="shared" si="2"/>
        <v>0</v>
      </c>
      <c r="Q24" s="1360">
        <f t="shared" si="3"/>
        <v>0</v>
      </c>
      <c r="R24" s="1361">
        <f t="shared" si="4"/>
        <v>0</v>
      </c>
      <c r="S24" s="1360">
        <f t="shared" si="5"/>
        <v>0</v>
      </c>
    </row>
    <row r="25" spans="2:19" s="1355" customFormat="1" ht="16.5" customHeight="1" x14ac:dyDescent="0.15">
      <c r="B25" s="1356">
        <v>15</v>
      </c>
      <c r="C25" s="1357" t="s">
        <v>120</v>
      </c>
      <c r="D25" s="1359"/>
      <c r="E25" s="1359"/>
      <c r="F25" s="1359"/>
      <c r="G25" s="1359"/>
      <c r="H25" s="1359"/>
      <c r="I25" s="1360">
        <f t="shared" ref="I25:I26" si="9">SUM(D25:H25)</f>
        <v>0</v>
      </c>
      <c r="J25" s="1360">
        <f t="shared" ref="J25:J26" si="10">ROUNDDOWN(I25*0.1,0)</f>
        <v>0</v>
      </c>
      <c r="K25" s="1360">
        <f t="shared" ref="K25:K26" si="11">I25+J25</f>
        <v>0</v>
      </c>
      <c r="L25" s="1359"/>
      <c r="M25" s="1359"/>
      <c r="N25" s="1360">
        <f t="shared" si="0"/>
        <v>0</v>
      </c>
      <c r="O25" s="1360">
        <f t="shared" si="1"/>
        <v>0</v>
      </c>
      <c r="P25" s="1360">
        <f t="shared" si="2"/>
        <v>0</v>
      </c>
      <c r="Q25" s="1360">
        <f t="shared" si="3"/>
        <v>0</v>
      </c>
      <c r="R25" s="1361">
        <f t="shared" si="4"/>
        <v>0</v>
      </c>
      <c r="S25" s="1360">
        <f t="shared" si="5"/>
        <v>0</v>
      </c>
    </row>
    <row r="26" spans="2:19" s="1355" customFormat="1" ht="16.5" customHeight="1" x14ac:dyDescent="0.15">
      <c r="B26" s="1356">
        <v>16</v>
      </c>
      <c r="C26" s="1357" t="s">
        <v>121</v>
      </c>
      <c r="D26" s="1359"/>
      <c r="E26" s="1359"/>
      <c r="F26" s="1359"/>
      <c r="G26" s="1359"/>
      <c r="H26" s="1359"/>
      <c r="I26" s="1360">
        <f t="shared" si="9"/>
        <v>0</v>
      </c>
      <c r="J26" s="1360">
        <f t="shared" si="10"/>
        <v>0</v>
      </c>
      <c r="K26" s="1360">
        <f t="shared" si="11"/>
        <v>0</v>
      </c>
      <c r="L26" s="1359"/>
      <c r="M26" s="1359"/>
      <c r="N26" s="1360">
        <f t="shared" si="0"/>
        <v>0</v>
      </c>
      <c r="O26" s="1360">
        <f t="shared" si="1"/>
        <v>0</v>
      </c>
      <c r="P26" s="1360">
        <f t="shared" si="2"/>
        <v>0</v>
      </c>
      <c r="Q26" s="1360">
        <f t="shared" si="3"/>
        <v>0</v>
      </c>
      <c r="R26" s="1361">
        <f t="shared" si="4"/>
        <v>0</v>
      </c>
      <c r="S26" s="1360">
        <f t="shared" si="5"/>
        <v>0</v>
      </c>
    </row>
    <row r="27" spans="2:19" s="1355" customFormat="1" ht="16.5" customHeight="1" x14ac:dyDescent="0.15">
      <c r="B27" s="1356">
        <v>17</v>
      </c>
      <c r="C27" s="1357" t="s">
        <v>122</v>
      </c>
      <c r="D27" s="1358"/>
      <c r="E27" s="1358"/>
      <c r="F27" s="1358"/>
      <c r="G27" s="1358"/>
      <c r="H27" s="1358"/>
      <c r="I27" s="1358"/>
      <c r="J27" s="1358"/>
      <c r="K27" s="1358"/>
      <c r="L27" s="1359"/>
      <c r="M27" s="1359"/>
      <c r="N27" s="1360">
        <f t="shared" si="0"/>
        <v>0</v>
      </c>
      <c r="O27" s="1360">
        <f t="shared" si="1"/>
        <v>0</v>
      </c>
      <c r="P27" s="1360">
        <f t="shared" si="2"/>
        <v>0</v>
      </c>
      <c r="Q27" s="1360">
        <f t="shared" si="3"/>
        <v>0</v>
      </c>
      <c r="R27" s="1361">
        <f t="shared" si="4"/>
        <v>0</v>
      </c>
      <c r="S27" s="1360">
        <f t="shared" si="5"/>
        <v>0</v>
      </c>
    </row>
    <row r="28" spans="2:19" s="1355" customFormat="1" ht="16.5" customHeight="1" x14ac:dyDescent="0.15">
      <c r="B28" s="1356">
        <v>18</v>
      </c>
      <c r="C28" s="1357" t="s">
        <v>123</v>
      </c>
      <c r="D28" s="1359"/>
      <c r="E28" s="1359"/>
      <c r="F28" s="1359"/>
      <c r="G28" s="1359"/>
      <c r="H28" s="1359"/>
      <c r="I28" s="1360">
        <f t="shared" ref="I28:I46" si="12">SUM(D28:H28)</f>
        <v>0</v>
      </c>
      <c r="J28" s="1360">
        <f t="shared" ref="J28:J46" si="13">ROUNDDOWN(I28*0.1,0)</f>
        <v>0</v>
      </c>
      <c r="K28" s="1360">
        <f t="shared" ref="K28:K46" si="14">I28+J28</f>
        <v>0</v>
      </c>
      <c r="L28" s="1359"/>
      <c r="M28" s="1359"/>
      <c r="N28" s="1360">
        <f t="shared" si="0"/>
        <v>0</v>
      </c>
      <c r="O28" s="1360">
        <f t="shared" si="1"/>
        <v>0</v>
      </c>
      <c r="P28" s="1360">
        <f t="shared" si="2"/>
        <v>0</v>
      </c>
      <c r="Q28" s="1360">
        <f t="shared" si="3"/>
        <v>0</v>
      </c>
      <c r="R28" s="1361">
        <f t="shared" si="4"/>
        <v>0</v>
      </c>
      <c r="S28" s="1360">
        <f t="shared" si="5"/>
        <v>0</v>
      </c>
    </row>
    <row r="29" spans="2:19" s="1355" customFormat="1" ht="16.5" customHeight="1" x14ac:dyDescent="0.15">
      <c r="B29" s="1356">
        <v>19</v>
      </c>
      <c r="C29" s="1357" t="s">
        <v>124</v>
      </c>
      <c r="D29" s="1359"/>
      <c r="E29" s="1359"/>
      <c r="F29" s="1359"/>
      <c r="G29" s="1359"/>
      <c r="H29" s="1359"/>
      <c r="I29" s="1360">
        <f t="shared" si="12"/>
        <v>0</v>
      </c>
      <c r="J29" s="1360">
        <f t="shared" si="13"/>
        <v>0</v>
      </c>
      <c r="K29" s="1360">
        <f t="shared" si="14"/>
        <v>0</v>
      </c>
      <c r="L29" s="1359"/>
      <c r="M29" s="1359"/>
      <c r="N29" s="1360">
        <f t="shared" si="0"/>
        <v>0</v>
      </c>
      <c r="O29" s="1360">
        <f t="shared" si="1"/>
        <v>0</v>
      </c>
      <c r="P29" s="1360">
        <f t="shared" si="2"/>
        <v>0</v>
      </c>
      <c r="Q29" s="1360">
        <f t="shared" si="3"/>
        <v>0</v>
      </c>
      <c r="R29" s="1361">
        <f t="shared" si="4"/>
        <v>0</v>
      </c>
      <c r="S29" s="1360">
        <f t="shared" si="5"/>
        <v>0</v>
      </c>
    </row>
    <row r="30" spans="2:19" s="1355" customFormat="1" ht="16.5" customHeight="1" x14ac:dyDescent="0.15">
      <c r="B30" s="1356">
        <v>20</v>
      </c>
      <c r="C30" s="1357" t="s">
        <v>125</v>
      </c>
      <c r="D30" s="1359"/>
      <c r="E30" s="1359"/>
      <c r="F30" s="1359"/>
      <c r="G30" s="1359"/>
      <c r="H30" s="1359"/>
      <c r="I30" s="1360">
        <f t="shared" si="12"/>
        <v>0</v>
      </c>
      <c r="J30" s="1360">
        <f t="shared" si="13"/>
        <v>0</v>
      </c>
      <c r="K30" s="1360">
        <f t="shared" si="14"/>
        <v>0</v>
      </c>
      <c r="L30" s="1359"/>
      <c r="M30" s="1359"/>
      <c r="N30" s="1360">
        <f t="shared" si="0"/>
        <v>0</v>
      </c>
      <c r="O30" s="1360">
        <f t="shared" si="1"/>
        <v>0</v>
      </c>
      <c r="P30" s="1360">
        <f t="shared" si="2"/>
        <v>0</v>
      </c>
      <c r="Q30" s="1360">
        <f t="shared" si="3"/>
        <v>0</v>
      </c>
      <c r="R30" s="1361">
        <f t="shared" si="4"/>
        <v>0</v>
      </c>
      <c r="S30" s="1360">
        <f t="shared" si="5"/>
        <v>0</v>
      </c>
    </row>
    <row r="31" spans="2:19" s="1355" customFormat="1" ht="16.5" customHeight="1" x14ac:dyDescent="0.15">
      <c r="B31" s="1356">
        <v>21</v>
      </c>
      <c r="C31" s="1357" t="s">
        <v>126</v>
      </c>
      <c r="D31" s="1359"/>
      <c r="E31" s="1359"/>
      <c r="F31" s="1359"/>
      <c r="G31" s="1359"/>
      <c r="H31" s="1359"/>
      <c r="I31" s="1360">
        <f t="shared" si="12"/>
        <v>0</v>
      </c>
      <c r="J31" s="1360">
        <f t="shared" si="13"/>
        <v>0</v>
      </c>
      <c r="K31" s="1360">
        <f t="shared" si="14"/>
        <v>0</v>
      </c>
      <c r="L31" s="1359"/>
      <c r="M31" s="1359"/>
      <c r="N31" s="1360">
        <f t="shared" si="0"/>
        <v>0</v>
      </c>
      <c r="O31" s="1360">
        <f t="shared" si="1"/>
        <v>0</v>
      </c>
      <c r="P31" s="1360">
        <f t="shared" si="2"/>
        <v>0</v>
      </c>
      <c r="Q31" s="1360">
        <f t="shared" si="3"/>
        <v>0</v>
      </c>
      <c r="R31" s="1361">
        <f t="shared" si="4"/>
        <v>0</v>
      </c>
      <c r="S31" s="1360">
        <f t="shared" si="5"/>
        <v>0</v>
      </c>
    </row>
    <row r="32" spans="2:19" s="1355" customFormat="1" ht="16.5" customHeight="1" x14ac:dyDescent="0.15">
      <c r="B32" s="1356">
        <v>22</v>
      </c>
      <c r="C32" s="1357" t="s">
        <v>127</v>
      </c>
      <c r="D32" s="1359"/>
      <c r="E32" s="1359"/>
      <c r="F32" s="1359"/>
      <c r="G32" s="1359"/>
      <c r="H32" s="1359"/>
      <c r="I32" s="1360">
        <f t="shared" si="12"/>
        <v>0</v>
      </c>
      <c r="J32" s="1360">
        <f t="shared" si="13"/>
        <v>0</v>
      </c>
      <c r="K32" s="1360">
        <f t="shared" si="14"/>
        <v>0</v>
      </c>
      <c r="L32" s="1359"/>
      <c r="M32" s="1359"/>
      <c r="N32" s="1360">
        <f t="shared" si="0"/>
        <v>0</v>
      </c>
      <c r="O32" s="1360">
        <f t="shared" si="1"/>
        <v>0</v>
      </c>
      <c r="P32" s="1360">
        <f t="shared" si="2"/>
        <v>0</v>
      </c>
      <c r="Q32" s="1360">
        <f t="shared" si="3"/>
        <v>0</v>
      </c>
      <c r="R32" s="1361">
        <f t="shared" si="4"/>
        <v>0</v>
      </c>
      <c r="S32" s="1360">
        <f t="shared" si="5"/>
        <v>0</v>
      </c>
    </row>
    <row r="33" spans="2:19" s="1355" customFormat="1" ht="16.5" customHeight="1" x14ac:dyDescent="0.15">
      <c r="B33" s="1356">
        <v>23</v>
      </c>
      <c r="C33" s="1357" t="s">
        <v>128</v>
      </c>
      <c r="D33" s="1359"/>
      <c r="E33" s="1359"/>
      <c r="F33" s="1359"/>
      <c r="G33" s="1359"/>
      <c r="H33" s="1359"/>
      <c r="I33" s="1360">
        <f t="shared" si="12"/>
        <v>0</v>
      </c>
      <c r="J33" s="1360">
        <f t="shared" si="13"/>
        <v>0</v>
      </c>
      <c r="K33" s="1360">
        <f t="shared" si="14"/>
        <v>0</v>
      </c>
      <c r="L33" s="1359"/>
      <c r="M33" s="1359"/>
      <c r="N33" s="1360">
        <f t="shared" si="0"/>
        <v>0</v>
      </c>
      <c r="O33" s="1360">
        <f t="shared" si="1"/>
        <v>0</v>
      </c>
      <c r="P33" s="1360">
        <f t="shared" si="2"/>
        <v>0</v>
      </c>
      <c r="Q33" s="1360">
        <f t="shared" si="3"/>
        <v>0</v>
      </c>
      <c r="R33" s="1361">
        <f t="shared" si="4"/>
        <v>0</v>
      </c>
      <c r="S33" s="1360">
        <f t="shared" si="5"/>
        <v>0</v>
      </c>
    </row>
    <row r="34" spans="2:19" s="1355" customFormat="1" ht="16.5" customHeight="1" x14ac:dyDescent="0.15">
      <c r="B34" s="1356">
        <v>24</v>
      </c>
      <c r="C34" s="1357" t="s">
        <v>129</v>
      </c>
      <c r="D34" s="1359"/>
      <c r="E34" s="1359"/>
      <c r="F34" s="1359"/>
      <c r="G34" s="1359"/>
      <c r="H34" s="1359"/>
      <c r="I34" s="1360">
        <f t="shared" si="12"/>
        <v>0</v>
      </c>
      <c r="J34" s="1360">
        <f t="shared" si="13"/>
        <v>0</v>
      </c>
      <c r="K34" s="1360">
        <f t="shared" si="14"/>
        <v>0</v>
      </c>
      <c r="L34" s="1359"/>
      <c r="M34" s="1359"/>
      <c r="N34" s="1360">
        <f t="shared" si="0"/>
        <v>0</v>
      </c>
      <c r="O34" s="1360">
        <f t="shared" si="1"/>
        <v>0</v>
      </c>
      <c r="P34" s="1360">
        <f t="shared" si="2"/>
        <v>0</v>
      </c>
      <c r="Q34" s="1360">
        <f t="shared" si="3"/>
        <v>0</v>
      </c>
      <c r="R34" s="1361">
        <f t="shared" si="4"/>
        <v>0</v>
      </c>
      <c r="S34" s="1360">
        <f t="shared" si="5"/>
        <v>0</v>
      </c>
    </row>
    <row r="35" spans="2:19" s="1355" customFormat="1" ht="16.5" customHeight="1" x14ac:dyDescent="0.15">
      <c r="B35" s="1356">
        <v>25</v>
      </c>
      <c r="C35" s="1357" t="s">
        <v>130</v>
      </c>
      <c r="D35" s="1359"/>
      <c r="E35" s="1359"/>
      <c r="F35" s="1359"/>
      <c r="G35" s="1359"/>
      <c r="H35" s="1359"/>
      <c r="I35" s="1360">
        <f t="shared" si="12"/>
        <v>0</v>
      </c>
      <c r="J35" s="1360">
        <f t="shared" si="13"/>
        <v>0</v>
      </c>
      <c r="K35" s="1360">
        <f t="shared" si="14"/>
        <v>0</v>
      </c>
      <c r="L35" s="1359"/>
      <c r="M35" s="1359"/>
      <c r="N35" s="1360">
        <f t="shared" si="0"/>
        <v>0</v>
      </c>
      <c r="O35" s="1360">
        <f t="shared" si="1"/>
        <v>0</v>
      </c>
      <c r="P35" s="1360">
        <f t="shared" si="2"/>
        <v>0</v>
      </c>
      <c r="Q35" s="1360">
        <f t="shared" si="3"/>
        <v>0</v>
      </c>
      <c r="R35" s="1361">
        <f t="shared" si="4"/>
        <v>0</v>
      </c>
      <c r="S35" s="1360">
        <f t="shared" si="5"/>
        <v>0</v>
      </c>
    </row>
    <row r="36" spans="2:19" s="1355" customFormat="1" ht="16.5" customHeight="1" x14ac:dyDescent="0.15">
      <c r="B36" s="1356">
        <v>26</v>
      </c>
      <c r="C36" s="1357" t="s">
        <v>131</v>
      </c>
      <c r="D36" s="1359"/>
      <c r="E36" s="1359"/>
      <c r="F36" s="1359"/>
      <c r="G36" s="1359"/>
      <c r="H36" s="1359"/>
      <c r="I36" s="1360">
        <f t="shared" si="12"/>
        <v>0</v>
      </c>
      <c r="J36" s="1360">
        <f t="shared" si="13"/>
        <v>0</v>
      </c>
      <c r="K36" s="1360">
        <f t="shared" si="14"/>
        <v>0</v>
      </c>
      <c r="L36" s="1359"/>
      <c r="M36" s="1359"/>
      <c r="N36" s="1360">
        <f t="shared" si="0"/>
        <v>0</v>
      </c>
      <c r="O36" s="1360">
        <f t="shared" si="1"/>
        <v>0</v>
      </c>
      <c r="P36" s="1360">
        <f t="shared" si="2"/>
        <v>0</v>
      </c>
      <c r="Q36" s="1360">
        <f t="shared" si="3"/>
        <v>0</v>
      </c>
      <c r="R36" s="1361">
        <f t="shared" si="4"/>
        <v>0</v>
      </c>
      <c r="S36" s="1360">
        <f t="shared" si="5"/>
        <v>0</v>
      </c>
    </row>
    <row r="37" spans="2:19" s="1355" customFormat="1" ht="16.5" customHeight="1" x14ac:dyDescent="0.15">
      <c r="B37" s="1356">
        <v>27</v>
      </c>
      <c r="C37" s="1357" t="s">
        <v>132</v>
      </c>
      <c r="D37" s="1359"/>
      <c r="E37" s="1359"/>
      <c r="F37" s="1359"/>
      <c r="G37" s="1359"/>
      <c r="H37" s="1359"/>
      <c r="I37" s="1360">
        <f t="shared" si="12"/>
        <v>0</v>
      </c>
      <c r="J37" s="1360">
        <f t="shared" si="13"/>
        <v>0</v>
      </c>
      <c r="K37" s="1360">
        <f t="shared" si="14"/>
        <v>0</v>
      </c>
      <c r="L37" s="1359"/>
      <c r="M37" s="1359"/>
      <c r="N37" s="1360">
        <f t="shared" si="0"/>
        <v>0</v>
      </c>
      <c r="O37" s="1360">
        <f t="shared" si="1"/>
        <v>0</v>
      </c>
      <c r="P37" s="1360">
        <f t="shared" si="2"/>
        <v>0</v>
      </c>
      <c r="Q37" s="1360">
        <f t="shared" si="3"/>
        <v>0</v>
      </c>
      <c r="R37" s="1361">
        <f t="shared" si="4"/>
        <v>0</v>
      </c>
      <c r="S37" s="1360">
        <f t="shared" si="5"/>
        <v>0</v>
      </c>
    </row>
    <row r="38" spans="2:19" s="1355" customFormat="1" ht="16.5" customHeight="1" x14ac:dyDescent="0.15">
      <c r="B38" s="1356">
        <v>28</v>
      </c>
      <c r="C38" s="1357" t="s">
        <v>133</v>
      </c>
      <c r="D38" s="1359"/>
      <c r="E38" s="1359"/>
      <c r="F38" s="1359"/>
      <c r="G38" s="1359"/>
      <c r="H38" s="1359"/>
      <c r="I38" s="1360">
        <f t="shared" si="12"/>
        <v>0</v>
      </c>
      <c r="J38" s="1360">
        <f t="shared" si="13"/>
        <v>0</v>
      </c>
      <c r="K38" s="1360">
        <f t="shared" si="14"/>
        <v>0</v>
      </c>
      <c r="L38" s="1359"/>
      <c r="M38" s="1359"/>
      <c r="N38" s="1360">
        <f t="shared" si="0"/>
        <v>0</v>
      </c>
      <c r="O38" s="1360">
        <f t="shared" si="1"/>
        <v>0</v>
      </c>
      <c r="P38" s="1360">
        <f t="shared" si="2"/>
        <v>0</v>
      </c>
      <c r="Q38" s="1360">
        <f t="shared" si="3"/>
        <v>0</v>
      </c>
      <c r="R38" s="1361">
        <f t="shared" si="4"/>
        <v>0</v>
      </c>
      <c r="S38" s="1360">
        <f t="shared" si="5"/>
        <v>0</v>
      </c>
    </row>
    <row r="39" spans="2:19" s="1355" customFormat="1" ht="16.5" customHeight="1" x14ac:dyDescent="0.15">
      <c r="B39" s="1356">
        <v>29</v>
      </c>
      <c r="C39" s="1357" t="s">
        <v>134</v>
      </c>
      <c r="D39" s="1359"/>
      <c r="E39" s="1359"/>
      <c r="F39" s="1359"/>
      <c r="G39" s="1359"/>
      <c r="H39" s="1359"/>
      <c r="I39" s="1360">
        <f t="shared" si="12"/>
        <v>0</v>
      </c>
      <c r="J39" s="1360">
        <f t="shared" si="13"/>
        <v>0</v>
      </c>
      <c r="K39" s="1360">
        <f t="shared" si="14"/>
        <v>0</v>
      </c>
      <c r="L39" s="1359"/>
      <c r="M39" s="1359"/>
      <c r="N39" s="1360">
        <f t="shared" si="0"/>
        <v>0</v>
      </c>
      <c r="O39" s="1360">
        <f t="shared" si="1"/>
        <v>0</v>
      </c>
      <c r="P39" s="1360">
        <f t="shared" si="2"/>
        <v>0</v>
      </c>
      <c r="Q39" s="1360">
        <f t="shared" si="3"/>
        <v>0</v>
      </c>
      <c r="R39" s="1361">
        <f t="shared" si="4"/>
        <v>0</v>
      </c>
      <c r="S39" s="1360">
        <f t="shared" si="5"/>
        <v>0</v>
      </c>
    </row>
    <row r="40" spans="2:19" s="1355" customFormat="1" ht="16.5" customHeight="1" x14ac:dyDescent="0.15">
      <c r="B40" s="1356">
        <v>30</v>
      </c>
      <c r="C40" s="1357" t="s">
        <v>135</v>
      </c>
      <c r="D40" s="1359"/>
      <c r="E40" s="1359"/>
      <c r="F40" s="1359"/>
      <c r="G40" s="1359"/>
      <c r="H40" s="1359"/>
      <c r="I40" s="1360">
        <f t="shared" si="12"/>
        <v>0</v>
      </c>
      <c r="J40" s="1360">
        <f t="shared" si="13"/>
        <v>0</v>
      </c>
      <c r="K40" s="1360">
        <f t="shared" si="14"/>
        <v>0</v>
      </c>
      <c r="L40" s="1359"/>
      <c r="M40" s="1359"/>
      <c r="N40" s="1360">
        <f t="shared" si="0"/>
        <v>0</v>
      </c>
      <c r="O40" s="1360">
        <f t="shared" si="1"/>
        <v>0</v>
      </c>
      <c r="P40" s="1360">
        <f t="shared" si="2"/>
        <v>0</v>
      </c>
      <c r="Q40" s="1360">
        <f t="shared" si="3"/>
        <v>0</v>
      </c>
      <c r="R40" s="1361">
        <f t="shared" si="4"/>
        <v>0</v>
      </c>
      <c r="S40" s="1360">
        <f t="shared" si="5"/>
        <v>0</v>
      </c>
    </row>
    <row r="41" spans="2:19" s="1355" customFormat="1" ht="16.5" customHeight="1" x14ac:dyDescent="0.15">
      <c r="B41" s="1356">
        <v>31</v>
      </c>
      <c r="C41" s="1357" t="s">
        <v>136</v>
      </c>
      <c r="D41" s="1359"/>
      <c r="E41" s="1359"/>
      <c r="F41" s="1359"/>
      <c r="G41" s="1359"/>
      <c r="H41" s="1359"/>
      <c r="I41" s="1360">
        <f t="shared" si="12"/>
        <v>0</v>
      </c>
      <c r="J41" s="1360">
        <f t="shared" si="13"/>
        <v>0</v>
      </c>
      <c r="K41" s="1360">
        <f t="shared" si="14"/>
        <v>0</v>
      </c>
      <c r="L41" s="1359"/>
      <c r="M41" s="1359"/>
      <c r="N41" s="1360">
        <f t="shared" si="0"/>
        <v>0</v>
      </c>
      <c r="O41" s="1360">
        <f t="shared" si="1"/>
        <v>0</v>
      </c>
      <c r="P41" s="1360">
        <f t="shared" si="2"/>
        <v>0</v>
      </c>
      <c r="Q41" s="1360">
        <f t="shared" si="3"/>
        <v>0</v>
      </c>
      <c r="R41" s="1361">
        <f t="shared" si="4"/>
        <v>0</v>
      </c>
      <c r="S41" s="1360">
        <f t="shared" si="5"/>
        <v>0</v>
      </c>
    </row>
    <row r="42" spans="2:19" s="1355" customFormat="1" ht="16.5" customHeight="1" x14ac:dyDescent="0.15">
      <c r="B42" s="1356">
        <v>32</v>
      </c>
      <c r="C42" s="1357" t="s">
        <v>137</v>
      </c>
      <c r="D42" s="1359"/>
      <c r="E42" s="1359"/>
      <c r="F42" s="1359"/>
      <c r="G42" s="1359"/>
      <c r="H42" s="1359"/>
      <c r="I42" s="1360">
        <f t="shared" si="12"/>
        <v>0</v>
      </c>
      <c r="J42" s="1360">
        <f t="shared" si="13"/>
        <v>0</v>
      </c>
      <c r="K42" s="1360">
        <f t="shared" si="14"/>
        <v>0</v>
      </c>
      <c r="L42" s="1359"/>
      <c r="M42" s="1359"/>
      <c r="N42" s="1360">
        <f t="shared" si="0"/>
        <v>0</v>
      </c>
      <c r="O42" s="1360">
        <f t="shared" si="1"/>
        <v>0</v>
      </c>
      <c r="P42" s="1360">
        <f t="shared" si="2"/>
        <v>0</v>
      </c>
      <c r="Q42" s="1360">
        <f t="shared" si="3"/>
        <v>0</v>
      </c>
      <c r="R42" s="1361">
        <f t="shared" si="4"/>
        <v>0</v>
      </c>
      <c r="S42" s="1360">
        <f t="shared" si="5"/>
        <v>0</v>
      </c>
    </row>
    <row r="43" spans="2:19" s="1355" customFormat="1" ht="16.5" customHeight="1" x14ac:dyDescent="0.15">
      <c r="B43" s="1356">
        <v>33</v>
      </c>
      <c r="C43" s="1357" t="s">
        <v>138</v>
      </c>
      <c r="D43" s="1359"/>
      <c r="E43" s="1359"/>
      <c r="F43" s="1359"/>
      <c r="G43" s="1359"/>
      <c r="H43" s="1359"/>
      <c r="I43" s="1360">
        <f t="shared" si="12"/>
        <v>0</v>
      </c>
      <c r="J43" s="1360">
        <f t="shared" si="13"/>
        <v>0</v>
      </c>
      <c r="K43" s="1360">
        <f t="shared" si="14"/>
        <v>0</v>
      </c>
      <c r="L43" s="1359"/>
      <c r="M43" s="1359"/>
      <c r="N43" s="1360">
        <f t="shared" si="0"/>
        <v>0</v>
      </c>
      <c r="O43" s="1360">
        <f t="shared" si="1"/>
        <v>0</v>
      </c>
      <c r="P43" s="1360">
        <f t="shared" si="2"/>
        <v>0</v>
      </c>
      <c r="Q43" s="1360">
        <f t="shared" si="3"/>
        <v>0</v>
      </c>
      <c r="R43" s="1361">
        <f t="shared" si="4"/>
        <v>0</v>
      </c>
      <c r="S43" s="1360">
        <f t="shared" si="5"/>
        <v>0</v>
      </c>
    </row>
    <row r="44" spans="2:19" s="1355" customFormat="1" ht="16.5" customHeight="1" x14ac:dyDescent="0.15">
      <c r="B44" s="1356">
        <v>34</v>
      </c>
      <c r="C44" s="1357" t="s">
        <v>139</v>
      </c>
      <c r="D44" s="1359"/>
      <c r="E44" s="1359"/>
      <c r="F44" s="1359"/>
      <c r="G44" s="1359"/>
      <c r="H44" s="1359"/>
      <c r="I44" s="1360">
        <f t="shared" si="12"/>
        <v>0</v>
      </c>
      <c r="J44" s="1360">
        <f t="shared" si="13"/>
        <v>0</v>
      </c>
      <c r="K44" s="1360">
        <f t="shared" si="14"/>
        <v>0</v>
      </c>
      <c r="L44" s="1359"/>
      <c r="M44" s="1359"/>
      <c r="N44" s="1360">
        <f t="shared" si="0"/>
        <v>0</v>
      </c>
      <c r="O44" s="1360">
        <f t="shared" si="1"/>
        <v>0</v>
      </c>
      <c r="P44" s="1360">
        <f t="shared" si="2"/>
        <v>0</v>
      </c>
      <c r="Q44" s="1360">
        <f t="shared" si="3"/>
        <v>0</v>
      </c>
      <c r="R44" s="1361">
        <f t="shared" si="4"/>
        <v>0</v>
      </c>
      <c r="S44" s="1360">
        <f t="shared" si="5"/>
        <v>0</v>
      </c>
    </row>
    <row r="45" spans="2:19" s="1355" customFormat="1" ht="16.5" customHeight="1" x14ac:dyDescent="0.15">
      <c r="B45" s="1356">
        <v>35</v>
      </c>
      <c r="C45" s="1357" t="s">
        <v>140</v>
      </c>
      <c r="D45" s="1359"/>
      <c r="E45" s="1359"/>
      <c r="F45" s="1359"/>
      <c r="G45" s="1359"/>
      <c r="H45" s="1359"/>
      <c r="I45" s="1360">
        <f t="shared" si="12"/>
        <v>0</v>
      </c>
      <c r="J45" s="1360">
        <f t="shared" si="13"/>
        <v>0</v>
      </c>
      <c r="K45" s="1360">
        <f t="shared" si="14"/>
        <v>0</v>
      </c>
      <c r="L45" s="1359"/>
      <c r="M45" s="1359"/>
      <c r="N45" s="1360">
        <f t="shared" si="0"/>
        <v>0</v>
      </c>
      <c r="O45" s="1360">
        <f t="shared" si="1"/>
        <v>0</v>
      </c>
      <c r="P45" s="1360">
        <f t="shared" si="2"/>
        <v>0</v>
      </c>
      <c r="Q45" s="1360">
        <f t="shared" si="3"/>
        <v>0</v>
      </c>
      <c r="R45" s="1361">
        <f t="shared" si="4"/>
        <v>0</v>
      </c>
      <c r="S45" s="1360">
        <f t="shared" si="5"/>
        <v>0</v>
      </c>
    </row>
    <row r="46" spans="2:19" s="1355" customFormat="1" ht="16.5" customHeight="1" x14ac:dyDescent="0.15">
      <c r="B46" s="1356">
        <v>36</v>
      </c>
      <c r="C46" s="1357" t="s">
        <v>141</v>
      </c>
      <c r="D46" s="1359"/>
      <c r="E46" s="1359"/>
      <c r="F46" s="1359"/>
      <c r="G46" s="1359"/>
      <c r="H46" s="1359"/>
      <c r="I46" s="1360">
        <f t="shared" si="12"/>
        <v>0</v>
      </c>
      <c r="J46" s="1360">
        <f t="shared" si="13"/>
        <v>0</v>
      </c>
      <c r="K46" s="1360">
        <f t="shared" si="14"/>
        <v>0</v>
      </c>
      <c r="L46" s="1359"/>
      <c r="M46" s="1359"/>
      <c r="N46" s="1360">
        <f t="shared" si="0"/>
        <v>0</v>
      </c>
      <c r="O46" s="1360">
        <f t="shared" si="1"/>
        <v>0</v>
      </c>
      <c r="P46" s="1360">
        <f t="shared" si="2"/>
        <v>0</v>
      </c>
      <c r="Q46" s="1360">
        <f t="shared" si="3"/>
        <v>0</v>
      </c>
      <c r="R46" s="1361">
        <f t="shared" si="4"/>
        <v>0</v>
      </c>
      <c r="S46" s="1360">
        <f t="shared" si="5"/>
        <v>0</v>
      </c>
    </row>
    <row r="47" spans="2:19" s="1355" customFormat="1" ht="16.5" customHeight="1" x14ac:dyDescent="0.15">
      <c r="B47" s="1356">
        <v>37</v>
      </c>
      <c r="C47" s="1357" t="s">
        <v>142</v>
      </c>
      <c r="D47" s="1358"/>
      <c r="E47" s="1358"/>
      <c r="F47" s="1358"/>
      <c r="G47" s="1358"/>
      <c r="H47" s="1358"/>
      <c r="I47" s="1358"/>
      <c r="J47" s="1358"/>
      <c r="K47" s="1358"/>
      <c r="L47" s="1359"/>
      <c r="M47" s="1359"/>
      <c r="N47" s="1360">
        <f t="shared" si="0"/>
        <v>0</v>
      </c>
      <c r="O47" s="1360">
        <f t="shared" si="1"/>
        <v>0</v>
      </c>
      <c r="P47" s="1360">
        <f t="shared" si="2"/>
        <v>0</v>
      </c>
      <c r="Q47" s="1360">
        <f t="shared" si="3"/>
        <v>0</v>
      </c>
      <c r="R47" s="1361">
        <f t="shared" si="4"/>
        <v>0</v>
      </c>
      <c r="S47" s="1360">
        <f t="shared" si="5"/>
        <v>0</v>
      </c>
    </row>
    <row r="48" spans="2:19" s="1355" customFormat="1" ht="16.5" customHeight="1" x14ac:dyDescent="0.15">
      <c r="B48" s="1356">
        <v>38</v>
      </c>
      <c r="C48" s="1357" t="s">
        <v>143</v>
      </c>
      <c r="D48" s="1359"/>
      <c r="E48" s="1359"/>
      <c r="F48" s="1359"/>
      <c r="G48" s="1359"/>
      <c r="H48" s="1359"/>
      <c r="I48" s="1360">
        <f>SUM(D48:H48)</f>
        <v>0</v>
      </c>
      <c r="J48" s="1360">
        <f>ROUNDDOWN(I48*0.1,0)</f>
        <v>0</v>
      </c>
      <c r="K48" s="1360">
        <f>I48+J48</f>
        <v>0</v>
      </c>
      <c r="L48" s="1359"/>
      <c r="M48" s="1359"/>
      <c r="N48" s="1360">
        <f t="shared" si="0"/>
        <v>0</v>
      </c>
      <c r="O48" s="1360">
        <f t="shared" si="1"/>
        <v>0</v>
      </c>
      <c r="P48" s="1360">
        <f t="shared" si="2"/>
        <v>0</v>
      </c>
      <c r="Q48" s="1360">
        <f t="shared" si="3"/>
        <v>0</v>
      </c>
      <c r="R48" s="1361">
        <f t="shared" si="4"/>
        <v>0</v>
      </c>
      <c r="S48" s="1360">
        <f t="shared" si="5"/>
        <v>0</v>
      </c>
    </row>
    <row r="49" spans="2:19" s="1355" customFormat="1" ht="16.5" customHeight="1" x14ac:dyDescent="0.15">
      <c r="B49" s="1356">
        <v>39</v>
      </c>
      <c r="C49" s="1357" t="s">
        <v>144</v>
      </c>
      <c r="D49" s="1358"/>
      <c r="E49" s="1358"/>
      <c r="F49" s="1358"/>
      <c r="G49" s="1358"/>
      <c r="H49" s="1358"/>
      <c r="I49" s="1358"/>
      <c r="J49" s="1358"/>
      <c r="K49" s="1358"/>
      <c r="L49" s="1359"/>
      <c r="M49" s="1359"/>
      <c r="N49" s="1360">
        <f t="shared" si="0"/>
        <v>0</v>
      </c>
      <c r="O49" s="1360">
        <f t="shared" si="1"/>
        <v>0</v>
      </c>
      <c r="P49" s="1360">
        <f t="shared" si="2"/>
        <v>0</v>
      </c>
      <c r="Q49" s="1360">
        <f t="shared" si="3"/>
        <v>0</v>
      </c>
      <c r="R49" s="1361">
        <f t="shared" si="4"/>
        <v>0</v>
      </c>
      <c r="S49" s="1360">
        <f t="shared" si="5"/>
        <v>0</v>
      </c>
    </row>
    <row r="50" spans="2:19" s="1355" customFormat="1" ht="16.5" customHeight="1" x14ac:dyDescent="0.15">
      <c r="B50" s="1356">
        <v>40</v>
      </c>
      <c r="C50" s="1357" t="s">
        <v>145</v>
      </c>
      <c r="D50" s="1359"/>
      <c r="E50" s="1359"/>
      <c r="F50" s="1359"/>
      <c r="G50" s="1359"/>
      <c r="H50" s="1359"/>
      <c r="I50" s="1360">
        <f t="shared" ref="I50:I58" si="15">SUM(D50:H50)</f>
        <v>0</v>
      </c>
      <c r="J50" s="1360">
        <f t="shared" ref="J50:J58" si="16">ROUNDDOWN(I50*0.1,0)</f>
        <v>0</v>
      </c>
      <c r="K50" s="1360">
        <f t="shared" ref="K50:K58" si="17">I50+J50</f>
        <v>0</v>
      </c>
      <c r="L50" s="1359"/>
      <c r="M50" s="1359"/>
      <c r="N50" s="1360">
        <f t="shared" si="0"/>
        <v>0</v>
      </c>
      <c r="O50" s="1360">
        <f t="shared" si="1"/>
        <v>0</v>
      </c>
      <c r="P50" s="1360">
        <f t="shared" si="2"/>
        <v>0</v>
      </c>
      <c r="Q50" s="1360">
        <f t="shared" si="3"/>
        <v>0</v>
      </c>
      <c r="R50" s="1361">
        <f t="shared" si="4"/>
        <v>0</v>
      </c>
      <c r="S50" s="1360">
        <f t="shared" si="5"/>
        <v>0</v>
      </c>
    </row>
    <row r="51" spans="2:19" s="1355" customFormat="1" ht="16.5" customHeight="1" x14ac:dyDescent="0.15">
      <c r="B51" s="1356">
        <v>41</v>
      </c>
      <c r="C51" s="1357" t="s">
        <v>146</v>
      </c>
      <c r="D51" s="1359"/>
      <c r="E51" s="1359"/>
      <c r="F51" s="1359"/>
      <c r="G51" s="1359"/>
      <c r="H51" s="1359"/>
      <c r="I51" s="1360">
        <f t="shared" si="15"/>
        <v>0</v>
      </c>
      <c r="J51" s="1360">
        <f t="shared" si="16"/>
        <v>0</v>
      </c>
      <c r="K51" s="1360">
        <f t="shared" si="17"/>
        <v>0</v>
      </c>
      <c r="L51" s="1359"/>
      <c r="M51" s="1359"/>
      <c r="N51" s="1360">
        <f t="shared" si="0"/>
        <v>0</v>
      </c>
      <c r="O51" s="1360">
        <f t="shared" si="1"/>
        <v>0</v>
      </c>
      <c r="P51" s="1360">
        <f t="shared" si="2"/>
        <v>0</v>
      </c>
      <c r="Q51" s="1360">
        <f t="shared" si="3"/>
        <v>0</v>
      </c>
      <c r="R51" s="1361">
        <f t="shared" si="4"/>
        <v>0</v>
      </c>
      <c r="S51" s="1360">
        <f t="shared" si="5"/>
        <v>0</v>
      </c>
    </row>
    <row r="52" spans="2:19" s="1355" customFormat="1" ht="16.5" customHeight="1" x14ac:dyDescent="0.15">
      <c r="B52" s="1356">
        <v>42</v>
      </c>
      <c r="C52" s="1357" t="s">
        <v>147</v>
      </c>
      <c r="D52" s="1359"/>
      <c r="E52" s="1359"/>
      <c r="F52" s="1359"/>
      <c r="G52" s="1359"/>
      <c r="H52" s="1359"/>
      <c r="I52" s="1360">
        <f t="shared" si="15"/>
        <v>0</v>
      </c>
      <c r="J52" s="1360">
        <f t="shared" si="16"/>
        <v>0</v>
      </c>
      <c r="K52" s="1360">
        <f t="shared" si="17"/>
        <v>0</v>
      </c>
      <c r="L52" s="1359"/>
      <c r="M52" s="1359"/>
      <c r="N52" s="1360">
        <f t="shared" si="0"/>
        <v>0</v>
      </c>
      <c r="O52" s="1360">
        <f t="shared" si="1"/>
        <v>0</v>
      </c>
      <c r="P52" s="1360">
        <f t="shared" si="2"/>
        <v>0</v>
      </c>
      <c r="Q52" s="1360">
        <f t="shared" si="3"/>
        <v>0</v>
      </c>
      <c r="R52" s="1361">
        <f t="shared" si="4"/>
        <v>0</v>
      </c>
      <c r="S52" s="1360">
        <f t="shared" si="5"/>
        <v>0</v>
      </c>
    </row>
    <row r="53" spans="2:19" s="1355" customFormat="1" ht="16.5" customHeight="1" x14ac:dyDescent="0.15">
      <c r="B53" s="1356">
        <v>43</v>
      </c>
      <c r="C53" s="1357" t="s">
        <v>148</v>
      </c>
      <c r="D53" s="1359"/>
      <c r="E53" s="1359"/>
      <c r="F53" s="1359"/>
      <c r="G53" s="1359"/>
      <c r="H53" s="1359"/>
      <c r="I53" s="1360">
        <f t="shared" si="15"/>
        <v>0</v>
      </c>
      <c r="J53" s="1360">
        <f t="shared" si="16"/>
        <v>0</v>
      </c>
      <c r="K53" s="1360">
        <f t="shared" si="17"/>
        <v>0</v>
      </c>
      <c r="L53" s="1359"/>
      <c r="M53" s="1359"/>
      <c r="N53" s="1360">
        <f t="shared" si="0"/>
        <v>0</v>
      </c>
      <c r="O53" s="1360">
        <f t="shared" si="1"/>
        <v>0</v>
      </c>
      <c r="P53" s="1360">
        <f t="shared" si="2"/>
        <v>0</v>
      </c>
      <c r="Q53" s="1360">
        <f t="shared" si="3"/>
        <v>0</v>
      </c>
      <c r="R53" s="1361">
        <f t="shared" si="4"/>
        <v>0</v>
      </c>
      <c r="S53" s="1360">
        <f t="shared" si="5"/>
        <v>0</v>
      </c>
    </row>
    <row r="54" spans="2:19" s="1355" customFormat="1" ht="16.5" customHeight="1" x14ac:dyDescent="0.15">
      <c r="B54" s="1356">
        <v>44</v>
      </c>
      <c r="C54" s="1357" t="s">
        <v>149</v>
      </c>
      <c r="D54" s="1359"/>
      <c r="E54" s="1359"/>
      <c r="F54" s="1359"/>
      <c r="G54" s="1359"/>
      <c r="H54" s="1359"/>
      <c r="I54" s="1360">
        <f t="shared" si="15"/>
        <v>0</v>
      </c>
      <c r="J54" s="1360">
        <f t="shared" si="16"/>
        <v>0</v>
      </c>
      <c r="K54" s="1360">
        <f t="shared" si="17"/>
        <v>0</v>
      </c>
      <c r="L54" s="1359"/>
      <c r="M54" s="1359"/>
      <c r="N54" s="1360">
        <f t="shared" si="0"/>
        <v>0</v>
      </c>
      <c r="O54" s="1360">
        <f t="shared" si="1"/>
        <v>0</v>
      </c>
      <c r="P54" s="1360">
        <f t="shared" si="2"/>
        <v>0</v>
      </c>
      <c r="Q54" s="1360">
        <f t="shared" si="3"/>
        <v>0</v>
      </c>
      <c r="R54" s="1361">
        <f t="shared" si="4"/>
        <v>0</v>
      </c>
      <c r="S54" s="1360">
        <f t="shared" si="5"/>
        <v>0</v>
      </c>
    </row>
    <row r="55" spans="2:19" s="1355" customFormat="1" ht="16.5" customHeight="1" x14ac:dyDescent="0.15">
      <c r="B55" s="1356">
        <v>45</v>
      </c>
      <c r="C55" s="1357" t="s">
        <v>150</v>
      </c>
      <c r="D55" s="1359"/>
      <c r="E55" s="1359"/>
      <c r="F55" s="1359"/>
      <c r="G55" s="1359"/>
      <c r="H55" s="1359"/>
      <c r="I55" s="1360">
        <f t="shared" si="15"/>
        <v>0</v>
      </c>
      <c r="J55" s="1360">
        <f t="shared" si="16"/>
        <v>0</v>
      </c>
      <c r="K55" s="1360">
        <f t="shared" si="17"/>
        <v>0</v>
      </c>
      <c r="L55" s="1359"/>
      <c r="M55" s="1359"/>
      <c r="N55" s="1360">
        <f t="shared" si="0"/>
        <v>0</v>
      </c>
      <c r="O55" s="1360">
        <f t="shared" si="1"/>
        <v>0</v>
      </c>
      <c r="P55" s="1360">
        <f t="shared" si="2"/>
        <v>0</v>
      </c>
      <c r="Q55" s="1360">
        <f t="shared" si="3"/>
        <v>0</v>
      </c>
      <c r="R55" s="1361">
        <f t="shared" si="4"/>
        <v>0</v>
      </c>
      <c r="S55" s="1360">
        <f t="shared" si="5"/>
        <v>0</v>
      </c>
    </row>
    <row r="56" spans="2:19" s="1355" customFormat="1" ht="16.5" customHeight="1" x14ac:dyDescent="0.15">
      <c r="B56" s="1356">
        <v>46</v>
      </c>
      <c r="C56" s="1357" t="s">
        <v>151</v>
      </c>
      <c r="D56" s="1359"/>
      <c r="E56" s="1359"/>
      <c r="F56" s="1359"/>
      <c r="G56" s="1359"/>
      <c r="H56" s="1359"/>
      <c r="I56" s="1360">
        <f t="shared" si="15"/>
        <v>0</v>
      </c>
      <c r="J56" s="1360">
        <f t="shared" si="16"/>
        <v>0</v>
      </c>
      <c r="K56" s="1360">
        <f t="shared" si="17"/>
        <v>0</v>
      </c>
      <c r="L56" s="1359"/>
      <c r="M56" s="1359"/>
      <c r="N56" s="1360">
        <f t="shared" si="0"/>
        <v>0</v>
      </c>
      <c r="O56" s="1360">
        <f t="shared" si="1"/>
        <v>0</v>
      </c>
      <c r="P56" s="1360">
        <f t="shared" si="2"/>
        <v>0</v>
      </c>
      <c r="Q56" s="1360">
        <f t="shared" si="3"/>
        <v>0</v>
      </c>
      <c r="R56" s="1361">
        <f t="shared" si="4"/>
        <v>0</v>
      </c>
      <c r="S56" s="1360">
        <f t="shared" si="5"/>
        <v>0</v>
      </c>
    </row>
    <row r="57" spans="2:19" s="1355" customFormat="1" ht="16.5" customHeight="1" x14ac:dyDescent="0.15">
      <c r="B57" s="1356">
        <v>47</v>
      </c>
      <c r="C57" s="1357" t="s">
        <v>152</v>
      </c>
      <c r="D57" s="1359"/>
      <c r="E57" s="1359"/>
      <c r="F57" s="1359"/>
      <c r="G57" s="1359"/>
      <c r="H57" s="1359"/>
      <c r="I57" s="1360">
        <f t="shared" si="15"/>
        <v>0</v>
      </c>
      <c r="J57" s="1360">
        <f t="shared" si="16"/>
        <v>0</v>
      </c>
      <c r="K57" s="1360">
        <f t="shared" si="17"/>
        <v>0</v>
      </c>
      <c r="L57" s="1359"/>
      <c r="M57" s="1359"/>
      <c r="N57" s="1360">
        <f t="shared" si="0"/>
        <v>0</v>
      </c>
      <c r="O57" s="1360">
        <f t="shared" si="1"/>
        <v>0</v>
      </c>
      <c r="P57" s="1360">
        <f t="shared" si="2"/>
        <v>0</v>
      </c>
      <c r="Q57" s="1360">
        <f t="shared" si="3"/>
        <v>0</v>
      </c>
      <c r="R57" s="1361">
        <f t="shared" si="4"/>
        <v>0</v>
      </c>
      <c r="S57" s="1360">
        <f t="shared" si="5"/>
        <v>0</v>
      </c>
    </row>
    <row r="58" spans="2:19" s="1355" customFormat="1" ht="16.5" customHeight="1" x14ac:dyDescent="0.15">
      <c r="B58" s="1356">
        <v>48</v>
      </c>
      <c r="C58" s="1357" t="s">
        <v>153</v>
      </c>
      <c r="D58" s="1359"/>
      <c r="E58" s="1359"/>
      <c r="F58" s="1359"/>
      <c r="G58" s="1359"/>
      <c r="H58" s="1359"/>
      <c r="I58" s="1360">
        <f t="shared" si="15"/>
        <v>0</v>
      </c>
      <c r="J58" s="1360">
        <f t="shared" si="16"/>
        <v>0</v>
      </c>
      <c r="K58" s="1360">
        <f t="shared" si="17"/>
        <v>0</v>
      </c>
      <c r="L58" s="1359"/>
      <c r="M58" s="1359"/>
      <c r="N58" s="1360">
        <f t="shared" si="0"/>
        <v>0</v>
      </c>
      <c r="O58" s="1360">
        <f t="shared" si="1"/>
        <v>0</v>
      </c>
      <c r="P58" s="1360">
        <f t="shared" si="2"/>
        <v>0</v>
      </c>
      <c r="Q58" s="1360">
        <f t="shared" si="3"/>
        <v>0</v>
      </c>
      <c r="R58" s="1361">
        <f t="shared" si="4"/>
        <v>0</v>
      </c>
      <c r="S58" s="1360">
        <f t="shared" si="5"/>
        <v>0</v>
      </c>
    </row>
    <row r="59" spans="2:19" s="1355" customFormat="1" ht="16.5" customHeight="1" x14ac:dyDescent="0.15">
      <c r="B59" s="1356">
        <v>49</v>
      </c>
      <c r="C59" s="1357" t="s">
        <v>154</v>
      </c>
      <c r="D59" s="1358"/>
      <c r="E59" s="1358"/>
      <c r="F59" s="1358"/>
      <c r="G59" s="1358"/>
      <c r="H59" s="1358"/>
      <c r="I59" s="1358"/>
      <c r="J59" s="1358"/>
      <c r="K59" s="1358"/>
      <c r="L59" s="1359"/>
      <c r="M59" s="1359"/>
      <c r="N59" s="1360">
        <f t="shared" si="0"/>
        <v>0</v>
      </c>
      <c r="O59" s="1360">
        <f t="shared" si="1"/>
        <v>0</v>
      </c>
      <c r="P59" s="1360">
        <f t="shared" si="2"/>
        <v>0</v>
      </c>
      <c r="Q59" s="1360">
        <f t="shared" si="3"/>
        <v>0</v>
      </c>
      <c r="R59" s="1361">
        <f t="shared" si="4"/>
        <v>0</v>
      </c>
      <c r="S59" s="1360">
        <f t="shared" si="5"/>
        <v>0</v>
      </c>
    </row>
    <row r="60" spans="2:19" s="1355" customFormat="1" ht="16.5" customHeight="1" x14ac:dyDescent="0.15">
      <c r="B60" s="1356">
        <v>50</v>
      </c>
      <c r="C60" s="1357" t="s">
        <v>263</v>
      </c>
      <c r="D60" s="1359"/>
      <c r="E60" s="1359"/>
      <c r="F60" s="1359"/>
      <c r="G60" s="1359"/>
      <c r="H60" s="1359"/>
      <c r="I60" s="1360">
        <f t="shared" ref="I60:I61" si="18">SUM(D60:H60)</f>
        <v>0</v>
      </c>
      <c r="J60" s="1360">
        <f t="shared" ref="J60:J61" si="19">ROUNDDOWN(I60*0.1,0)</f>
        <v>0</v>
      </c>
      <c r="K60" s="1360">
        <f t="shared" ref="K60:K61" si="20">I60+J60</f>
        <v>0</v>
      </c>
      <c r="L60" s="1359"/>
      <c r="M60" s="1359"/>
      <c r="N60" s="1360">
        <f t="shared" si="0"/>
        <v>0</v>
      </c>
      <c r="O60" s="1360">
        <f t="shared" si="1"/>
        <v>0</v>
      </c>
      <c r="P60" s="1360">
        <f t="shared" si="2"/>
        <v>0</v>
      </c>
      <c r="Q60" s="1360">
        <f t="shared" si="3"/>
        <v>0</v>
      </c>
      <c r="R60" s="1361">
        <f t="shared" si="4"/>
        <v>0</v>
      </c>
      <c r="S60" s="1360">
        <f t="shared" si="5"/>
        <v>0</v>
      </c>
    </row>
    <row r="61" spans="2:19" s="1355" customFormat="1" ht="16.5" customHeight="1" x14ac:dyDescent="0.15">
      <c r="B61" s="1356">
        <v>51</v>
      </c>
      <c r="C61" s="1357" t="s">
        <v>155</v>
      </c>
      <c r="D61" s="1359"/>
      <c r="E61" s="1359"/>
      <c r="F61" s="1359"/>
      <c r="G61" s="1359"/>
      <c r="H61" s="1359"/>
      <c r="I61" s="1360">
        <f t="shared" si="18"/>
        <v>0</v>
      </c>
      <c r="J61" s="1360">
        <f t="shared" si="19"/>
        <v>0</v>
      </c>
      <c r="K61" s="1360">
        <f t="shared" si="20"/>
        <v>0</v>
      </c>
      <c r="L61" s="1359"/>
      <c r="M61" s="1359"/>
      <c r="N61" s="1360">
        <f t="shared" si="0"/>
        <v>0</v>
      </c>
      <c r="O61" s="1360">
        <f t="shared" si="1"/>
        <v>0</v>
      </c>
      <c r="P61" s="1360">
        <f t="shared" si="2"/>
        <v>0</v>
      </c>
      <c r="Q61" s="1360">
        <f t="shared" si="3"/>
        <v>0</v>
      </c>
      <c r="R61" s="1361">
        <f t="shared" si="4"/>
        <v>0</v>
      </c>
      <c r="S61" s="1360">
        <f t="shared" si="5"/>
        <v>0</v>
      </c>
    </row>
    <row r="62" spans="2:19" s="1355" customFormat="1" ht="16.5" customHeight="1" x14ac:dyDescent="0.15">
      <c r="B62" s="1356">
        <v>52</v>
      </c>
      <c r="C62" s="1357" t="s">
        <v>156</v>
      </c>
      <c r="D62" s="1358"/>
      <c r="E62" s="1358"/>
      <c r="F62" s="1358"/>
      <c r="G62" s="1358"/>
      <c r="H62" s="1358"/>
      <c r="I62" s="1358"/>
      <c r="J62" s="1358"/>
      <c r="K62" s="1358"/>
      <c r="L62" s="1359"/>
      <c r="M62" s="1359"/>
      <c r="N62" s="1360">
        <f t="shared" si="0"/>
        <v>0</v>
      </c>
      <c r="O62" s="1360">
        <f t="shared" si="1"/>
        <v>0</v>
      </c>
      <c r="P62" s="1360">
        <f t="shared" si="2"/>
        <v>0</v>
      </c>
      <c r="Q62" s="1360">
        <f t="shared" si="3"/>
        <v>0</v>
      </c>
      <c r="R62" s="1361">
        <f t="shared" si="4"/>
        <v>0</v>
      </c>
      <c r="S62" s="1360">
        <f t="shared" si="5"/>
        <v>0</v>
      </c>
    </row>
    <row r="63" spans="2:19" s="1355" customFormat="1" ht="16.5" customHeight="1" x14ac:dyDescent="0.15">
      <c r="B63" s="1356">
        <v>53</v>
      </c>
      <c r="C63" s="1357" t="s">
        <v>157</v>
      </c>
      <c r="D63" s="1359"/>
      <c r="E63" s="1359"/>
      <c r="F63" s="1359"/>
      <c r="G63" s="1359"/>
      <c r="H63" s="1359"/>
      <c r="I63" s="1360">
        <f t="shared" ref="I63:I66" si="21">SUM(D63:H63)</f>
        <v>0</v>
      </c>
      <c r="J63" s="1360">
        <f t="shared" ref="J63:J66" si="22">ROUNDDOWN(I63*0.1,0)</f>
        <v>0</v>
      </c>
      <c r="K63" s="1360">
        <f t="shared" ref="K63:K66" si="23">I63+J63</f>
        <v>0</v>
      </c>
      <c r="L63" s="1359"/>
      <c r="M63" s="1359"/>
      <c r="N63" s="1360">
        <f t="shared" si="0"/>
        <v>0</v>
      </c>
      <c r="O63" s="1360">
        <f t="shared" si="1"/>
        <v>0</v>
      </c>
      <c r="P63" s="1360">
        <f t="shared" si="2"/>
        <v>0</v>
      </c>
      <c r="Q63" s="1360">
        <f t="shared" si="3"/>
        <v>0</v>
      </c>
      <c r="R63" s="1361">
        <f t="shared" si="4"/>
        <v>0</v>
      </c>
      <c r="S63" s="1360">
        <f t="shared" si="5"/>
        <v>0</v>
      </c>
    </row>
    <row r="64" spans="2:19" s="1355" customFormat="1" ht="16.5" customHeight="1" x14ac:dyDescent="0.15">
      <c r="B64" s="1356">
        <v>54</v>
      </c>
      <c r="C64" s="1357" t="s">
        <v>158</v>
      </c>
      <c r="D64" s="1359"/>
      <c r="E64" s="1359"/>
      <c r="F64" s="1359"/>
      <c r="G64" s="1359"/>
      <c r="H64" s="1359"/>
      <c r="I64" s="1360">
        <f t="shared" si="21"/>
        <v>0</v>
      </c>
      <c r="J64" s="1360">
        <f t="shared" si="22"/>
        <v>0</v>
      </c>
      <c r="K64" s="1360">
        <f t="shared" si="23"/>
        <v>0</v>
      </c>
      <c r="L64" s="1359"/>
      <c r="M64" s="1359"/>
      <c r="N64" s="1360">
        <f t="shared" si="0"/>
        <v>0</v>
      </c>
      <c r="O64" s="1360">
        <f t="shared" si="1"/>
        <v>0</v>
      </c>
      <c r="P64" s="1360">
        <f t="shared" si="2"/>
        <v>0</v>
      </c>
      <c r="Q64" s="1360">
        <f t="shared" si="3"/>
        <v>0</v>
      </c>
      <c r="R64" s="1361">
        <f t="shared" si="4"/>
        <v>0</v>
      </c>
      <c r="S64" s="1360">
        <f t="shared" si="5"/>
        <v>0</v>
      </c>
    </row>
    <row r="65" spans="2:19" s="1355" customFormat="1" ht="16.5" customHeight="1" x14ac:dyDescent="0.15">
      <c r="B65" s="1356">
        <v>55</v>
      </c>
      <c r="C65" s="1357" t="s">
        <v>159</v>
      </c>
      <c r="D65" s="1359"/>
      <c r="E65" s="1359"/>
      <c r="F65" s="1359"/>
      <c r="G65" s="1359"/>
      <c r="H65" s="1359"/>
      <c r="I65" s="1360">
        <f t="shared" si="21"/>
        <v>0</v>
      </c>
      <c r="J65" s="1360">
        <f t="shared" si="22"/>
        <v>0</v>
      </c>
      <c r="K65" s="1360">
        <f t="shared" si="23"/>
        <v>0</v>
      </c>
      <c r="L65" s="1359"/>
      <c r="M65" s="1359"/>
      <c r="N65" s="1360">
        <f t="shared" si="0"/>
        <v>0</v>
      </c>
      <c r="O65" s="1360">
        <f t="shared" si="1"/>
        <v>0</v>
      </c>
      <c r="P65" s="1360">
        <f t="shared" si="2"/>
        <v>0</v>
      </c>
      <c r="Q65" s="1360">
        <f t="shared" si="3"/>
        <v>0</v>
      </c>
      <c r="R65" s="1361">
        <f t="shared" si="4"/>
        <v>0</v>
      </c>
      <c r="S65" s="1360">
        <f t="shared" si="5"/>
        <v>0</v>
      </c>
    </row>
    <row r="66" spans="2:19" s="1355" customFormat="1" ht="16.5" customHeight="1" x14ac:dyDescent="0.15">
      <c r="B66" s="1356">
        <v>56</v>
      </c>
      <c r="C66" s="1357" t="s">
        <v>160</v>
      </c>
      <c r="D66" s="1359"/>
      <c r="E66" s="1359"/>
      <c r="F66" s="1359"/>
      <c r="G66" s="1359"/>
      <c r="H66" s="1359"/>
      <c r="I66" s="1360">
        <f t="shared" si="21"/>
        <v>0</v>
      </c>
      <c r="J66" s="1360">
        <f t="shared" si="22"/>
        <v>0</v>
      </c>
      <c r="K66" s="1360">
        <f t="shared" si="23"/>
        <v>0</v>
      </c>
      <c r="L66" s="1359"/>
      <c r="M66" s="1359"/>
      <c r="N66" s="1360">
        <f t="shared" si="0"/>
        <v>0</v>
      </c>
      <c r="O66" s="1360">
        <f t="shared" si="1"/>
        <v>0</v>
      </c>
      <c r="P66" s="1360">
        <f t="shared" si="2"/>
        <v>0</v>
      </c>
      <c r="Q66" s="1360">
        <f t="shared" si="3"/>
        <v>0</v>
      </c>
      <c r="R66" s="1361">
        <f t="shared" si="4"/>
        <v>0</v>
      </c>
      <c r="S66" s="1360">
        <f t="shared" si="5"/>
        <v>0</v>
      </c>
    </row>
    <row r="67" spans="2:19" s="1355" customFormat="1" ht="16.5" customHeight="1" x14ac:dyDescent="0.15">
      <c r="B67" s="1356">
        <v>57</v>
      </c>
      <c r="C67" s="1357" t="s">
        <v>161</v>
      </c>
      <c r="D67" s="1358"/>
      <c r="E67" s="1358"/>
      <c r="F67" s="1358"/>
      <c r="G67" s="1358"/>
      <c r="H67" s="1358"/>
      <c r="I67" s="1358"/>
      <c r="J67" s="1358"/>
      <c r="K67" s="1358"/>
      <c r="L67" s="1359"/>
      <c r="M67" s="1359"/>
      <c r="N67" s="1360">
        <f t="shared" si="0"/>
        <v>0</v>
      </c>
      <c r="O67" s="1360">
        <f t="shared" si="1"/>
        <v>0</v>
      </c>
      <c r="P67" s="1360">
        <f t="shared" si="2"/>
        <v>0</v>
      </c>
      <c r="Q67" s="1360">
        <f t="shared" si="3"/>
        <v>0</v>
      </c>
      <c r="R67" s="1361">
        <f t="shared" si="4"/>
        <v>0</v>
      </c>
      <c r="S67" s="1360">
        <f t="shared" si="5"/>
        <v>0</v>
      </c>
    </row>
    <row r="68" spans="2:19" s="1355" customFormat="1" ht="16.5" customHeight="1" x14ac:dyDescent="0.15">
      <c r="B68" s="1356">
        <v>58</v>
      </c>
      <c r="C68" s="1357" t="s">
        <v>162</v>
      </c>
      <c r="D68" s="1358"/>
      <c r="E68" s="1358"/>
      <c r="F68" s="1358"/>
      <c r="G68" s="1358"/>
      <c r="H68" s="1358"/>
      <c r="I68" s="1358"/>
      <c r="J68" s="1358"/>
      <c r="K68" s="1358"/>
      <c r="L68" s="1359"/>
      <c r="M68" s="1359"/>
      <c r="N68" s="1360">
        <f t="shared" si="0"/>
        <v>0</v>
      </c>
      <c r="O68" s="1360">
        <f t="shared" si="1"/>
        <v>0</v>
      </c>
      <c r="P68" s="1360">
        <f t="shared" si="2"/>
        <v>0</v>
      </c>
      <c r="Q68" s="1360">
        <f t="shared" si="3"/>
        <v>0</v>
      </c>
      <c r="R68" s="1361">
        <f t="shared" si="4"/>
        <v>0</v>
      </c>
      <c r="S68" s="1360">
        <f t="shared" si="5"/>
        <v>0</v>
      </c>
    </row>
    <row r="69" spans="2:19" s="1355" customFormat="1" ht="16.5" customHeight="1" x14ac:dyDescent="0.15">
      <c r="B69" s="1356">
        <v>59</v>
      </c>
      <c r="C69" s="1357" t="s">
        <v>163</v>
      </c>
      <c r="D69" s="1359"/>
      <c r="E69" s="1359"/>
      <c r="F69" s="1359"/>
      <c r="G69" s="1359"/>
      <c r="H69" s="1359"/>
      <c r="I69" s="1360">
        <f t="shared" ref="I69:I74" si="24">SUM(D69:H69)</f>
        <v>0</v>
      </c>
      <c r="J69" s="1360">
        <f t="shared" ref="J69:J74" si="25">ROUNDDOWN(I69*0.1,0)</f>
        <v>0</v>
      </c>
      <c r="K69" s="1360">
        <f t="shared" ref="K69:K74" si="26">I69+J69</f>
        <v>0</v>
      </c>
      <c r="L69" s="1359"/>
      <c r="M69" s="1359"/>
      <c r="N69" s="1360">
        <f t="shared" si="0"/>
        <v>0</v>
      </c>
      <c r="O69" s="1360">
        <f t="shared" si="1"/>
        <v>0</v>
      </c>
      <c r="P69" s="1360">
        <f t="shared" si="2"/>
        <v>0</v>
      </c>
      <c r="Q69" s="1360">
        <f t="shared" si="3"/>
        <v>0</v>
      </c>
      <c r="R69" s="1361">
        <f t="shared" si="4"/>
        <v>0</v>
      </c>
      <c r="S69" s="1360">
        <f t="shared" si="5"/>
        <v>0</v>
      </c>
    </row>
    <row r="70" spans="2:19" s="1355" customFormat="1" ht="16.5" customHeight="1" x14ac:dyDescent="0.15">
      <c r="B70" s="1356">
        <v>60</v>
      </c>
      <c r="C70" s="1357" t="s">
        <v>164</v>
      </c>
      <c r="D70" s="1359"/>
      <c r="E70" s="1359"/>
      <c r="F70" s="1359"/>
      <c r="G70" s="1359"/>
      <c r="H70" s="1359"/>
      <c r="I70" s="1360">
        <f t="shared" si="24"/>
        <v>0</v>
      </c>
      <c r="J70" s="1360">
        <f t="shared" si="25"/>
        <v>0</v>
      </c>
      <c r="K70" s="1360">
        <f t="shared" si="26"/>
        <v>0</v>
      </c>
      <c r="L70" s="1359"/>
      <c r="M70" s="1359"/>
      <c r="N70" s="1360">
        <f t="shared" si="0"/>
        <v>0</v>
      </c>
      <c r="O70" s="1360">
        <f t="shared" si="1"/>
        <v>0</v>
      </c>
      <c r="P70" s="1360">
        <f t="shared" si="2"/>
        <v>0</v>
      </c>
      <c r="Q70" s="1360">
        <f t="shared" si="3"/>
        <v>0</v>
      </c>
      <c r="R70" s="1361">
        <f t="shared" si="4"/>
        <v>0</v>
      </c>
      <c r="S70" s="1360">
        <f t="shared" si="5"/>
        <v>0</v>
      </c>
    </row>
    <row r="71" spans="2:19" s="1355" customFormat="1" ht="16.5" customHeight="1" x14ac:dyDescent="0.15">
      <c r="B71" s="1356">
        <v>61</v>
      </c>
      <c r="C71" s="1357" t="s">
        <v>165</v>
      </c>
      <c r="D71" s="1359"/>
      <c r="E71" s="1359"/>
      <c r="F71" s="1359"/>
      <c r="G71" s="1359"/>
      <c r="H71" s="1359"/>
      <c r="I71" s="1360">
        <f t="shared" si="24"/>
        <v>0</v>
      </c>
      <c r="J71" s="1360">
        <f t="shared" si="25"/>
        <v>0</v>
      </c>
      <c r="K71" s="1360">
        <f t="shared" si="26"/>
        <v>0</v>
      </c>
      <c r="L71" s="1359"/>
      <c r="M71" s="1359"/>
      <c r="N71" s="1360">
        <f t="shared" si="0"/>
        <v>0</v>
      </c>
      <c r="O71" s="1360">
        <f t="shared" si="1"/>
        <v>0</v>
      </c>
      <c r="P71" s="1360">
        <f t="shared" si="2"/>
        <v>0</v>
      </c>
      <c r="Q71" s="1360">
        <f t="shared" si="3"/>
        <v>0</v>
      </c>
      <c r="R71" s="1361">
        <f t="shared" si="4"/>
        <v>0</v>
      </c>
      <c r="S71" s="1360">
        <f t="shared" si="5"/>
        <v>0</v>
      </c>
    </row>
    <row r="72" spans="2:19" s="1355" customFormat="1" ht="16.5" customHeight="1" x14ac:dyDescent="0.15">
      <c r="B72" s="1356">
        <v>62</v>
      </c>
      <c r="C72" s="1357" t="s">
        <v>166</v>
      </c>
      <c r="D72" s="1359"/>
      <c r="E72" s="1359"/>
      <c r="F72" s="1359"/>
      <c r="G72" s="1359"/>
      <c r="H72" s="1359"/>
      <c r="I72" s="1360">
        <f t="shared" si="24"/>
        <v>0</v>
      </c>
      <c r="J72" s="1360">
        <f t="shared" si="25"/>
        <v>0</v>
      </c>
      <c r="K72" s="1360">
        <f t="shared" si="26"/>
        <v>0</v>
      </c>
      <c r="L72" s="1359"/>
      <c r="M72" s="1359"/>
      <c r="N72" s="1360">
        <f t="shared" si="0"/>
        <v>0</v>
      </c>
      <c r="O72" s="1360">
        <f t="shared" si="1"/>
        <v>0</v>
      </c>
      <c r="P72" s="1360">
        <f t="shared" si="2"/>
        <v>0</v>
      </c>
      <c r="Q72" s="1360">
        <f t="shared" si="3"/>
        <v>0</v>
      </c>
      <c r="R72" s="1361">
        <f t="shared" si="4"/>
        <v>0</v>
      </c>
      <c r="S72" s="1360">
        <f t="shared" si="5"/>
        <v>0</v>
      </c>
    </row>
    <row r="73" spans="2:19" s="1355" customFormat="1" ht="16.5" customHeight="1" x14ac:dyDescent="0.15">
      <c r="B73" s="1356">
        <v>63</v>
      </c>
      <c r="C73" s="1357" t="s">
        <v>167</v>
      </c>
      <c r="D73" s="1359"/>
      <c r="E73" s="1359"/>
      <c r="F73" s="1359"/>
      <c r="G73" s="1359"/>
      <c r="H73" s="1359"/>
      <c r="I73" s="1360">
        <f t="shared" si="24"/>
        <v>0</v>
      </c>
      <c r="J73" s="1360">
        <f t="shared" si="25"/>
        <v>0</v>
      </c>
      <c r="K73" s="1360">
        <f t="shared" si="26"/>
        <v>0</v>
      </c>
      <c r="L73" s="1359"/>
      <c r="M73" s="1359"/>
      <c r="N73" s="1360">
        <f t="shared" si="0"/>
        <v>0</v>
      </c>
      <c r="O73" s="1360">
        <f t="shared" si="1"/>
        <v>0</v>
      </c>
      <c r="P73" s="1360">
        <f t="shared" si="2"/>
        <v>0</v>
      </c>
      <c r="Q73" s="1360">
        <f t="shared" si="3"/>
        <v>0</v>
      </c>
      <c r="R73" s="1361">
        <f t="shared" si="4"/>
        <v>0</v>
      </c>
      <c r="S73" s="1360">
        <f t="shared" si="5"/>
        <v>0</v>
      </c>
    </row>
    <row r="74" spans="2:19" s="1355" customFormat="1" ht="16.5" customHeight="1" x14ac:dyDescent="0.15">
      <c r="B74" s="1356">
        <v>64</v>
      </c>
      <c r="C74" s="1357" t="s">
        <v>168</v>
      </c>
      <c r="D74" s="1359"/>
      <c r="E74" s="1359"/>
      <c r="F74" s="1359"/>
      <c r="G74" s="1359"/>
      <c r="H74" s="1359"/>
      <c r="I74" s="1360">
        <f t="shared" si="24"/>
        <v>0</v>
      </c>
      <c r="J74" s="1360">
        <f t="shared" si="25"/>
        <v>0</v>
      </c>
      <c r="K74" s="1360">
        <f t="shared" si="26"/>
        <v>0</v>
      </c>
      <c r="L74" s="1359"/>
      <c r="M74" s="1359"/>
      <c r="N74" s="1360">
        <f t="shared" si="0"/>
        <v>0</v>
      </c>
      <c r="O74" s="1360">
        <f t="shared" si="1"/>
        <v>0</v>
      </c>
      <c r="P74" s="1360">
        <f t="shared" si="2"/>
        <v>0</v>
      </c>
      <c r="Q74" s="1360">
        <f t="shared" si="3"/>
        <v>0</v>
      </c>
      <c r="R74" s="1361">
        <f t="shared" si="4"/>
        <v>0</v>
      </c>
      <c r="S74" s="1360">
        <f t="shared" si="5"/>
        <v>0</v>
      </c>
    </row>
    <row r="75" spans="2:19" s="1355" customFormat="1" ht="16.5" customHeight="1" x14ac:dyDescent="0.15">
      <c r="B75" s="1356">
        <v>65</v>
      </c>
      <c r="C75" s="1357" t="s">
        <v>169</v>
      </c>
      <c r="D75" s="1358"/>
      <c r="E75" s="1358"/>
      <c r="F75" s="1358"/>
      <c r="G75" s="1358"/>
      <c r="H75" s="1358"/>
      <c r="I75" s="1358"/>
      <c r="J75" s="1358"/>
      <c r="K75" s="1358"/>
      <c r="L75" s="1359"/>
      <c r="M75" s="1359"/>
      <c r="N75" s="1360">
        <f t="shared" si="0"/>
        <v>0</v>
      </c>
      <c r="O75" s="1360">
        <f t="shared" si="1"/>
        <v>0</v>
      </c>
      <c r="P75" s="1360">
        <f t="shared" si="2"/>
        <v>0</v>
      </c>
      <c r="Q75" s="1360">
        <f t="shared" si="3"/>
        <v>0</v>
      </c>
      <c r="R75" s="1361">
        <f t="shared" si="4"/>
        <v>0</v>
      </c>
      <c r="S75" s="1360">
        <f t="shared" si="5"/>
        <v>0</v>
      </c>
    </row>
    <row r="76" spans="2:19" s="1355" customFormat="1" ht="16.5" customHeight="1" x14ac:dyDescent="0.15">
      <c r="B76" s="1356">
        <v>66</v>
      </c>
      <c r="C76" s="1357" t="s">
        <v>170</v>
      </c>
      <c r="D76" s="1359"/>
      <c r="E76" s="1359"/>
      <c r="F76" s="1359"/>
      <c r="G76" s="1359"/>
      <c r="H76" s="1359"/>
      <c r="I76" s="1360">
        <f t="shared" ref="I76:I77" si="27">SUM(D76:H76)</f>
        <v>0</v>
      </c>
      <c r="J76" s="1360">
        <f t="shared" ref="J76:J77" si="28">ROUNDDOWN(I76*0.1,0)</f>
        <v>0</v>
      </c>
      <c r="K76" s="1360">
        <f t="shared" ref="K76:K77" si="29">I76+J76</f>
        <v>0</v>
      </c>
      <c r="L76" s="1359"/>
      <c r="M76" s="1359"/>
      <c r="N76" s="1360">
        <f t="shared" ref="N76:N139" si="30">SUM(L76:M76)</f>
        <v>0</v>
      </c>
      <c r="O76" s="1360">
        <f t="shared" ref="O76:O139" si="31">ROUNDDOWN(N76*0.1,0)</f>
        <v>0</v>
      </c>
      <c r="P76" s="1360">
        <f t="shared" ref="P76:P139" si="32">N76+O76</f>
        <v>0</v>
      </c>
      <c r="Q76" s="1360">
        <f t="shared" ref="Q76:Q139" si="33">I76+N76</f>
        <v>0</v>
      </c>
      <c r="R76" s="1361">
        <f t="shared" ref="R76:R139" si="34">ROUNDDOWN(Q76*0.1,0)</f>
        <v>0</v>
      </c>
      <c r="S76" s="1360">
        <f t="shared" ref="S76:S139" si="35">Q76+R76</f>
        <v>0</v>
      </c>
    </row>
    <row r="77" spans="2:19" s="1355" customFormat="1" ht="16.5" customHeight="1" x14ac:dyDescent="0.15">
      <c r="B77" s="1356">
        <v>67</v>
      </c>
      <c r="C77" s="1357" t="s">
        <v>171</v>
      </c>
      <c r="D77" s="1359"/>
      <c r="E77" s="1359"/>
      <c r="F77" s="1359"/>
      <c r="G77" s="1359"/>
      <c r="H77" s="1359"/>
      <c r="I77" s="1360">
        <f t="shared" si="27"/>
        <v>0</v>
      </c>
      <c r="J77" s="1360">
        <f t="shared" si="28"/>
        <v>0</v>
      </c>
      <c r="K77" s="1360">
        <f t="shared" si="29"/>
        <v>0</v>
      </c>
      <c r="L77" s="1359"/>
      <c r="M77" s="1359"/>
      <c r="N77" s="1360">
        <f t="shared" si="30"/>
        <v>0</v>
      </c>
      <c r="O77" s="1360">
        <f t="shared" si="31"/>
        <v>0</v>
      </c>
      <c r="P77" s="1360">
        <f t="shared" si="32"/>
        <v>0</v>
      </c>
      <c r="Q77" s="1360">
        <f t="shared" si="33"/>
        <v>0</v>
      </c>
      <c r="R77" s="1361">
        <f t="shared" si="34"/>
        <v>0</v>
      </c>
      <c r="S77" s="1360">
        <f t="shared" si="35"/>
        <v>0</v>
      </c>
    </row>
    <row r="78" spans="2:19" s="1355" customFormat="1" ht="16.5" customHeight="1" x14ac:dyDescent="0.15">
      <c r="B78" s="1356">
        <v>68</v>
      </c>
      <c r="C78" s="1357" t="s">
        <v>172</v>
      </c>
      <c r="D78" s="1358"/>
      <c r="E78" s="1358"/>
      <c r="F78" s="1358"/>
      <c r="G78" s="1358"/>
      <c r="H78" s="1358"/>
      <c r="I78" s="1358"/>
      <c r="J78" s="1358"/>
      <c r="K78" s="1358"/>
      <c r="L78" s="1359"/>
      <c r="M78" s="1359"/>
      <c r="N78" s="1360">
        <f t="shared" si="30"/>
        <v>0</v>
      </c>
      <c r="O78" s="1360">
        <f t="shared" si="31"/>
        <v>0</v>
      </c>
      <c r="P78" s="1360">
        <f t="shared" si="32"/>
        <v>0</v>
      </c>
      <c r="Q78" s="1360">
        <f t="shared" si="33"/>
        <v>0</v>
      </c>
      <c r="R78" s="1361">
        <f t="shared" si="34"/>
        <v>0</v>
      </c>
      <c r="S78" s="1360">
        <f t="shared" si="35"/>
        <v>0</v>
      </c>
    </row>
    <row r="79" spans="2:19" s="1355" customFormat="1" ht="16.5" customHeight="1" x14ac:dyDescent="0.15">
      <c r="B79" s="1356">
        <v>69</v>
      </c>
      <c r="C79" s="1357" t="s">
        <v>173</v>
      </c>
      <c r="D79" s="1359"/>
      <c r="E79" s="1359"/>
      <c r="F79" s="1359"/>
      <c r="G79" s="1359"/>
      <c r="H79" s="1359"/>
      <c r="I79" s="1360">
        <f>SUM(D79:H79)</f>
        <v>0</v>
      </c>
      <c r="J79" s="1360">
        <f>ROUNDDOWN(I79*0.1,0)</f>
        <v>0</v>
      </c>
      <c r="K79" s="1360">
        <f>I79+J79</f>
        <v>0</v>
      </c>
      <c r="L79" s="1359"/>
      <c r="M79" s="1359"/>
      <c r="N79" s="1360">
        <f t="shared" si="30"/>
        <v>0</v>
      </c>
      <c r="O79" s="1360">
        <f t="shared" si="31"/>
        <v>0</v>
      </c>
      <c r="P79" s="1360">
        <f t="shared" si="32"/>
        <v>0</v>
      </c>
      <c r="Q79" s="1360">
        <f t="shared" si="33"/>
        <v>0</v>
      </c>
      <c r="R79" s="1361">
        <f t="shared" si="34"/>
        <v>0</v>
      </c>
      <c r="S79" s="1360">
        <f t="shared" si="35"/>
        <v>0</v>
      </c>
    </row>
    <row r="80" spans="2:19" s="1355" customFormat="1" ht="16.5" customHeight="1" x14ac:dyDescent="0.15">
      <c r="B80" s="1356">
        <v>70</v>
      </c>
      <c r="C80" s="1357" t="s">
        <v>174</v>
      </c>
      <c r="D80" s="1358"/>
      <c r="E80" s="1358"/>
      <c r="F80" s="1358"/>
      <c r="G80" s="1358"/>
      <c r="H80" s="1358"/>
      <c r="I80" s="1358"/>
      <c r="J80" s="1358"/>
      <c r="K80" s="1358"/>
      <c r="L80" s="1359"/>
      <c r="M80" s="1359"/>
      <c r="N80" s="1360">
        <f t="shared" si="30"/>
        <v>0</v>
      </c>
      <c r="O80" s="1360">
        <f t="shared" si="31"/>
        <v>0</v>
      </c>
      <c r="P80" s="1360">
        <f t="shared" si="32"/>
        <v>0</v>
      </c>
      <c r="Q80" s="1360">
        <f t="shared" si="33"/>
        <v>0</v>
      </c>
      <c r="R80" s="1361">
        <f t="shared" si="34"/>
        <v>0</v>
      </c>
      <c r="S80" s="1360">
        <f t="shared" si="35"/>
        <v>0</v>
      </c>
    </row>
    <row r="81" spans="2:19" s="1355" customFormat="1" ht="16.5" customHeight="1" x14ac:dyDescent="0.15">
      <c r="B81" s="1356">
        <v>71</v>
      </c>
      <c r="C81" s="1357" t="s">
        <v>175</v>
      </c>
      <c r="D81" s="1359"/>
      <c r="E81" s="1359"/>
      <c r="F81" s="1359"/>
      <c r="G81" s="1359"/>
      <c r="H81" s="1359"/>
      <c r="I81" s="1360">
        <f>SUM(D81:H81)</f>
        <v>0</v>
      </c>
      <c r="J81" s="1360">
        <f>ROUNDDOWN(I81*0.1,0)</f>
        <v>0</v>
      </c>
      <c r="K81" s="1360">
        <f>I81+J81</f>
        <v>0</v>
      </c>
      <c r="L81" s="1359"/>
      <c r="M81" s="1359"/>
      <c r="N81" s="1360">
        <f t="shared" si="30"/>
        <v>0</v>
      </c>
      <c r="O81" s="1360">
        <f t="shared" si="31"/>
        <v>0</v>
      </c>
      <c r="P81" s="1360">
        <f t="shared" si="32"/>
        <v>0</v>
      </c>
      <c r="Q81" s="1360">
        <f t="shared" si="33"/>
        <v>0</v>
      </c>
      <c r="R81" s="1361">
        <f t="shared" si="34"/>
        <v>0</v>
      </c>
      <c r="S81" s="1360">
        <f t="shared" si="35"/>
        <v>0</v>
      </c>
    </row>
    <row r="82" spans="2:19" s="1355" customFormat="1" ht="16.5" customHeight="1" x14ac:dyDescent="0.15">
      <c r="B82" s="1356">
        <v>72</v>
      </c>
      <c r="C82" s="1357" t="s">
        <v>176</v>
      </c>
      <c r="D82" s="1358"/>
      <c r="E82" s="1358"/>
      <c r="F82" s="1358"/>
      <c r="G82" s="1358"/>
      <c r="H82" s="1358"/>
      <c r="I82" s="1358"/>
      <c r="J82" s="1358"/>
      <c r="K82" s="1358"/>
      <c r="L82" s="1359"/>
      <c r="M82" s="1359"/>
      <c r="N82" s="1360">
        <f t="shared" si="30"/>
        <v>0</v>
      </c>
      <c r="O82" s="1360">
        <f t="shared" si="31"/>
        <v>0</v>
      </c>
      <c r="P82" s="1360">
        <f t="shared" si="32"/>
        <v>0</v>
      </c>
      <c r="Q82" s="1360">
        <f t="shared" si="33"/>
        <v>0</v>
      </c>
      <c r="R82" s="1361">
        <f t="shared" si="34"/>
        <v>0</v>
      </c>
      <c r="S82" s="1360">
        <f t="shared" si="35"/>
        <v>0</v>
      </c>
    </row>
    <row r="83" spans="2:19" s="1355" customFormat="1" ht="16.5" customHeight="1" x14ac:dyDescent="0.15">
      <c r="B83" s="1356">
        <v>73</v>
      </c>
      <c r="C83" s="1357" t="s">
        <v>177</v>
      </c>
      <c r="D83" s="1358"/>
      <c r="E83" s="1358"/>
      <c r="F83" s="1358"/>
      <c r="G83" s="1358"/>
      <c r="H83" s="1358"/>
      <c r="I83" s="1358"/>
      <c r="J83" s="1358"/>
      <c r="K83" s="1358"/>
      <c r="L83" s="1359"/>
      <c r="M83" s="1359"/>
      <c r="N83" s="1360">
        <f t="shared" si="30"/>
        <v>0</v>
      </c>
      <c r="O83" s="1360">
        <f t="shared" si="31"/>
        <v>0</v>
      </c>
      <c r="P83" s="1360">
        <f t="shared" si="32"/>
        <v>0</v>
      </c>
      <c r="Q83" s="1360">
        <f t="shared" si="33"/>
        <v>0</v>
      </c>
      <c r="R83" s="1361">
        <f t="shared" si="34"/>
        <v>0</v>
      </c>
      <c r="S83" s="1360">
        <f t="shared" si="35"/>
        <v>0</v>
      </c>
    </row>
    <row r="84" spans="2:19" s="1355" customFormat="1" ht="16.5" customHeight="1" x14ac:dyDescent="0.15">
      <c r="B84" s="1356">
        <v>74</v>
      </c>
      <c r="C84" s="1357" t="s">
        <v>178</v>
      </c>
      <c r="D84" s="1359"/>
      <c r="E84" s="1359"/>
      <c r="F84" s="1359"/>
      <c r="G84" s="1359"/>
      <c r="H84" s="1359"/>
      <c r="I84" s="1360">
        <f t="shared" ref="I84:I87" si="36">SUM(D84:H84)</f>
        <v>0</v>
      </c>
      <c r="J84" s="1360">
        <f t="shared" ref="J84:J87" si="37">ROUNDDOWN(I84*0.1,0)</f>
        <v>0</v>
      </c>
      <c r="K84" s="1360">
        <f t="shared" ref="K84:K87" si="38">I84+J84</f>
        <v>0</v>
      </c>
      <c r="L84" s="1359"/>
      <c r="M84" s="1359"/>
      <c r="N84" s="1360">
        <f t="shared" si="30"/>
        <v>0</v>
      </c>
      <c r="O84" s="1360">
        <f t="shared" si="31"/>
        <v>0</v>
      </c>
      <c r="P84" s="1360">
        <f t="shared" si="32"/>
        <v>0</v>
      </c>
      <c r="Q84" s="1360">
        <f t="shared" si="33"/>
        <v>0</v>
      </c>
      <c r="R84" s="1361">
        <f t="shared" si="34"/>
        <v>0</v>
      </c>
      <c r="S84" s="1360">
        <f t="shared" si="35"/>
        <v>0</v>
      </c>
    </row>
    <row r="85" spans="2:19" s="1355" customFormat="1" ht="16.5" customHeight="1" x14ac:dyDescent="0.15">
      <c r="B85" s="1356">
        <v>75</v>
      </c>
      <c r="C85" s="1357" t="s">
        <v>179</v>
      </c>
      <c r="D85" s="1359"/>
      <c r="E85" s="1359"/>
      <c r="F85" s="1359"/>
      <c r="G85" s="1359"/>
      <c r="H85" s="1359"/>
      <c r="I85" s="1360">
        <f t="shared" si="36"/>
        <v>0</v>
      </c>
      <c r="J85" s="1360">
        <f t="shared" si="37"/>
        <v>0</v>
      </c>
      <c r="K85" s="1360">
        <f t="shared" si="38"/>
        <v>0</v>
      </c>
      <c r="L85" s="1359"/>
      <c r="M85" s="1359"/>
      <c r="N85" s="1360">
        <f t="shared" si="30"/>
        <v>0</v>
      </c>
      <c r="O85" s="1360">
        <f t="shared" si="31"/>
        <v>0</v>
      </c>
      <c r="P85" s="1360">
        <f t="shared" si="32"/>
        <v>0</v>
      </c>
      <c r="Q85" s="1360">
        <f t="shared" si="33"/>
        <v>0</v>
      </c>
      <c r="R85" s="1361">
        <f t="shared" si="34"/>
        <v>0</v>
      </c>
      <c r="S85" s="1360">
        <f t="shared" si="35"/>
        <v>0</v>
      </c>
    </row>
    <row r="86" spans="2:19" s="1355" customFormat="1" ht="16.5" customHeight="1" x14ac:dyDescent="0.15">
      <c r="B86" s="1356">
        <v>76</v>
      </c>
      <c r="C86" s="1357" t="s">
        <v>180</v>
      </c>
      <c r="D86" s="1359"/>
      <c r="E86" s="1359"/>
      <c r="F86" s="1359"/>
      <c r="G86" s="1359"/>
      <c r="H86" s="1359"/>
      <c r="I86" s="1360">
        <f t="shared" si="36"/>
        <v>0</v>
      </c>
      <c r="J86" s="1360">
        <f t="shared" si="37"/>
        <v>0</v>
      </c>
      <c r="K86" s="1360">
        <f t="shared" si="38"/>
        <v>0</v>
      </c>
      <c r="L86" s="1359"/>
      <c r="M86" s="1359"/>
      <c r="N86" s="1360">
        <f t="shared" si="30"/>
        <v>0</v>
      </c>
      <c r="O86" s="1360">
        <f t="shared" si="31"/>
        <v>0</v>
      </c>
      <c r="P86" s="1360">
        <f t="shared" si="32"/>
        <v>0</v>
      </c>
      <c r="Q86" s="1360">
        <f t="shared" si="33"/>
        <v>0</v>
      </c>
      <c r="R86" s="1361">
        <f t="shared" si="34"/>
        <v>0</v>
      </c>
      <c r="S86" s="1360">
        <f t="shared" si="35"/>
        <v>0</v>
      </c>
    </row>
    <row r="87" spans="2:19" s="1355" customFormat="1" ht="16.5" customHeight="1" x14ac:dyDescent="0.15">
      <c r="B87" s="1356">
        <v>77</v>
      </c>
      <c r="C87" s="1357" t="s">
        <v>181</v>
      </c>
      <c r="D87" s="1359"/>
      <c r="E87" s="1359"/>
      <c r="F87" s="1359"/>
      <c r="G87" s="1359"/>
      <c r="H87" s="1359"/>
      <c r="I87" s="1360">
        <f t="shared" si="36"/>
        <v>0</v>
      </c>
      <c r="J87" s="1360">
        <f t="shared" si="37"/>
        <v>0</v>
      </c>
      <c r="K87" s="1360">
        <f t="shared" si="38"/>
        <v>0</v>
      </c>
      <c r="L87" s="1359"/>
      <c r="M87" s="1359"/>
      <c r="N87" s="1360">
        <f t="shared" si="30"/>
        <v>0</v>
      </c>
      <c r="O87" s="1360">
        <f t="shared" si="31"/>
        <v>0</v>
      </c>
      <c r="P87" s="1360">
        <f t="shared" si="32"/>
        <v>0</v>
      </c>
      <c r="Q87" s="1360">
        <f t="shared" si="33"/>
        <v>0</v>
      </c>
      <c r="R87" s="1361">
        <f t="shared" si="34"/>
        <v>0</v>
      </c>
      <c r="S87" s="1360">
        <f t="shared" si="35"/>
        <v>0</v>
      </c>
    </row>
    <row r="88" spans="2:19" s="1355" customFormat="1" ht="16.5" customHeight="1" x14ac:dyDescent="0.15">
      <c r="B88" s="1356">
        <v>78</v>
      </c>
      <c r="C88" s="1357" t="s">
        <v>182</v>
      </c>
      <c r="D88" s="1358"/>
      <c r="E88" s="1358"/>
      <c r="F88" s="1358"/>
      <c r="G88" s="1358"/>
      <c r="H88" s="1358"/>
      <c r="I88" s="1358"/>
      <c r="J88" s="1358"/>
      <c r="K88" s="1358"/>
      <c r="L88" s="1359"/>
      <c r="M88" s="1359"/>
      <c r="N88" s="1360">
        <f t="shared" si="30"/>
        <v>0</v>
      </c>
      <c r="O88" s="1360">
        <f t="shared" si="31"/>
        <v>0</v>
      </c>
      <c r="P88" s="1360">
        <f t="shared" si="32"/>
        <v>0</v>
      </c>
      <c r="Q88" s="1360">
        <f t="shared" si="33"/>
        <v>0</v>
      </c>
      <c r="R88" s="1361">
        <f t="shared" si="34"/>
        <v>0</v>
      </c>
      <c r="S88" s="1360">
        <f t="shared" si="35"/>
        <v>0</v>
      </c>
    </row>
    <row r="89" spans="2:19" s="1355" customFormat="1" ht="16.5" customHeight="1" x14ac:dyDescent="0.15">
      <c r="B89" s="1356">
        <v>79</v>
      </c>
      <c r="C89" s="1357" t="s">
        <v>183</v>
      </c>
      <c r="D89" s="1359"/>
      <c r="E89" s="1359"/>
      <c r="F89" s="1359"/>
      <c r="G89" s="1359"/>
      <c r="H89" s="1359"/>
      <c r="I89" s="1360">
        <f>SUM(D89:H89)</f>
        <v>0</v>
      </c>
      <c r="J89" s="1360">
        <f>ROUNDDOWN(I89*0.1,0)</f>
        <v>0</v>
      </c>
      <c r="K89" s="1360">
        <f>I89+J89</f>
        <v>0</v>
      </c>
      <c r="L89" s="1359"/>
      <c r="M89" s="1359"/>
      <c r="N89" s="1360">
        <f t="shared" si="30"/>
        <v>0</v>
      </c>
      <c r="O89" s="1360">
        <f t="shared" si="31"/>
        <v>0</v>
      </c>
      <c r="P89" s="1360">
        <f t="shared" si="32"/>
        <v>0</v>
      </c>
      <c r="Q89" s="1360">
        <f t="shared" si="33"/>
        <v>0</v>
      </c>
      <c r="R89" s="1361">
        <f t="shared" si="34"/>
        <v>0</v>
      </c>
      <c r="S89" s="1360">
        <f t="shared" si="35"/>
        <v>0</v>
      </c>
    </row>
    <row r="90" spans="2:19" s="1355" customFormat="1" ht="16.5" customHeight="1" x14ac:dyDescent="0.15">
      <c r="B90" s="1356">
        <v>80</v>
      </c>
      <c r="C90" s="1357" t="s">
        <v>184</v>
      </c>
      <c r="D90" s="1358"/>
      <c r="E90" s="1358"/>
      <c r="F90" s="1358"/>
      <c r="G90" s="1358"/>
      <c r="H90" s="1358"/>
      <c r="I90" s="1358"/>
      <c r="J90" s="1358"/>
      <c r="K90" s="1358"/>
      <c r="L90" s="1359"/>
      <c r="M90" s="1359"/>
      <c r="N90" s="1360">
        <f t="shared" si="30"/>
        <v>0</v>
      </c>
      <c r="O90" s="1360">
        <f t="shared" si="31"/>
        <v>0</v>
      </c>
      <c r="P90" s="1360">
        <f t="shared" si="32"/>
        <v>0</v>
      </c>
      <c r="Q90" s="1360">
        <f t="shared" si="33"/>
        <v>0</v>
      </c>
      <c r="R90" s="1361">
        <f t="shared" si="34"/>
        <v>0</v>
      </c>
      <c r="S90" s="1360">
        <f t="shared" si="35"/>
        <v>0</v>
      </c>
    </row>
    <row r="91" spans="2:19" s="1355" customFormat="1" ht="16.5" customHeight="1" x14ac:dyDescent="0.15">
      <c r="B91" s="1356">
        <v>81</v>
      </c>
      <c r="C91" s="1357" t="s">
        <v>185</v>
      </c>
      <c r="D91" s="1359"/>
      <c r="E91" s="1359"/>
      <c r="F91" s="1359"/>
      <c r="G91" s="1359"/>
      <c r="H91" s="1359"/>
      <c r="I91" s="1360">
        <f>SUM(D91:H91)</f>
        <v>0</v>
      </c>
      <c r="J91" s="1360">
        <f>ROUNDDOWN(I91*0.1,0)</f>
        <v>0</v>
      </c>
      <c r="K91" s="1360">
        <f>I91+J91</f>
        <v>0</v>
      </c>
      <c r="L91" s="1359"/>
      <c r="M91" s="1359"/>
      <c r="N91" s="1360">
        <f t="shared" si="30"/>
        <v>0</v>
      </c>
      <c r="O91" s="1360">
        <f t="shared" si="31"/>
        <v>0</v>
      </c>
      <c r="P91" s="1360">
        <f t="shared" si="32"/>
        <v>0</v>
      </c>
      <c r="Q91" s="1360">
        <f t="shared" si="33"/>
        <v>0</v>
      </c>
      <c r="R91" s="1361">
        <f t="shared" si="34"/>
        <v>0</v>
      </c>
      <c r="S91" s="1360">
        <f t="shared" si="35"/>
        <v>0</v>
      </c>
    </row>
    <row r="92" spans="2:19" s="1355" customFormat="1" ht="16.5" customHeight="1" x14ac:dyDescent="0.15">
      <c r="B92" s="1356">
        <v>82</v>
      </c>
      <c r="C92" s="1357" t="s">
        <v>186</v>
      </c>
      <c r="D92" s="1358"/>
      <c r="E92" s="1358"/>
      <c r="F92" s="1358"/>
      <c r="G92" s="1358"/>
      <c r="H92" s="1358"/>
      <c r="I92" s="1358"/>
      <c r="J92" s="1358"/>
      <c r="K92" s="1358"/>
      <c r="L92" s="1359"/>
      <c r="M92" s="1359"/>
      <c r="N92" s="1360">
        <f t="shared" si="30"/>
        <v>0</v>
      </c>
      <c r="O92" s="1360">
        <f t="shared" si="31"/>
        <v>0</v>
      </c>
      <c r="P92" s="1360">
        <f t="shared" si="32"/>
        <v>0</v>
      </c>
      <c r="Q92" s="1360">
        <f t="shared" si="33"/>
        <v>0</v>
      </c>
      <c r="R92" s="1361">
        <f t="shared" si="34"/>
        <v>0</v>
      </c>
      <c r="S92" s="1360">
        <f t="shared" si="35"/>
        <v>0</v>
      </c>
    </row>
    <row r="93" spans="2:19" s="1355" customFormat="1" ht="16.5" customHeight="1" x14ac:dyDescent="0.15">
      <c r="B93" s="1356">
        <v>83</v>
      </c>
      <c r="C93" s="1357" t="s">
        <v>187</v>
      </c>
      <c r="D93" s="1359"/>
      <c r="E93" s="1359"/>
      <c r="F93" s="1359"/>
      <c r="G93" s="1359"/>
      <c r="H93" s="1359"/>
      <c r="I93" s="1360">
        <f>SUM(D93:H93)</f>
        <v>0</v>
      </c>
      <c r="J93" s="1360">
        <f>ROUNDDOWN(I93*0.1,0)</f>
        <v>0</v>
      </c>
      <c r="K93" s="1360">
        <f>I93+J93</f>
        <v>0</v>
      </c>
      <c r="L93" s="1359"/>
      <c r="M93" s="1359"/>
      <c r="N93" s="1360">
        <f t="shared" si="30"/>
        <v>0</v>
      </c>
      <c r="O93" s="1360">
        <f t="shared" si="31"/>
        <v>0</v>
      </c>
      <c r="P93" s="1360">
        <f t="shared" si="32"/>
        <v>0</v>
      </c>
      <c r="Q93" s="1360">
        <f t="shared" si="33"/>
        <v>0</v>
      </c>
      <c r="R93" s="1361">
        <f t="shared" si="34"/>
        <v>0</v>
      </c>
      <c r="S93" s="1360">
        <f t="shared" si="35"/>
        <v>0</v>
      </c>
    </row>
    <row r="94" spans="2:19" s="1355" customFormat="1" ht="16.5" customHeight="1" x14ac:dyDescent="0.15">
      <c r="B94" s="1356">
        <v>84</v>
      </c>
      <c r="C94" s="1357" t="s">
        <v>188</v>
      </c>
      <c r="D94" s="1358"/>
      <c r="E94" s="1358"/>
      <c r="F94" s="1358"/>
      <c r="G94" s="1358"/>
      <c r="H94" s="1358"/>
      <c r="I94" s="1358"/>
      <c r="J94" s="1358"/>
      <c r="K94" s="1358"/>
      <c r="L94" s="1359"/>
      <c r="M94" s="1359"/>
      <c r="N94" s="1360">
        <f t="shared" si="30"/>
        <v>0</v>
      </c>
      <c r="O94" s="1360">
        <f t="shared" si="31"/>
        <v>0</v>
      </c>
      <c r="P94" s="1360">
        <f t="shared" si="32"/>
        <v>0</v>
      </c>
      <c r="Q94" s="1360">
        <f t="shared" si="33"/>
        <v>0</v>
      </c>
      <c r="R94" s="1361">
        <f t="shared" si="34"/>
        <v>0</v>
      </c>
      <c r="S94" s="1360">
        <f t="shared" si="35"/>
        <v>0</v>
      </c>
    </row>
    <row r="95" spans="2:19" s="1355" customFormat="1" ht="16.5" customHeight="1" x14ac:dyDescent="0.15">
      <c r="B95" s="1356">
        <v>85</v>
      </c>
      <c r="C95" s="1357" t="s">
        <v>189</v>
      </c>
      <c r="D95" s="1359"/>
      <c r="E95" s="1359"/>
      <c r="F95" s="1359"/>
      <c r="G95" s="1359"/>
      <c r="H95" s="1359"/>
      <c r="I95" s="1360">
        <f t="shared" ref="I95:I100" si="39">SUM(D95:H95)</f>
        <v>0</v>
      </c>
      <c r="J95" s="1360">
        <f t="shared" ref="J95:J100" si="40">ROUNDDOWN(I95*0.1,0)</f>
        <v>0</v>
      </c>
      <c r="K95" s="1360">
        <f t="shared" ref="K95:K100" si="41">I95+J95</f>
        <v>0</v>
      </c>
      <c r="L95" s="1359"/>
      <c r="M95" s="1359"/>
      <c r="N95" s="1360">
        <f t="shared" si="30"/>
        <v>0</v>
      </c>
      <c r="O95" s="1360">
        <f t="shared" si="31"/>
        <v>0</v>
      </c>
      <c r="P95" s="1360">
        <f t="shared" si="32"/>
        <v>0</v>
      </c>
      <c r="Q95" s="1360">
        <f t="shared" si="33"/>
        <v>0</v>
      </c>
      <c r="R95" s="1361">
        <f t="shared" si="34"/>
        <v>0</v>
      </c>
      <c r="S95" s="1360">
        <f t="shared" si="35"/>
        <v>0</v>
      </c>
    </row>
    <row r="96" spans="2:19" s="1355" customFormat="1" ht="16.5" customHeight="1" x14ac:dyDescent="0.15">
      <c r="B96" s="1356">
        <v>86</v>
      </c>
      <c r="C96" s="1357" t="s">
        <v>190</v>
      </c>
      <c r="D96" s="1359"/>
      <c r="E96" s="1359"/>
      <c r="F96" s="1359"/>
      <c r="G96" s="1359"/>
      <c r="H96" s="1359"/>
      <c r="I96" s="1360">
        <f t="shared" si="39"/>
        <v>0</v>
      </c>
      <c r="J96" s="1360">
        <f t="shared" si="40"/>
        <v>0</v>
      </c>
      <c r="K96" s="1360">
        <f t="shared" si="41"/>
        <v>0</v>
      </c>
      <c r="L96" s="1359"/>
      <c r="M96" s="1359"/>
      <c r="N96" s="1360">
        <f t="shared" si="30"/>
        <v>0</v>
      </c>
      <c r="O96" s="1360">
        <f t="shared" si="31"/>
        <v>0</v>
      </c>
      <c r="P96" s="1360">
        <f t="shared" si="32"/>
        <v>0</v>
      </c>
      <c r="Q96" s="1360">
        <f t="shared" si="33"/>
        <v>0</v>
      </c>
      <c r="R96" s="1361">
        <f t="shared" si="34"/>
        <v>0</v>
      </c>
      <c r="S96" s="1360">
        <f t="shared" si="35"/>
        <v>0</v>
      </c>
    </row>
    <row r="97" spans="2:19" s="1355" customFormat="1" ht="16.5" customHeight="1" x14ac:dyDescent="0.15">
      <c r="B97" s="1356">
        <v>87</v>
      </c>
      <c r="C97" s="1357" t="s">
        <v>191</v>
      </c>
      <c r="D97" s="1359"/>
      <c r="E97" s="1359"/>
      <c r="F97" s="1359"/>
      <c r="G97" s="1359"/>
      <c r="H97" s="1359"/>
      <c r="I97" s="1360">
        <f t="shared" si="39"/>
        <v>0</v>
      </c>
      <c r="J97" s="1360">
        <f t="shared" si="40"/>
        <v>0</v>
      </c>
      <c r="K97" s="1360">
        <f t="shared" si="41"/>
        <v>0</v>
      </c>
      <c r="L97" s="1359"/>
      <c r="M97" s="1359"/>
      <c r="N97" s="1360">
        <f t="shared" si="30"/>
        <v>0</v>
      </c>
      <c r="O97" s="1360">
        <f t="shared" si="31"/>
        <v>0</v>
      </c>
      <c r="P97" s="1360">
        <f t="shared" si="32"/>
        <v>0</v>
      </c>
      <c r="Q97" s="1360">
        <f t="shared" si="33"/>
        <v>0</v>
      </c>
      <c r="R97" s="1361">
        <f t="shared" si="34"/>
        <v>0</v>
      </c>
      <c r="S97" s="1360">
        <f t="shared" si="35"/>
        <v>0</v>
      </c>
    </row>
    <row r="98" spans="2:19" s="1355" customFormat="1" ht="16.5" customHeight="1" x14ac:dyDescent="0.15">
      <c r="B98" s="1356">
        <v>88</v>
      </c>
      <c r="C98" s="1357" t="s">
        <v>192</v>
      </c>
      <c r="D98" s="1359"/>
      <c r="E98" s="1359"/>
      <c r="F98" s="1359"/>
      <c r="G98" s="1359"/>
      <c r="H98" s="1359"/>
      <c r="I98" s="1360">
        <f t="shared" si="39"/>
        <v>0</v>
      </c>
      <c r="J98" s="1360">
        <f t="shared" si="40"/>
        <v>0</v>
      </c>
      <c r="K98" s="1360">
        <f t="shared" si="41"/>
        <v>0</v>
      </c>
      <c r="L98" s="1359"/>
      <c r="M98" s="1359"/>
      <c r="N98" s="1360">
        <f t="shared" si="30"/>
        <v>0</v>
      </c>
      <c r="O98" s="1360">
        <f t="shared" si="31"/>
        <v>0</v>
      </c>
      <c r="P98" s="1360">
        <f t="shared" si="32"/>
        <v>0</v>
      </c>
      <c r="Q98" s="1360">
        <f t="shared" si="33"/>
        <v>0</v>
      </c>
      <c r="R98" s="1361">
        <f t="shared" si="34"/>
        <v>0</v>
      </c>
      <c r="S98" s="1360">
        <f t="shared" si="35"/>
        <v>0</v>
      </c>
    </row>
    <row r="99" spans="2:19" s="1355" customFormat="1" ht="16.5" customHeight="1" x14ac:dyDescent="0.15">
      <c r="B99" s="1356">
        <v>89</v>
      </c>
      <c r="C99" s="1357" t="s">
        <v>193</v>
      </c>
      <c r="D99" s="1359"/>
      <c r="E99" s="1359"/>
      <c r="F99" s="1359"/>
      <c r="G99" s="1359"/>
      <c r="H99" s="1359"/>
      <c r="I99" s="1360">
        <f t="shared" si="39"/>
        <v>0</v>
      </c>
      <c r="J99" s="1360">
        <f t="shared" si="40"/>
        <v>0</v>
      </c>
      <c r="K99" s="1360">
        <f t="shared" si="41"/>
        <v>0</v>
      </c>
      <c r="L99" s="1359"/>
      <c r="M99" s="1359"/>
      <c r="N99" s="1360">
        <f t="shared" si="30"/>
        <v>0</v>
      </c>
      <c r="O99" s="1360">
        <f t="shared" si="31"/>
        <v>0</v>
      </c>
      <c r="P99" s="1360">
        <f t="shared" si="32"/>
        <v>0</v>
      </c>
      <c r="Q99" s="1360">
        <f t="shared" si="33"/>
        <v>0</v>
      </c>
      <c r="R99" s="1361">
        <f t="shared" si="34"/>
        <v>0</v>
      </c>
      <c r="S99" s="1360">
        <f t="shared" si="35"/>
        <v>0</v>
      </c>
    </row>
    <row r="100" spans="2:19" s="1355" customFormat="1" ht="16.5" customHeight="1" x14ac:dyDescent="0.15">
      <c r="B100" s="1356">
        <v>90</v>
      </c>
      <c r="C100" s="1357" t="s">
        <v>194</v>
      </c>
      <c r="D100" s="1359"/>
      <c r="E100" s="1359"/>
      <c r="F100" s="1359"/>
      <c r="G100" s="1359"/>
      <c r="H100" s="1359"/>
      <c r="I100" s="1360">
        <f t="shared" si="39"/>
        <v>0</v>
      </c>
      <c r="J100" s="1360">
        <f t="shared" si="40"/>
        <v>0</v>
      </c>
      <c r="K100" s="1360">
        <f t="shared" si="41"/>
        <v>0</v>
      </c>
      <c r="L100" s="1359"/>
      <c r="M100" s="1359"/>
      <c r="N100" s="1360">
        <f t="shared" si="30"/>
        <v>0</v>
      </c>
      <c r="O100" s="1360">
        <f t="shared" si="31"/>
        <v>0</v>
      </c>
      <c r="P100" s="1360">
        <f t="shared" si="32"/>
        <v>0</v>
      </c>
      <c r="Q100" s="1360">
        <f t="shared" si="33"/>
        <v>0</v>
      </c>
      <c r="R100" s="1361">
        <f t="shared" si="34"/>
        <v>0</v>
      </c>
      <c r="S100" s="1360">
        <f t="shared" si="35"/>
        <v>0</v>
      </c>
    </row>
    <row r="101" spans="2:19" s="1355" customFormat="1" ht="16.5" customHeight="1" x14ac:dyDescent="0.15">
      <c r="B101" s="1356">
        <v>91</v>
      </c>
      <c r="C101" s="1357" t="s">
        <v>195</v>
      </c>
      <c r="D101" s="1358"/>
      <c r="E101" s="1358"/>
      <c r="F101" s="1358"/>
      <c r="G101" s="1358"/>
      <c r="H101" s="1358"/>
      <c r="I101" s="1358"/>
      <c r="J101" s="1358"/>
      <c r="K101" s="1358"/>
      <c r="L101" s="1359"/>
      <c r="M101" s="1359"/>
      <c r="N101" s="1360">
        <f t="shared" si="30"/>
        <v>0</v>
      </c>
      <c r="O101" s="1360">
        <f t="shared" si="31"/>
        <v>0</v>
      </c>
      <c r="P101" s="1360">
        <f t="shared" si="32"/>
        <v>0</v>
      </c>
      <c r="Q101" s="1360">
        <f t="shared" si="33"/>
        <v>0</v>
      </c>
      <c r="R101" s="1361">
        <f t="shared" si="34"/>
        <v>0</v>
      </c>
      <c r="S101" s="1360">
        <f t="shared" si="35"/>
        <v>0</v>
      </c>
    </row>
    <row r="102" spans="2:19" s="1355" customFormat="1" ht="16.5" customHeight="1" x14ac:dyDescent="0.15">
      <c r="B102" s="1356">
        <v>92</v>
      </c>
      <c r="C102" s="1357" t="s">
        <v>196</v>
      </c>
      <c r="D102" s="1359"/>
      <c r="E102" s="1359"/>
      <c r="F102" s="1359"/>
      <c r="G102" s="1359"/>
      <c r="H102" s="1359"/>
      <c r="I102" s="1360">
        <f t="shared" ref="I102:I114" si="42">SUM(D102:H102)</f>
        <v>0</v>
      </c>
      <c r="J102" s="1360">
        <f t="shared" ref="J102:J114" si="43">ROUNDDOWN(I102*0.1,0)</f>
        <v>0</v>
      </c>
      <c r="K102" s="1360">
        <f t="shared" ref="K102:K114" si="44">I102+J102</f>
        <v>0</v>
      </c>
      <c r="L102" s="1359"/>
      <c r="M102" s="1359"/>
      <c r="N102" s="1360">
        <f t="shared" si="30"/>
        <v>0</v>
      </c>
      <c r="O102" s="1360">
        <f t="shared" si="31"/>
        <v>0</v>
      </c>
      <c r="P102" s="1360">
        <f t="shared" si="32"/>
        <v>0</v>
      </c>
      <c r="Q102" s="1360">
        <f t="shared" si="33"/>
        <v>0</v>
      </c>
      <c r="R102" s="1361">
        <f t="shared" si="34"/>
        <v>0</v>
      </c>
      <c r="S102" s="1360">
        <f t="shared" si="35"/>
        <v>0</v>
      </c>
    </row>
    <row r="103" spans="2:19" s="1355" customFormat="1" ht="16.5" customHeight="1" x14ac:dyDescent="0.15">
      <c r="B103" s="1356">
        <v>93</v>
      </c>
      <c r="C103" s="1357" t="s">
        <v>197</v>
      </c>
      <c r="D103" s="1359"/>
      <c r="E103" s="1359"/>
      <c r="F103" s="1359"/>
      <c r="G103" s="1359"/>
      <c r="H103" s="1359"/>
      <c r="I103" s="1360">
        <f t="shared" si="42"/>
        <v>0</v>
      </c>
      <c r="J103" s="1360">
        <f t="shared" si="43"/>
        <v>0</v>
      </c>
      <c r="K103" s="1360">
        <f t="shared" si="44"/>
        <v>0</v>
      </c>
      <c r="L103" s="1359"/>
      <c r="M103" s="1359"/>
      <c r="N103" s="1360">
        <f t="shared" si="30"/>
        <v>0</v>
      </c>
      <c r="O103" s="1360">
        <f t="shared" si="31"/>
        <v>0</v>
      </c>
      <c r="P103" s="1360">
        <f t="shared" si="32"/>
        <v>0</v>
      </c>
      <c r="Q103" s="1360">
        <f t="shared" si="33"/>
        <v>0</v>
      </c>
      <c r="R103" s="1361">
        <f t="shared" si="34"/>
        <v>0</v>
      </c>
      <c r="S103" s="1360">
        <f t="shared" si="35"/>
        <v>0</v>
      </c>
    </row>
    <row r="104" spans="2:19" s="1355" customFormat="1" ht="16.5" customHeight="1" x14ac:dyDescent="0.15">
      <c r="B104" s="1356">
        <v>94</v>
      </c>
      <c r="C104" s="1357" t="s">
        <v>198</v>
      </c>
      <c r="D104" s="1359"/>
      <c r="E104" s="1359"/>
      <c r="F104" s="1359"/>
      <c r="G104" s="1359"/>
      <c r="H104" s="1359"/>
      <c r="I104" s="1360">
        <f t="shared" si="42"/>
        <v>0</v>
      </c>
      <c r="J104" s="1360">
        <f t="shared" si="43"/>
        <v>0</v>
      </c>
      <c r="K104" s="1360">
        <f t="shared" si="44"/>
        <v>0</v>
      </c>
      <c r="L104" s="1359"/>
      <c r="M104" s="1359"/>
      <c r="N104" s="1360">
        <f t="shared" si="30"/>
        <v>0</v>
      </c>
      <c r="O104" s="1360">
        <f t="shared" si="31"/>
        <v>0</v>
      </c>
      <c r="P104" s="1360">
        <f t="shared" si="32"/>
        <v>0</v>
      </c>
      <c r="Q104" s="1360">
        <f t="shared" si="33"/>
        <v>0</v>
      </c>
      <c r="R104" s="1361">
        <f t="shared" si="34"/>
        <v>0</v>
      </c>
      <c r="S104" s="1360">
        <f t="shared" si="35"/>
        <v>0</v>
      </c>
    </row>
    <row r="105" spans="2:19" s="1355" customFormat="1" ht="16.5" customHeight="1" x14ac:dyDescent="0.15">
      <c r="B105" s="1356">
        <v>95</v>
      </c>
      <c r="C105" s="1357" t="s">
        <v>199</v>
      </c>
      <c r="D105" s="1359"/>
      <c r="E105" s="1359"/>
      <c r="F105" s="1359"/>
      <c r="G105" s="1359"/>
      <c r="H105" s="1359"/>
      <c r="I105" s="1360">
        <f t="shared" si="42"/>
        <v>0</v>
      </c>
      <c r="J105" s="1360">
        <f t="shared" si="43"/>
        <v>0</v>
      </c>
      <c r="K105" s="1360">
        <f t="shared" si="44"/>
        <v>0</v>
      </c>
      <c r="L105" s="1359"/>
      <c r="M105" s="1359"/>
      <c r="N105" s="1360">
        <f t="shared" si="30"/>
        <v>0</v>
      </c>
      <c r="O105" s="1360">
        <f t="shared" si="31"/>
        <v>0</v>
      </c>
      <c r="P105" s="1360">
        <f t="shared" si="32"/>
        <v>0</v>
      </c>
      <c r="Q105" s="1360">
        <f t="shared" si="33"/>
        <v>0</v>
      </c>
      <c r="R105" s="1361">
        <f t="shared" si="34"/>
        <v>0</v>
      </c>
      <c r="S105" s="1360">
        <f t="shared" si="35"/>
        <v>0</v>
      </c>
    </row>
    <row r="106" spans="2:19" s="1355" customFormat="1" ht="16.5" customHeight="1" x14ac:dyDescent="0.15">
      <c r="B106" s="1356">
        <v>96</v>
      </c>
      <c r="C106" s="1357" t="s">
        <v>200</v>
      </c>
      <c r="D106" s="1359"/>
      <c r="E106" s="1359"/>
      <c r="F106" s="1359"/>
      <c r="G106" s="1359"/>
      <c r="H106" s="1359"/>
      <c r="I106" s="1360">
        <f t="shared" si="42"/>
        <v>0</v>
      </c>
      <c r="J106" s="1360">
        <f t="shared" si="43"/>
        <v>0</v>
      </c>
      <c r="K106" s="1360">
        <f t="shared" si="44"/>
        <v>0</v>
      </c>
      <c r="L106" s="1359"/>
      <c r="M106" s="1359"/>
      <c r="N106" s="1360">
        <f t="shared" si="30"/>
        <v>0</v>
      </c>
      <c r="O106" s="1360">
        <f t="shared" si="31"/>
        <v>0</v>
      </c>
      <c r="P106" s="1360">
        <f t="shared" si="32"/>
        <v>0</v>
      </c>
      <c r="Q106" s="1360">
        <f t="shared" si="33"/>
        <v>0</v>
      </c>
      <c r="R106" s="1361">
        <f t="shared" si="34"/>
        <v>0</v>
      </c>
      <c r="S106" s="1360">
        <f t="shared" si="35"/>
        <v>0</v>
      </c>
    </row>
    <row r="107" spans="2:19" s="1355" customFormat="1" ht="16.5" customHeight="1" x14ac:dyDescent="0.15">
      <c r="B107" s="1356">
        <v>97</v>
      </c>
      <c r="C107" s="1357" t="s">
        <v>264</v>
      </c>
      <c r="D107" s="1359"/>
      <c r="E107" s="1359"/>
      <c r="F107" s="1359"/>
      <c r="G107" s="1359"/>
      <c r="H107" s="1359"/>
      <c r="I107" s="1360">
        <f t="shared" si="42"/>
        <v>0</v>
      </c>
      <c r="J107" s="1360">
        <f t="shared" si="43"/>
        <v>0</v>
      </c>
      <c r="K107" s="1360">
        <f t="shared" si="44"/>
        <v>0</v>
      </c>
      <c r="L107" s="1359"/>
      <c r="M107" s="1359"/>
      <c r="N107" s="1360">
        <f t="shared" si="30"/>
        <v>0</v>
      </c>
      <c r="O107" s="1360">
        <f t="shared" si="31"/>
        <v>0</v>
      </c>
      <c r="P107" s="1360">
        <f t="shared" si="32"/>
        <v>0</v>
      </c>
      <c r="Q107" s="1360">
        <f t="shared" si="33"/>
        <v>0</v>
      </c>
      <c r="R107" s="1361">
        <f t="shared" si="34"/>
        <v>0</v>
      </c>
      <c r="S107" s="1360">
        <f t="shared" si="35"/>
        <v>0</v>
      </c>
    </row>
    <row r="108" spans="2:19" s="1355" customFormat="1" ht="16.5" customHeight="1" x14ac:dyDescent="0.15">
      <c r="B108" s="1356">
        <v>98</v>
      </c>
      <c r="C108" s="1357" t="s">
        <v>201</v>
      </c>
      <c r="D108" s="1359"/>
      <c r="E108" s="1359"/>
      <c r="F108" s="1359"/>
      <c r="G108" s="1359"/>
      <c r="H108" s="1359"/>
      <c r="I108" s="1360">
        <f t="shared" si="42"/>
        <v>0</v>
      </c>
      <c r="J108" s="1360">
        <f t="shared" si="43"/>
        <v>0</v>
      </c>
      <c r="K108" s="1360">
        <f t="shared" si="44"/>
        <v>0</v>
      </c>
      <c r="L108" s="1359"/>
      <c r="M108" s="1359"/>
      <c r="N108" s="1360">
        <f t="shared" si="30"/>
        <v>0</v>
      </c>
      <c r="O108" s="1360">
        <f t="shared" si="31"/>
        <v>0</v>
      </c>
      <c r="P108" s="1360">
        <f t="shared" si="32"/>
        <v>0</v>
      </c>
      <c r="Q108" s="1360">
        <f t="shared" si="33"/>
        <v>0</v>
      </c>
      <c r="R108" s="1361">
        <f t="shared" si="34"/>
        <v>0</v>
      </c>
      <c r="S108" s="1360">
        <f t="shared" si="35"/>
        <v>0</v>
      </c>
    </row>
    <row r="109" spans="2:19" s="1355" customFormat="1" ht="16.5" customHeight="1" x14ac:dyDescent="0.15">
      <c r="B109" s="1356">
        <v>99</v>
      </c>
      <c r="C109" s="1357" t="s">
        <v>202</v>
      </c>
      <c r="D109" s="1359"/>
      <c r="E109" s="1359"/>
      <c r="F109" s="1359"/>
      <c r="G109" s="1359"/>
      <c r="H109" s="1359"/>
      <c r="I109" s="1360">
        <f t="shared" si="42"/>
        <v>0</v>
      </c>
      <c r="J109" s="1360">
        <f t="shared" si="43"/>
        <v>0</v>
      </c>
      <c r="K109" s="1360">
        <f t="shared" si="44"/>
        <v>0</v>
      </c>
      <c r="L109" s="1359"/>
      <c r="M109" s="1359"/>
      <c r="N109" s="1360">
        <f t="shared" si="30"/>
        <v>0</v>
      </c>
      <c r="O109" s="1360">
        <f t="shared" si="31"/>
        <v>0</v>
      </c>
      <c r="P109" s="1360">
        <f t="shared" si="32"/>
        <v>0</v>
      </c>
      <c r="Q109" s="1360">
        <f t="shared" si="33"/>
        <v>0</v>
      </c>
      <c r="R109" s="1361">
        <f t="shared" si="34"/>
        <v>0</v>
      </c>
      <c r="S109" s="1360">
        <f t="shared" si="35"/>
        <v>0</v>
      </c>
    </row>
    <row r="110" spans="2:19" s="1355" customFormat="1" ht="16.5" customHeight="1" x14ac:dyDescent="0.15">
      <c r="B110" s="1356">
        <v>100</v>
      </c>
      <c r="C110" s="1357" t="s">
        <v>203</v>
      </c>
      <c r="D110" s="1359"/>
      <c r="E110" s="1359"/>
      <c r="F110" s="1359"/>
      <c r="G110" s="1359"/>
      <c r="H110" s="1359"/>
      <c r="I110" s="1360">
        <f t="shared" si="42"/>
        <v>0</v>
      </c>
      <c r="J110" s="1360">
        <f t="shared" si="43"/>
        <v>0</v>
      </c>
      <c r="K110" s="1360">
        <f t="shared" si="44"/>
        <v>0</v>
      </c>
      <c r="L110" s="1359"/>
      <c r="M110" s="1359"/>
      <c r="N110" s="1360">
        <f t="shared" si="30"/>
        <v>0</v>
      </c>
      <c r="O110" s="1360">
        <f t="shared" si="31"/>
        <v>0</v>
      </c>
      <c r="P110" s="1360">
        <f t="shared" si="32"/>
        <v>0</v>
      </c>
      <c r="Q110" s="1360">
        <f t="shared" si="33"/>
        <v>0</v>
      </c>
      <c r="R110" s="1361">
        <f t="shared" si="34"/>
        <v>0</v>
      </c>
      <c r="S110" s="1360">
        <f t="shared" si="35"/>
        <v>0</v>
      </c>
    </row>
    <row r="111" spans="2:19" s="1355" customFormat="1" ht="16.5" customHeight="1" x14ac:dyDescent="0.15">
      <c r="B111" s="1356">
        <v>101</v>
      </c>
      <c r="C111" s="1357" t="s">
        <v>204</v>
      </c>
      <c r="D111" s="1359"/>
      <c r="E111" s="1359"/>
      <c r="F111" s="1359"/>
      <c r="G111" s="1359"/>
      <c r="H111" s="1359"/>
      <c r="I111" s="1360">
        <f t="shared" si="42"/>
        <v>0</v>
      </c>
      <c r="J111" s="1360">
        <f t="shared" si="43"/>
        <v>0</v>
      </c>
      <c r="K111" s="1360">
        <f t="shared" si="44"/>
        <v>0</v>
      </c>
      <c r="L111" s="1359"/>
      <c r="M111" s="1359"/>
      <c r="N111" s="1360">
        <f t="shared" si="30"/>
        <v>0</v>
      </c>
      <c r="O111" s="1360">
        <f t="shared" si="31"/>
        <v>0</v>
      </c>
      <c r="P111" s="1360">
        <f t="shared" si="32"/>
        <v>0</v>
      </c>
      <c r="Q111" s="1360">
        <f t="shared" si="33"/>
        <v>0</v>
      </c>
      <c r="R111" s="1361">
        <f t="shared" si="34"/>
        <v>0</v>
      </c>
      <c r="S111" s="1360">
        <f t="shared" si="35"/>
        <v>0</v>
      </c>
    </row>
    <row r="112" spans="2:19" s="1355" customFormat="1" ht="16.5" customHeight="1" x14ac:dyDescent="0.15">
      <c r="B112" s="1356">
        <v>102</v>
      </c>
      <c r="C112" s="1357" t="s">
        <v>205</v>
      </c>
      <c r="D112" s="1359"/>
      <c r="E112" s="1359"/>
      <c r="F112" s="1359"/>
      <c r="G112" s="1359"/>
      <c r="H112" s="1359"/>
      <c r="I112" s="1360">
        <f t="shared" si="42"/>
        <v>0</v>
      </c>
      <c r="J112" s="1360">
        <f t="shared" si="43"/>
        <v>0</v>
      </c>
      <c r="K112" s="1360">
        <f t="shared" si="44"/>
        <v>0</v>
      </c>
      <c r="L112" s="1359"/>
      <c r="M112" s="1359"/>
      <c r="N112" s="1360">
        <f t="shared" si="30"/>
        <v>0</v>
      </c>
      <c r="O112" s="1360">
        <f t="shared" si="31"/>
        <v>0</v>
      </c>
      <c r="P112" s="1360">
        <f t="shared" si="32"/>
        <v>0</v>
      </c>
      <c r="Q112" s="1360">
        <f t="shared" si="33"/>
        <v>0</v>
      </c>
      <c r="R112" s="1361">
        <f t="shared" si="34"/>
        <v>0</v>
      </c>
      <c r="S112" s="1360">
        <f t="shared" si="35"/>
        <v>0</v>
      </c>
    </row>
    <row r="113" spans="2:19" s="1355" customFormat="1" ht="16.5" customHeight="1" x14ac:dyDescent="0.15">
      <c r="B113" s="1356">
        <v>103</v>
      </c>
      <c r="C113" s="1357" t="s">
        <v>265</v>
      </c>
      <c r="D113" s="1359"/>
      <c r="E113" s="1359"/>
      <c r="F113" s="1359"/>
      <c r="G113" s="1359"/>
      <c r="H113" s="1359"/>
      <c r="I113" s="1360">
        <f t="shared" si="42"/>
        <v>0</v>
      </c>
      <c r="J113" s="1360">
        <f t="shared" si="43"/>
        <v>0</v>
      </c>
      <c r="K113" s="1360">
        <f t="shared" si="44"/>
        <v>0</v>
      </c>
      <c r="L113" s="1359"/>
      <c r="M113" s="1359"/>
      <c r="N113" s="1360">
        <f t="shared" si="30"/>
        <v>0</v>
      </c>
      <c r="O113" s="1360">
        <f t="shared" si="31"/>
        <v>0</v>
      </c>
      <c r="P113" s="1360">
        <f t="shared" si="32"/>
        <v>0</v>
      </c>
      <c r="Q113" s="1360">
        <f t="shared" si="33"/>
        <v>0</v>
      </c>
      <c r="R113" s="1361">
        <f t="shared" si="34"/>
        <v>0</v>
      </c>
      <c r="S113" s="1360">
        <f t="shared" si="35"/>
        <v>0</v>
      </c>
    </row>
    <row r="114" spans="2:19" s="1355" customFormat="1" ht="16.5" customHeight="1" x14ac:dyDescent="0.15">
      <c r="B114" s="1356">
        <v>104</v>
      </c>
      <c r="C114" s="1357" t="s">
        <v>206</v>
      </c>
      <c r="D114" s="1359"/>
      <c r="E114" s="1359"/>
      <c r="F114" s="1359"/>
      <c r="G114" s="1359"/>
      <c r="H114" s="1359"/>
      <c r="I114" s="1360">
        <f t="shared" si="42"/>
        <v>0</v>
      </c>
      <c r="J114" s="1360">
        <f t="shared" si="43"/>
        <v>0</v>
      </c>
      <c r="K114" s="1360">
        <f t="shared" si="44"/>
        <v>0</v>
      </c>
      <c r="L114" s="1359"/>
      <c r="M114" s="1359"/>
      <c r="N114" s="1360">
        <f t="shared" si="30"/>
        <v>0</v>
      </c>
      <c r="O114" s="1360">
        <f t="shared" si="31"/>
        <v>0</v>
      </c>
      <c r="P114" s="1360">
        <f t="shared" si="32"/>
        <v>0</v>
      </c>
      <c r="Q114" s="1360">
        <f t="shared" si="33"/>
        <v>0</v>
      </c>
      <c r="R114" s="1361">
        <f t="shared" si="34"/>
        <v>0</v>
      </c>
      <c r="S114" s="1360">
        <f t="shared" si="35"/>
        <v>0</v>
      </c>
    </row>
    <row r="115" spans="2:19" s="1355" customFormat="1" ht="16.5" customHeight="1" x14ac:dyDescent="0.15">
      <c r="B115" s="1356">
        <v>105</v>
      </c>
      <c r="C115" s="1357" t="s">
        <v>207</v>
      </c>
      <c r="D115" s="1358"/>
      <c r="E115" s="1358"/>
      <c r="F115" s="1358"/>
      <c r="G115" s="1358"/>
      <c r="H115" s="1358"/>
      <c r="I115" s="1358"/>
      <c r="J115" s="1358"/>
      <c r="K115" s="1358"/>
      <c r="L115" s="1359"/>
      <c r="M115" s="1359"/>
      <c r="N115" s="1360">
        <f t="shared" si="30"/>
        <v>0</v>
      </c>
      <c r="O115" s="1360">
        <f t="shared" si="31"/>
        <v>0</v>
      </c>
      <c r="P115" s="1360">
        <f t="shared" si="32"/>
        <v>0</v>
      </c>
      <c r="Q115" s="1360">
        <f t="shared" si="33"/>
        <v>0</v>
      </c>
      <c r="R115" s="1361">
        <f t="shared" si="34"/>
        <v>0</v>
      </c>
      <c r="S115" s="1360">
        <f t="shared" si="35"/>
        <v>0</v>
      </c>
    </row>
    <row r="116" spans="2:19" s="1355" customFormat="1" ht="16.5" customHeight="1" x14ac:dyDescent="0.15">
      <c r="B116" s="1356">
        <v>106</v>
      </c>
      <c r="C116" s="1357" t="s">
        <v>208</v>
      </c>
      <c r="D116" s="1359"/>
      <c r="E116" s="1359"/>
      <c r="F116" s="1359"/>
      <c r="G116" s="1359"/>
      <c r="H116" s="1359"/>
      <c r="I116" s="1360">
        <f t="shared" ref="I116:I117" si="45">SUM(D116:H116)</f>
        <v>0</v>
      </c>
      <c r="J116" s="1360">
        <f t="shared" ref="J116:J117" si="46">ROUNDDOWN(I116*0.1,0)</f>
        <v>0</v>
      </c>
      <c r="K116" s="1360">
        <f t="shared" ref="K116:K117" si="47">I116+J116</f>
        <v>0</v>
      </c>
      <c r="L116" s="1359"/>
      <c r="M116" s="1359"/>
      <c r="N116" s="1360">
        <f t="shared" si="30"/>
        <v>0</v>
      </c>
      <c r="O116" s="1360">
        <f t="shared" si="31"/>
        <v>0</v>
      </c>
      <c r="P116" s="1360">
        <f t="shared" si="32"/>
        <v>0</v>
      </c>
      <c r="Q116" s="1360">
        <f t="shared" si="33"/>
        <v>0</v>
      </c>
      <c r="R116" s="1361">
        <f t="shared" si="34"/>
        <v>0</v>
      </c>
      <c r="S116" s="1360">
        <f t="shared" si="35"/>
        <v>0</v>
      </c>
    </row>
    <row r="117" spans="2:19" s="1355" customFormat="1" ht="16.5" customHeight="1" x14ac:dyDescent="0.15">
      <c r="B117" s="1356">
        <v>107</v>
      </c>
      <c r="C117" s="1357" t="s">
        <v>209</v>
      </c>
      <c r="D117" s="1359"/>
      <c r="E117" s="1359"/>
      <c r="F117" s="1359"/>
      <c r="G117" s="1359"/>
      <c r="H117" s="1359"/>
      <c r="I117" s="1360">
        <f t="shared" si="45"/>
        <v>0</v>
      </c>
      <c r="J117" s="1360">
        <f t="shared" si="46"/>
        <v>0</v>
      </c>
      <c r="K117" s="1360">
        <f t="shared" si="47"/>
        <v>0</v>
      </c>
      <c r="L117" s="1359"/>
      <c r="M117" s="1359"/>
      <c r="N117" s="1360">
        <f t="shared" si="30"/>
        <v>0</v>
      </c>
      <c r="O117" s="1360">
        <f t="shared" si="31"/>
        <v>0</v>
      </c>
      <c r="P117" s="1360">
        <f t="shared" si="32"/>
        <v>0</v>
      </c>
      <c r="Q117" s="1360">
        <f t="shared" si="33"/>
        <v>0</v>
      </c>
      <c r="R117" s="1361">
        <f t="shared" si="34"/>
        <v>0</v>
      </c>
      <c r="S117" s="1360">
        <f t="shared" si="35"/>
        <v>0</v>
      </c>
    </row>
    <row r="118" spans="2:19" s="1355" customFormat="1" ht="16.5" customHeight="1" x14ac:dyDescent="0.15">
      <c r="B118" s="1356">
        <v>108</v>
      </c>
      <c r="C118" s="1357" t="s">
        <v>210</v>
      </c>
      <c r="D118" s="1358"/>
      <c r="E118" s="1358"/>
      <c r="F118" s="1358"/>
      <c r="G118" s="1358"/>
      <c r="H118" s="1358"/>
      <c r="I118" s="1358"/>
      <c r="J118" s="1358"/>
      <c r="K118" s="1358"/>
      <c r="L118" s="1359"/>
      <c r="M118" s="1359"/>
      <c r="N118" s="1360">
        <f t="shared" si="30"/>
        <v>0</v>
      </c>
      <c r="O118" s="1360">
        <f t="shared" si="31"/>
        <v>0</v>
      </c>
      <c r="P118" s="1360">
        <f t="shared" si="32"/>
        <v>0</v>
      </c>
      <c r="Q118" s="1360">
        <f t="shared" si="33"/>
        <v>0</v>
      </c>
      <c r="R118" s="1361">
        <f t="shared" si="34"/>
        <v>0</v>
      </c>
      <c r="S118" s="1360">
        <f t="shared" si="35"/>
        <v>0</v>
      </c>
    </row>
    <row r="119" spans="2:19" s="1355" customFormat="1" ht="16.5" customHeight="1" x14ac:dyDescent="0.15">
      <c r="B119" s="1356">
        <v>109</v>
      </c>
      <c r="C119" s="1357" t="s">
        <v>211</v>
      </c>
      <c r="D119" s="1359"/>
      <c r="E119" s="1359"/>
      <c r="F119" s="1359"/>
      <c r="G119" s="1359"/>
      <c r="H119" s="1359"/>
      <c r="I119" s="1360">
        <f t="shared" ref="I119:I128" si="48">SUM(D119:H119)</f>
        <v>0</v>
      </c>
      <c r="J119" s="1360">
        <f t="shared" ref="J119:J128" si="49">ROUNDDOWN(I119*0.1,0)</f>
        <v>0</v>
      </c>
      <c r="K119" s="1360">
        <f t="shared" ref="K119:K128" si="50">I119+J119</f>
        <v>0</v>
      </c>
      <c r="L119" s="1359"/>
      <c r="M119" s="1359"/>
      <c r="N119" s="1360">
        <f t="shared" si="30"/>
        <v>0</v>
      </c>
      <c r="O119" s="1360">
        <f t="shared" si="31"/>
        <v>0</v>
      </c>
      <c r="P119" s="1360">
        <f t="shared" si="32"/>
        <v>0</v>
      </c>
      <c r="Q119" s="1360">
        <f t="shared" si="33"/>
        <v>0</v>
      </c>
      <c r="R119" s="1361">
        <f t="shared" si="34"/>
        <v>0</v>
      </c>
      <c r="S119" s="1360">
        <f t="shared" si="35"/>
        <v>0</v>
      </c>
    </row>
    <row r="120" spans="2:19" s="1355" customFormat="1" ht="16.5" customHeight="1" x14ac:dyDescent="0.15">
      <c r="B120" s="1356">
        <v>110</v>
      </c>
      <c r="C120" s="1357" t="s">
        <v>212</v>
      </c>
      <c r="D120" s="1359"/>
      <c r="E120" s="1359"/>
      <c r="F120" s="1359"/>
      <c r="G120" s="1359"/>
      <c r="H120" s="1359"/>
      <c r="I120" s="1360">
        <f t="shared" si="48"/>
        <v>0</v>
      </c>
      <c r="J120" s="1360">
        <f t="shared" si="49"/>
        <v>0</v>
      </c>
      <c r="K120" s="1360">
        <f t="shared" si="50"/>
        <v>0</v>
      </c>
      <c r="L120" s="1359"/>
      <c r="M120" s="1359"/>
      <c r="N120" s="1360">
        <f t="shared" si="30"/>
        <v>0</v>
      </c>
      <c r="O120" s="1360">
        <f t="shared" si="31"/>
        <v>0</v>
      </c>
      <c r="P120" s="1360">
        <f t="shared" si="32"/>
        <v>0</v>
      </c>
      <c r="Q120" s="1360">
        <f t="shared" si="33"/>
        <v>0</v>
      </c>
      <c r="R120" s="1361">
        <f t="shared" si="34"/>
        <v>0</v>
      </c>
      <c r="S120" s="1360">
        <f t="shared" si="35"/>
        <v>0</v>
      </c>
    </row>
    <row r="121" spans="2:19" s="1355" customFormat="1" ht="16.5" customHeight="1" x14ac:dyDescent="0.15">
      <c r="B121" s="1356">
        <v>111</v>
      </c>
      <c r="C121" s="1357" t="s">
        <v>213</v>
      </c>
      <c r="D121" s="1359"/>
      <c r="E121" s="1359"/>
      <c r="F121" s="1359"/>
      <c r="G121" s="1359"/>
      <c r="H121" s="1359"/>
      <c r="I121" s="1360">
        <f t="shared" si="48"/>
        <v>0</v>
      </c>
      <c r="J121" s="1360">
        <f t="shared" si="49"/>
        <v>0</v>
      </c>
      <c r="K121" s="1360">
        <f t="shared" si="50"/>
        <v>0</v>
      </c>
      <c r="L121" s="1359"/>
      <c r="M121" s="1359"/>
      <c r="N121" s="1360">
        <f t="shared" si="30"/>
        <v>0</v>
      </c>
      <c r="O121" s="1360">
        <f t="shared" si="31"/>
        <v>0</v>
      </c>
      <c r="P121" s="1360">
        <f t="shared" si="32"/>
        <v>0</v>
      </c>
      <c r="Q121" s="1360">
        <f t="shared" si="33"/>
        <v>0</v>
      </c>
      <c r="R121" s="1361">
        <f t="shared" si="34"/>
        <v>0</v>
      </c>
      <c r="S121" s="1360">
        <f t="shared" si="35"/>
        <v>0</v>
      </c>
    </row>
    <row r="122" spans="2:19" s="1355" customFormat="1" ht="16.5" customHeight="1" x14ac:dyDescent="0.15">
      <c r="B122" s="1356">
        <v>112</v>
      </c>
      <c r="C122" s="1357" t="s">
        <v>214</v>
      </c>
      <c r="D122" s="1359"/>
      <c r="E122" s="1359"/>
      <c r="F122" s="1359"/>
      <c r="G122" s="1359"/>
      <c r="H122" s="1359"/>
      <c r="I122" s="1360">
        <f t="shared" si="48"/>
        <v>0</v>
      </c>
      <c r="J122" s="1360">
        <f t="shared" si="49"/>
        <v>0</v>
      </c>
      <c r="K122" s="1360">
        <f t="shared" si="50"/>
        <v>0</v>
      </c>
      <c r="L122" s="1359"/>
      <c r="M122" s="1359"/>
      <c r="N122" s="1360">
        <f t="shared" si="30"/>
        <v>0</v>
      </c>
      <c r="O122" s="1360">
        <f t="shared" si="31"/>
        <v>0</v>
      </c>
      <c r="P122" s="1360">
        <f t="shared" si="32"/>
        <v>0</v>
      </c>
      <c r="Q122" s="1360">
        <f t="shared" si="33"/>
        <v>0</v>
      </c>
      <c r="R122" s="1361">
        <f t="shared" si="34"/>
        <v>0</v>
      </c>
      <c r="S122" s="1360">
        <f t="shared" si="35"/>
        <v>0</v>
      </c>
    </row>
    <row r="123" spans="2:19" s="1355" customFormat="1" ht="16.5" customHeight="1" x14ac:dyDescent="0.15">
      <c r="B123" s="1356">
        <v>113</v>
      </c>
      <c r="C123" s="1357" t="s">
        <v>215</v>
      </c>
      <c r="D123" s="1359"/>
      <c r="E123" s="1359"/>
      <c r="F123" s="1359"/>
      <c r="G123" s="1359"/>
      <c r="H123" s="1359"/>
      <c r="I123" s="1360">
        <f t="shared" si="48"/>
        <v>0</v>
      </c>
      <c r="J123" s="1360">
        <f t="shared" si="49"/>
        <v>0</v>
      </c>
      <c r="K123" s="1360">
        <f t="shared" si="50"/>
        <v>0</v>
      </c>
      <c r="L123" s="1359"/>
      <c r="M123" s="1359"/>
      <c r="N123" s="1360">
        <f t="shared" si="30"/>
        <v>0</v>
      </c>
      <c r="O123" s="1360">
        <f t="shared" si="31"/>
        <v>0</v>
      </c>
      <c r="P123" s="1360">
        <f t="shared" si="32"/>
        <v>0</v>
      </c>
      <c r="Q123" s="1360">
        <f t="shared" si="33"/>
        <v>0</v>
      </c>
      <c r="R123" s="1361">
        <f t="shared" si="34"/>
        <v>0</v>
      </c>
      <c r="S123" s="1360">
        <f t="shared" si="35"/>
        <v>0</v>
      </c>
    </row>
    <row r="124" spans="2:19" s="1355" customFormat="1" ht="16.5" customHeight="1" x14ac:dyDescent="0.15">
      <c r="B124" s="1356">
        <v>114</v>
      </c>
      <c r="C124" s="1357" t="s">
        <v>216</v>
      </c>
      <c r="D124" s="1359"/>
      <c r="E124" s="1359"/>
      <c r="F124" s="1359"/>
      <c r="G124" s="1359"/>
      <c r="H124" s="1359"/>
      <c r="I124" s="1360">
        <f t="shared" si="48"/>
        <v>0</v>
      </c>
      <c r="J124" s="1360">
        <f t="shared" si="49"/>
        <v>0</v>
      </c>
      <c r="K124" s="1360">
        <f t="shared" si="50"/>
        <v>0</v>
      </c>
      <c r="L124" s="1359"/>
      <c r="M124" s="1359"/>
      <c r="N124" s="1360">
        <f t="shared" si="30"/>
        <v>0</v>
      </c>
      <c r="O124" s="1360">
        <f t="shared" si="31"/>
        <v>0</v>
      </c>
      <c r="P124" s="1360">
        <f t="shared" si="32"/>
        <v>0</v>
      </c>
      <c r="Q124" s="1360">
        <f t="shared" si="33"/>
        <v>0</v>
      </c>
      <c r="R124" s="1361">
        <f t="shared" si="34"/>
        <v>0</v>
      </c>
      <c r="S124" s="1360">
        <f t="shared" si="35"/>
        <v>0</v>
      </c>
    </row>
    <row r="125" spans="2:19" s="1355" customFormat="1" ht="16.5" customHeight="1" x14ac:dyDescent="0.15">
      <c r="B125" s="1356">
        <v>115</v>
      </c>
      <c r="C125" s="1357" t="s">
        <v>217</v>
      </c>
      <c r="D125" s="1359"/>
      <c r="E125" s="1359"/>
      <c r="F125" s="1359"/>
      <c r="G125" s="1359"/>
      <c r="H125" s="1359"/>
      <c r="I125" s="1360">
        <f t="shared" si="48"/>
        <v>0</v>
      </c>
      <c r="J125" s="1360">
        <f t="shared" si="49"/>
        <v>0</v>
      </c>
      <c r="K125" s="1360">
        <f t="shared" si="50"/>
        <v>0</v>
      </c>
      <c r="L125" s="1359"/>
      <c r="M125" s="1359"/>
      <c r="N125" s="1360">
        <f t="shared" si="30"/>
        <v>0</v>
      </c>
      <c r="O125" s="1360">
        <f t="shared" si="31"/>
        <v>0</v>
      </c>
      <c r="P125" s="1360">
        <f t="shared" si="32"/>
        <v>0</v>
      </c>
      <c r="Q125" s="1360">
        <f t="shared" si="33"/>
        <v>0</v>
      </c>
      <c r="R125" s="1361">
        <f t="shared" si="34"/>
        <v>0</v>
      </c>
      <c r="S125" s="1360">
        <f t="shared" si="35"/>
        <v>0</v>
      </c>
    </row>
    <row r="126" spans="2:19" s="1355" customFormat="1" ht="16.5" customHeight="1" x14ac:dyDescent="0.15">
      <c r="B126" s="1356">
        <v>116</v>
      </c>
      <c r="C126" s="1357" t="s">
        <v>218</v>
      </c>
      <c r="D126" s="1359"/>
      <c r="E126" s="1359"/>
      <c r="F126" s="1359"/>
      <c r="G126" s="1359"/>
      <c r="H126" s="1359"/>
      <c r="I126" s="1360">
        <f t="shared" si="48"/>
        <v>0</v>
      </c>
      <c r="J126" s="1360">
        <f t="shared" si="49"/>
        <v>0</v>
      </c>
      <c r="K126" s="1360">
        <f t="shared" si="50"/>
        <v>0</v>
      </c>
      <c r="L126" s="1359"/>
      <c r="M126" s="1359"/>
      <c r="N126" s="1360">
        <f t="shared" si="30"/>
        <v>0</v>
      </c>
      <c r="O126" s="1360">
        <f t="shared" si="31"/>
        <v>0</v>
      </c>
      <c r="P126" s="1360">
        <f t="shared" si="32"/>
        <v>0</v>
      </c>
      <c r="Q126" s="1360">
        <f t="shared" si="33"/>
        <v>0</v>
      </c>
      <c r="R126" s="1361">
        <f t="shared" si="34"/>
        <v>0</v>
      </c>
      <c r="S126" s="1360">
        <f t="shared" si="35"/>
        <v>0</v>
      </c>
    </row>
    <row r="127" spans="2:19" s="1355" customFormat="1" ht="16.5" customHeight="1" x14ac:dyDescent="0.15">
      <c r="B127" s="1356">
        <v>117</v>
      </c>
      <c r="C127" s="1357" t="s">
        <v>219</v>
      </c>
      <c r="D127" s="1359"/>
      <c r="E127" s="1359"/>
      <c r="F127" s="1359"/>
      <c r="G127" s="1359"/>
      <c r="H127" s="1359"/>
      <c r="I127" s="1360">
        <f t="shared" si="48"/>
        <v>0</v>
      </c>
      <c r="J127" s="1360">
        <f t="shared" si="49"/>
        <v>0</v>
      </c>
      <c r="K127" s="1360">
        <f t="shared" si="50"/>
        <v>0</v>
      </c>
      <c r="L127" s="1359"/>
      <c r="M127" s="1359"/>
      <c r="N127" s="1360">
        <f t="shared" si="30"/>
        <v>0</v>
      </c>
      <c r="O127" s="1360">
        <f t="shared" si="31"/>
        <v>0</v>
      </c>
      <c r="P127" s="1360">
        <f t="shared" si="32"/>
        <v>0</v>
      </c>
      <c r="Q127" s="1360">
        <f t="shared" si="33"/>
        <v>0</v>
      </c>
      <c r="R127" s="1361">
        <f t="shared" si="34"/>
        <v>0</v>
      </c>
      <c r="S127" s="1360">
        <f t="shared" si="35"/>
        <v>0</v>
      </c>
    </row>
    <row r="128" spans="2:19" s="1355" customFormat="1" ht="16.5" customHeight="1" x14ac:dyDescent="0.15">
      <c r="B128" s="1356">
        <v>118</v>
      </c>
      <c r="C128" s="1357" t="s">
        <v>220</v>
      </c>
      <c r="D128" s="1359"/>
      <c r="E128" s="1359"/>
      <c r="F128" s="1359"/>
      <c r="G128" s="1359"/>
      <c r="H128" s="1359"/>
      <c r="I128" s="1360">
        <f t="shared" si="48"/>
        <v>0</v>
      </c>
      <c r="J128" s="1360">
        <f t="shared" si="49"/>
        <v>0</v>
      </c>
      <c r="K128" s="1360">
        <f t="shared" si="50"/>
        <v>0</v>
      </c>
      <c r="L128" s="1359"/>
      <c r="M128" s="1359"/>
      <c r="N128" s="1360">
        <f t="shared" si="30"/>
        <v>0</v>
      </c>
      <c r="O128" s="1360">
        <f t="shared" si="31"/>
        <v>0</v>
      </c>
      <c r="P128" s="1360">
        <f t="shared" si="32"/>
        <v>0</v>
      </c>
      <c r="Q128" s="1360">
        <f t="shared" si="33"/>
        <v>0</v>
      </c>
      <c r="R128" s="1361">
        <f t="shared" si="34"/>
        <v>0</v>
      </c>
      <c r="S128" s="1360">
        <f t="shared" si="35"/>
        <v>0</v>
      </c>
    </row>
    <row r="129" spans="2:19" s="1355" customFormat="1" ht="16.5" customHeight="1" x14ac:dyDescent="0.15">
      <c r="B129" s="1356">
        <v>119</v>
      </c>
      <c r="C129" s="1357" t="s">
        <v>221</v>
      </c>
      <c r="D129" s="1358"/>
      <c r="E129" s="1358"/>
      <c r="F129" s="1358"/>
      <c r="G129" s="1358"/>
      <c r="H129" s="1358"/>
      <c r="I129" s="1358"/>
      <c r="J129" s="1358"/>
      <c r="K129" s="1358"/>
      <c r="L129" s="1359"/>
      <c r="M129" s="1359"/>
      <c r="N129" s="1360">
        <f t="shared" si="30"/>
        <v>0</v>
      </c>
      <c r="O129" s="1360">
        <f t="shared" si="31"/>
        <v>0</v>
      </c>
      <c r="P129" s="1360">
        <f t="shared" si="32"/>
        <v>0</v>
      </c>
      <c r="Q129" s="1360">
        <f t="shared" si="33"/>
        <v>0</v>
      </c>
      <c r="R129" s="1361">
        <f t="shared" si="34"/>
        <v>0</v>
      </c>
      <c r="S129" s="1360">
        <f t="shared" si="35"/>
        <v>0</v>
      </c>
    </row>
    <row r="130" spans="2:19" s="1355" customFormat="1" ht="16.5" customHeight="1" x14ac:dyDescent="0.15">
      <c r="B130" s="1356">
        <v>120</v>
      </c>
      <c r="C130" s="1357" t="s">
        <v>222</v>
      </c>
      <c r="D130" s="1359"/>
      <c r="E130" s="1359"/>
      <c r="F130" s="1359"/>
      <c r="G130" s="1359"/>
      <c r="H130" s="1359"/>
      <c r="I130" s="1360">
        <f>SUM(D130:H130)</f>
        <v>0</v>
      </c>
      <c r="J130" s="1360">
        <f>ROUNDDOWN(I130*0.1,0)</f>
        <v>0</v>
      </c>
      <c r="K130" s="1360">
        <f>I130+J130</f>
        <v>0</v>
      </c>
      <c r="L130" s="1359"/>
      <c r="M130" s="1359"/>
      <c r="N130" s="1360">
        <f t="shared" si="30"/>
        <v>0</v>
      </c>
      <c r="O130" s="1360">
        <f t="shared" si="31"/>
        <v>0</v>
      </c>
      <c r="P130" s="1360">
        <f t="shared" si="32"/>
        <v>0</v>
      </c>
      <c r="Q130" s="1360">
        <f t="shared" si="33"/>
        <v>0</v>
      </c>
      <c r="R130" s="1361">
        <f t="shared" si="34"/>
        <v>0</v>
      </c>
      <c r="S130" s="1360">
        <f t="shared" si="35"/>
        <v>0</v>
      </c>
    </row>
    <row r="131" spans="2:19" s="1355" customFormat="1" ht="16.5" customHeight="1" x14ac:dyDescent="0.15">
      <c r="B131" s="1356">
        <v>121</v>
      </c>
      <c r="C131" s="1357" t="s">
        <v>223</v>
      </c>
      <c r="D131" s="1358"/>
      <c r="E131" s="1358"/>
      <c r="F131" s="1358"/>
      <c r="G131" s="1358"/>
      <c r="H131" s="1358"/>
      <c r="I131" s="1358"/>
      <c r="J131" s="1358"/>
      <c r="K131" s="1358"/>
      <c r="L131" s="1359"/>
      <c r="M131" s="1359"/>
      <c r="N131" s="1360">
        <f t="shared" si="30"/>
        <v>0</v>
      </c>
      <c r="O131" s="1360">
        <f t="shared" si="31"/>
        <v>0</v>
      </c>
      <c r="P131" s="1360">
        <f t="shared" si="32"/>
        <v>0</v>
      </c>
      <c r="Q131" s="1360">
        <f t="shared" si="33"/>
        <v>0</v>
      </c>
      <c r="R131" s="1361">
        <f t="shared" si="34"/>
        <v>0</v>
      </c>
      <c r="S131" s="1360">
        <f t="shared" si="35"/>
        <v>0</v>
      </c>
    </row>
    <row r="132" spans="2:19" s="1355" customFormat="1" ht="16.5" customHeight="1" x14ac:dyDescent="0.15">
      <c r="B132" s="1356">
        <v>122</v>
      </c>
      <c r="C132" s="1357" t="s">
        <v>224</v>
      </c>
      <c r="D132" s="1359"/>
      <c r="E132" s="1359"/>
      <c r="F132" s="1359"/>
      <c r="G132" s="1359"/>
      <c r="H132" s="1359"/>
      <c r="I132" s="1360">
        <f>SUM(D132:H132)</f>
        <v>0</v>
      </c>
      <c r="J132" s="1360">
        <f>ROUNDDOWN(I132*0.1,0)</f>
        <v>0</v>
      </c>
      <c r="K132" s="1360">
        <f>I132+J132</f>
        <v>0</v>
      </c>
      <c r="L132" s="1359"/>
      <c r="M132" s="1359"/>
      <c r="N132" s="1360">
        <f t="shared" si="30"/>
        <v>0</v>
      </c>
      <c r="O132" s="1360">
        <f t="shared" si="31"/>
        <v>0</v>
      </c>
      <c r="P132" s="1360">
        <f t="shared" si="32"/>
        <v>0</v>
      </c>
      <c r="Q132" s="1360">
        <f t="shared" si="33"/>
        <v>0</v>
      </c>
      <c r="R132" s="1361">
        <f t="shared" si="34"/>
        <v>0</v>
      </c>
      <c r="S132" s="1360">
        <f t="shared" si="35"/>
        <v>0</v>
      </c>
    </row>
    <row r="133" spans="2:19" s="1355" customFormat="1" ht="16.5" customHeight="1" x14ac:dyDescent="0.15">
      <c r="B133" s="1356">
        <v>123</v>
      </c>
      <c r="C133" s="1357" t="s">
        <v>225</v>
      </c>
      <c r="D133" s="1358"/>
      <c r="E133" s="1358"/>
      <c r="F133" s="1358"/>
      <c r="G133" s="1358"/>
      <c r="H133" s="1358"/>
      <c r="I133" s="1358"/>
      <c r="J133" s="1358"/>
      <c r="K133" s="1358"/>
      <c r="L133" s="1359"/>
      <c r="M133" s="1359"/>
      <c r="N133" s="1360">
        <f t="shared" si="30"/>
        <v>0</v>
      </c>
      <c r="O133" s="1360">
        <f t="shared" si="31"/>
        <v>0</v>
      </c>
      <c r="P133" s="1360">
        <f t="shared" si="32"/>
        <v>0</v>
      </c>
      <c r="Q133" s="1360">
        <f t="shared" si="33"/>
        <v>0</v>
      </c>
      <c r="R133" s="1361">
        <f t="shared" si="34"/>
        <v>0</v>
      </c>
      <c r="S133" s="1360">
        <f t="shared" si="35"/>
        <v>0</v>
      </c>
    </row>
    <row r="134" spans="2:19" s="1355" customFormat="1" ht="16.5" customHeight="1" x14ac:dyDescent="0.15">
      <c r="B134" s="1356">
        <v>124</v>
      </c>
      <c r="C134" s="1357" t="s">
        <v>226</v>
      </c>
      <c r="D134" s="1359"/>
      <c r="E134" s="1359"/>
      <c r="F134" s="1359"/>
      <c r="G134" s="1359"/>
      <c r="H134" s="1359"/>
      <c r="I134" s="1360">
        <f t="shared" ref="I134:I135" si="51">SUM(D134:H134)</f>
        <v>0</v>
      </c>
      <c r="J134" s="1360">
        <f t="shared" ref="J134:J135" si="52">ROUNDDOWN(I134*0.1,0)</f>
        <v>0</v>
      </c>
      <c r="K134" s="1360">
        <f t="shared" ref="K134:K135" si="53">I134+J134</f>
        <v>0</v>
      </c>
      <c r="L134" s="1359"/>
      <c r="M134" s="1359"/>
      <c r="N134" s="1360">
        <f t="shared" si="30"/>
        <v>0</v>
      </c>
      <c r="O134" s="1360">
        <f t="shared" si="31"/>
        <v>0</v>
      </c>
      <c r="P134" s="1360">
        <f t="shared" si="32"/>
        <v>0</v>
      </c>
      <c r="Q134" s="1360">
        <f t="shared" si="33"/>
        <v>0</v>
      </c>
      <c r="R134" s="1361">
        <f t="shared" si="34"/>
        <v>0</v>
      </c>
      <c r="S134" s="1360">
        <f t="shared" si="35"/>
        <v>0</v>
      </c>
    </row>
    <row r="135" spans="2:19" s="1355" customFormat="1" ht="16.5" customHeight="1" x14ac:dyDescent="0.15">
      <c r="B135" s="1356">
        <v>125</v>
      </c>
      <c r="C135" s="1357" t="s">
        <v>227</v>
      </c>
      <c r="D135" s="1359"/>
      <c r="E135" s="1359"/>
      <c r="F135" s="1359"/>
      <c r="G135" s="1359"/>
      <c r="H135" s="1359"/>
      <c r="I135" s="1360">
        <f t="shared" si="51"/>
        <v>0</v>
      </c>
      <c r="J135" s="1360">
        <f t="shared" si="52"/>
        <v>0</v>
      </c>
      <c r="K135" s="1360">
        <f t="shared" si="53"/>
        <v>0</v>
      </c>
      <c r="L135" s="1359"/>
      <c r="M135" s="1359"/>
      <c r="N135" s="1360">
        <f t="shared" si="30"/>
        <v>0</v>
      </c>
      <c r="O135" s="1360">
        <f t="shared" si="31"/>
        <v>0</v>
      </c>
      <c r="P135" s="1360">
        <f t="shared" si="32"/>
        <v>0</v>
      </c>
      <c r="Q135" s="1360">
        <f t="shared" si="33"/>
        <v>0</v>
      </c>
      <c r="R135" s="1361">
        <f t="shared" si="34"/>
        <v>0</v>
      </c>
      <c r="S135" s="1360">
        <f t="shared" si="35"/>
        <v>0</v>
      </c>
    </row>
    <row r="136" spans="2:19" s="1355" customFormat="1" ht="16.5" customHeight="1" x14ac:dyDescent="0.15">
      <c r="B136" s="1356">
        <v>126</v>
      </c>
      <c r="C136" s="1357" t="s">
        <v>228</v>
      </c>
      <c r="D136" s="1358"/>
      <c r="E136" s="1358"/>
      <c r="F136" s="1358"/>
      <c r="G136" s="1358"/>
      <c r="H136" s="1358"/>
      <c r="I136" s="1358"/>
      <c r="J136" s="1358"/>
      <c r="K136" s="1358"/>
      <c r="L136" s="1359"/>
      <c r="M136" s="1359"/>
      <c r="N136" s="1360">
        <f t="shared" si="30"/>
        <v>0</v>
      </c>
      <c r="O136" s="1360">
        <f t="shared" si="31"/>
        <v>0</v>
      </c>
      <c r="P136" s="1360">
        <f t="shared" si="32"/>
        <v>0</v>
      </c>
      <c r="Q136" s="1360">
        <f t="shared" si="33"/>
        <v>0</v>
      </c>
      <c r="R136" s="1361">
        <f t="shared" si="34"/>
        <v>0</v>
      </c>
      <c r="S136" s="1360">
        <f t="shared" si="35"/>
        <v>0</v>
      </c>
    </row>
    <row r="137" spans="2:19" s="1355" customFormat="1" ht="16.5" customHeight="1" x14ac:dyDescent="0.15">
      <c r="B137" s="1356">
        <v>127</v>
      </c>
      <c r="C137" s="1357" t="s">
        <v>266</v>
      </c>
      <c r="D137" s="1359"/>
      <c r="E137" s="1359"/>
      <c r="F137" s="1359"/>
      <c r="G137" s="1359"/>
      <c r="H137" s="1359"/>
      <c r="I137" s="1360">
        <f t="shared" ref="I137:I143" si="54">SUM(D137:H137)</f>
        <v>0</v>
      </c>
      <c r="J137" s="1360">
        <f t="shared" ref="J137:J143" si="55">ROUNDDOWN(I137*0.1,0)</f>
        <v>0</v>
      </c>
      <c r="K137" s="1360">
        <f t="shared" ref="K137:K143" si="56">I137+J137</f>
        <v>0</v>
      </c>
      <c r="L137" s="1359"/>
      <c r="M137" s="1359"/>
      <c r="N137" s="1360">
        <f t="shared" si="30"/>
        <v>0</v>
      </c>
      <c r="O137" s="1360">
        <f t="shared" si="31"/>
        <v>0</v>
      </c>
      <c r="P137" s="1360">
        <f t="shared" si="32"/>
        <v>0</v>
      </c>
      <c r="Q137" s="1360">
        <f t="shared" si="33"/>
        <v>0</v>
      </c>
      <c r="R137" s="1361">
        <f t="shared" si="34"/>
        <v>0</v>
      </c>
      <c r="S137" s="1360">
        <f t="shared" si="35"/>
        <v>0</v>
      </c>
    </row>
    <row r="138" spans="2:19" s="1355" customFormat="1" ht="16.5" customHeight="1" x14ac:dyDescent="0.15">
      <c r="B138" s="1356">
        <v>128</v>
      </c>
      <c r="C138" s="1357" t="s">
        <v>229</v>
      </c>
      <c r="D138" s="1359"/>
      <c r="E138" s="1359"/>
      <c r="F138" s="1359"/>
      <c r="G138" s="1359"/>
      <c r="H138" s="1359"/>
      <c r="I138" s="1360">
        <f t="shared" si="54"/>
        <v>0</v>
      </c>
      <c r="J138" s="1360">
        <f t="shared" si="55"/>
        <v>0</v>
      </c>
      <c r="K138" s="1360">
        <f t="shared" si="56"/>
        <v>0</v>
      </c>
      <c r="L138" s="1359"/>
      <c r="M138" s="1359"/>
      <c r="N138" s="1360">
        <f t="shared" si="30"/>
        <v>0</v>
      </c>
      <c r="O138" s="1360">
        <f t="shared" si="31"/>
        <v>0</v>
      </c>
      <c r="P138" s="1360">
        <f t="shared" si="32"/>
        <v>0</v>
      </c>
      <c r="Q138" s="1360">
        <f t="shared" si="33"/>
        <v>0</v>
      </c>
      <c r="R138" s="1361">
        <f t="shared" si="34"/>
        <v>0</v>
      </c>
      <c r="S138" s="1360">
        <f t="shared" si="35"/>
        <v>0</v>
      </c>
    </row>
    <row r="139" spans="2:19" s="1355" customFormat="1" ht="16.5" customHeight="1" x14ac:dyDescent="0.15">
      <c r="B139" s="1356">
        <v>129</v>
      </c>
      <c r="C139" s="1357" t="s">
        <v>230</v>
      </c>
      <c r="D139" s="1359"/>
      <c r="E139" s="1359"/>
      <c r="F139" s="1359"/>
      <c r="G139" s="1359"/>
      <c r="H139" s="1359"/>
      <c r="I139" s="1360">
        <f t="shared" si="54"/>
        <v>0</v>
      </c>
      <c r="J139" s="1360">
        <f t="shared" si="55"/>
        <v>0</v>
      </c>
      <c r="K139" s="1360">
        <f t="shared" si="56"/>
        <v>0</v>
      </c>
      <c r="L139" s="1359"/>
      <c r="M139" s="1359"/>
      <c r="N139" s="1360">
        <f t="shared" si="30"/>
        <v>0</v>
      </c>
      <c r="O139" s="1360">
        <f t="shared" si="31"/>
        <v>0</v>
      </c>
      <c r="P139" s="1360">
        <f t="shared" si="32"/>
        <v>0</v>
      </c>
      <c r="Q139" s="1360">
        <f t="shared" si="33"/>
        <v>0</v>
      </c>
      <c r="R139" s="1361">
        <f t="shared" si="34"/>
        <v>0</v>
      </c>
      <c r="S139" s="1360">
        <f t="shared" si="35"/>
        <v>0</v>
      </c>
    </row>
    <row r="140" spans="2:19" s="1355" customFormat="1" ht="16.5" customHeight="1" x14ac:dyDescent="0.15">
      <c r="B140" s="1356">
        <v>130</v>
      </c>
      <c r="C140" s="1357" t="s">
        <v>231</v>
      </c>
      <c r="D140" s="1359"/>
      <c r="E140" s="1359"/>
      <c r="F140" s="1359"/>
      <c r="G140" s="1359"/>
      <c r="H140" s="1359"/>
      <c r="I140" s="1360">
        <f t="shared" si="54"/>
        <v>0</v>
      </c>
      <c r="J140" s="1360">
        <f t="shared" si="55"/>
        <v>0</v>
      </c>
      <c r="K140" s="1360">
        <f t="shared" si="56"/>
        <v>0</v>
      </c>
      <c r="L140" s="1359"/>
      <c r="M140" s="1359"/>
      <c r="N140" s="1360">
        <f t="shared" ref="N140:N163" si="57">SUM(L140:M140)</f>
        <v>0</v>
      </c>
      <c r="O140" s="1360">
        <f t="shared" ref="O140:O166" si="58">ROUNDDOWN(N140*0.1,0)</f>
        <v>0</v>
      </c>
      <c r="P140" s="1360">
        <f t="shared" ref="P140:P166" si="59">N140+O140</f>
        <v>0</v>
      </c>
      <c r="Q140" s="1360">
        <f t="shared" ref="Q140:Q165" si="60">I140+N140</f>
        <v>0</v>
      </c>
      <c r="R140" s="1361">
        <f t="shared" ref="R140:R166" si="61">ROUNDDOWN(Q140*0.1,0)</f>
        <v>0</v>
      </c>
      <c r="S140" s="1360">
        <f t="shared" ref="S140:S166" si="62">Q140+R140</f>
        <v>0</v>
      </c>
    </row>
    <row r="141" spans="2:19" s="1355" customFormat="1" ht="16.5" customHeight="1" x14ac:dyDescent="0.15">
      <c r="B141" s="1356">
        <v>131</v>
      </c>
      <c r="C141" s="1357" t="s">
        <v>232</v>
      </c>
      <c r="D141" s="1359"/>
      <c r="E141" s="1359"/>
      <c r="F141" s="1359"/>
      <c r="G141" s="1359"/>
      <c r="H141" s="1359"/>
      <c r="I141" s="1360">
        <f t="shared" si="54"/>
        <v>0</v>
      </c>
      <c r="J141" s="1360">
        <f t="shared" si="55"/>
        <v>0</v>
      </c>
      <c r="K141" s="1360">
        <f t="shared" si="56"/>
        <v>0</v>
      </c>
      <c r="L141" s="1359"/>
      <c r="M141" s="1359"/>
      <c r="N141" s="1360">
        <f t="shared" si="57"/>
        <v>0</v>
      </c>
      <c r="O141" s="1360">
        <f t="shared" si="58"/>
        <v>0</v>
      </c>
      <c r="P141" s="1360">
        <f t="shared" si="59"/>
        <v>0</v>
      </c>
      <c r="Q141" s="1360">
        <f t="shared" si="60"/>
        <v>0</v>
      </c>
      <c r="R141" s="1361">
        <f t="shared" si="61"/>
        <v>0</v>
      </c>
      <c r="S141" s="1360">
        <f t="shared" si="62"/>
        <v>0</v>
      </c>
    </row>
    <row r="142" spans="2:19" s="1355" customFormat="1" ht="16.5" customHeight="1" x14ac:dyDescent="0.15">
      <c r="B142" s="1356">
        <v>132</v>
      </c>
      <c r="C142" s="1357" t="s">
        <v>233</v>
      </c>
      <c r="D142" s="1359"/>
      <c r="E142" s="1359"/>
      <c r="F142" s="1359"/>
      <c r="G142" s="1359"/>
      <c r="H142" s="1359"/>
      <c r="I142" s="1360">
        <f t="shared" si="54"/>
        <v>0</v>
      </c>
      <c r="J142" s="1360">
        <f t="shared" si="55"/>
        <v>0</v>
      </c>
      <c r="K142" s="1360">
        <f t="shared" si="56"/>
        <v>0</v>
      </c>
      <c r="L142" s="1359"/>
      <c r="M142" s="1359"/>
      <c r="N142" s="1360">
        <f t="shared" si="57"/>
        <v>0</v>
      </c>
      <c r="O142" s="1360">
        <f t="shared" si="58"/>
        <v>0</v>
      </c>
      <c r="P142" s="1360">
        <f t="shared" si="59"/>
        <v>0</v>
      </c>
      <c r="Q142" s="1360">
        <f t="shared" si="60"/>
        <v>0</v>
      </c>
      <c r="R142" s="1361">
        <f t="shared" si="61"/>
        <v>0</v>
      </c>
      <c r="S142" s="1360">
        <f t="shared" si="62"/>
        <v>0</v>
      </c>
    </row>
    <row r="143" spans="2:19" s="1355" customFormat="1" ht="16.5" customHeight="1" x14ac:dyDescent="0.15">
      <c r="B143" s="1356">
        <v>133</v>
      </c>
      <c r="C143" s="1357" t="s">
        <v>234</v>
      </c>
      <c r="D143" s="1359"/>
      <c r="E143" s="1359"/>
      <c r="F143" s="1359"/>
      <c r="G143" s="1359"/>
      <c r="H143" s="1359"/>
      <c r="I143" s="1360">
        <f t="shared" si="54"/>
        <v>0</v>
      </c>
      <c r="J143" s="1360">
        <f t="shared" si="55"/>
        <v>0</v>
      </c>
      <c r="K143" s="1360">
        <f t="shared" si="56"/>
        <v>0</v>
      </c>
      <c r="L143" s="1359"/>
      <c r="M143" s="1359"/>
      <c r="N143" s="1360">
        <f t="shared" si="57"/>
        <v>0</v>
      </c>
      <c r="O143" s="1360">
        <f t="shared" si="58"/>
        <v>0</v>
      </c>
      <c r="P143" s="1360">
        <f t="shared" si="59"/>
        <v>0</v>
      </c>
      <c r="Q143" s="1360">
        <f t="shared" si="60"/>
        <v>0</v>
      </c>
      <c r="R143" s="1361">
        <f t="shared" si="61"/>
        <v>0</v>
      </c>
      <c r="S143" s="1360">
        <f t="shared" si="62"/>
        <v>0</v>
      </c>
    </row>
    <row r="144" spans="2:19" s="1355" customFormat="1" ht="16.5" customHeight="1" x14ac:dyDescent="0.15">
      <c r="B144" s="1356">
        <v>134</v>
      </c>
      <c r="C144" s="1357" t="s">
        <v>235</v>
      </c>
      <c r="D144" s="1358"/>
      <c r="E144" s="1358"/>
      <c r="F144" s="1358"/>
      <c r="G144" s="1358"/>
      <c r="H144" s="1358"/>
      <c r="I144" s="1358"/>
      <c r="J144" s="1358"/>
      <c r="K144" s="1358"/>
      <c r="L144" s="1359"/>
      <c r="M144" s="1359"/>
      <c r="N144" s="1360">
        <f t="shared" si="57"/>
        <v>0</v>
      </c>
      <c r="O144" s="1360">
        <f t="shared" si="58"/>
        <v>0</v>
      </c>
      <c r="P144" s="1360">
        <f t="shared" si="59"/>
        <v>0</v>
      </c>
      <c r="Q144" s="1360">
        <f t="shared" si="60"/>
        <v>0</v>
      </c>
      <c r="R144" s="1361">
        <f t="shared" si="61"/>
        <v>0</v>
      </c>
      <c r="S144" s="1360">
        <f t="shared" si="62"/>
        <v>0</v>
      </c>
    </row>
    <row r="145" spans="2:19" s="1355" customFormat="1" ht="16.5" customHeight="1" x14ac:dyDescent="0.15">
      <c r="B145" s="1356">
        <v>135</v>
      </c>
      <c r="C145" s="1357" t="s">
        <v>236</v>
      </c>
      <c r="D145" s="1359"/>
      <c r="E145" s="1359"/>
      <c r="F145" s="1359"/>
      <c r="G145" s="1359"/>
      <c r="H145" s="1359"/>
      <c r="I145" s="1360">
        <f t="shared" ref="I145:I147" si="63">SUM(D145:H145)</f>
        <v>0</v>
      </c>
      <c r="J145" s="1360">
        <f t="shared" ref="J145:J147" si="64">ROUNDDOWN(I145*0.1,0)</f>
        <v>0</v>
      </c>
      <c r="K145" s="1360">
        <f t="shared" ref="K145:K147" si="65">I145+J145</f>
        <v>0</v>
      </c>
      <c r="L145" s="1359"/>
      <c r="M145" s="1359"/>
      <c r="N145" s="1360">
        <f t="shared" si="57"/>
        <v>0</v>
      </c>
      <c r="O145" s="1360">
        <f t="shared" si="58"/>
        <v>0</v>
      </c>
      <c r="P145" s="1360">
        <f t="shared" si="59"/>
        <v>0</v>
      </c>
      <c r="Q145" s="1360">
        <f t="shared" si="60"/>
        <v>0</v>
      </c>
      <c r="R145" s="1361">
        <f t="shared" si="61"/>
        <v>0</v>
      </c>
      <c r="S145" s="1360">
        <f t="shared" si="62"/>
        <v>0</v>
      </c>
    </row>
    <row r="146" spans="2:19" s="1355" customFormat="1" ht="16.5" customHeight="1" x14ac:dyDescent="0.15">
      <c r="B146" s="1356">
        <v>136</v>
      </c>
      <c r="C146" s="1357" t="s">
        <v>237</v>
      </c>
      <c r="D146" s="1359"/>
      <c r="E146" s="1359"/>
      <c r="F146" s="1359"/>
      <c r="G146" s="1359"/>
      <c r="H146" s="1359"/>
      <c r="I146" s="1360">
        <f t="shared" si="63"/>
        <v>0</v>
      </c>
      <c r="J146" s="1360">
        <f t="shared" si="64"/>
        <v>0</v>
      </c>
      <c r="K146" s="1360">
        <f t="shared" si="65"/>
        <v>0</v>
      </c>
      <c r="L146" s="1359"/>
      <c r="M146" s="1359"/>
      <c r="N146" s="1360">
        <f t="shared" si="57"/>
        <v>0</v>
      </c>
      <c r="O146" s="1360">
        <f t="shared" si="58"/>
        <v>0</v>
      </c>
      <c r="P146" s="1360">
        <f t="shared" si="59"/>
        <v>0</v>
      </c>
      <c r="Q146" s="1360">
        <f t="shared" si="60"/>
        <v>0</v>
      </c>
      <c r="R146" s="1361">
        <f t="shared" si="61"/>
        <v>0</v>
      </c>
      <c r="S146" s="1360">
        <f t="shared" si="62"/>
        <v>0</v>
      </c>
    </row>
    <row r="147" spans="2:19" s="1355" customFormat="1" ht="16.5" customHeight="1" x14ac:dyDescent="0.15">
      <c r="B147" s="1356">
        <v>137</v>
      </c>
      <c r="C147" s="1357" t="s">
        <v>238</v>
      </c>
      <c r="D147" s="1359"/>
      <c r="E147" s="1359"/>
      <c r="F147" s="1359"/>
      <c r="G147" s="1359"/>
      <c r="H147" s="1359"/>
      <c r="I147" s="1360">
        <f t="shared" si="63"/>
        <v>0</v>
      </c>
      <c r="J147" s="1360">
        <f t="shared" si="64"/>
        <v>0</v>
      </c>
      <c r="K147" s="1360">
        <f t="shared" si="65"/>
        <v>0</v>
      </c>
      <c r="L147" s="1359"/>
      <c r="M147" s="1359"/>
      <c r="N147" s="1360">
        <f t="shared" si="57"/>
        <v>0</v>
      </c>
      <c r="O147" s="1360">
        <f t="shared" si="58"/>
        <v>0</v>
      </c>
      <c r="P147" s="1360">
        <f t="shared" si="59"/>
        <v>0</v>
      </c>
      <c r="Q147" s="1360">
        <f t="shared" si="60"/>
        <v>0</v>
      </c>
      <c r="R147" s="1361">
        <f t="shared" si="61"/>
        <v>0</v>
      </c>
      <c r="S147" s="1360">
        <f t="shared" si="62"/>
        <v>0</v>
      </c>
    </row>
    <row r="148" spans="2:19" s="1355" customFormat="1" ht="16.5" customHeight="1" x14ac:dyDescent="0.15">
      <c r="B148" s="1356">
        <v>138</v>
      </c>
      <c r="C148" s="1357" t="s">
        <v>239</v>
      </c>
      <c r="D148" s="1358"/>
      <c r="E148" s="1358"/>
      <c r="F148" s="1358"/>
      <c r="G148" s="1358"/>
      <c r="H148" s="1358"/>
      <c r="I148" s="1358"/>
      <c r="J148" s="1358"/>
      <c r="K148" s="1358"/>
      <c r="L148" s="1359"/>
      <c r="M148" s="1359"/>
      <c r="N148" s="1360">
        <f t="shared" si="57"/>
        <v>0</v>
      </c>
      <c r="O148" s="1360">
        <f t="shared" si="58"/>
        <v>0</v>
      </c>
      <c r="P148" s="1360">
        <f t="shared" si="59"/>
        <v>0</v>
      </c>
      <c r="Q148" s="1360">
        <f t="shared" si="60"/>
        <v>0</v>
      </c>
      <c r="R148" s="1361">
        <f t="shared" si="61"/>
        <v>0</v>
      </c>
      <c r="S148" s="1360">
        <f t="shared" si="62"/>
        <v>0</v>
      </c>
    </row>
    <row r="149" spans="2:19" s="1355" customFormat="1" ht="16.5" customHeight="1" x14ac:dyDescent="0.15">
      <c r="B149" s="1356">
        <v>139</v>
      </c>
      <c r="C149" s="1357" t="s">
        <v>240</v>
      </c>
      <c r="D149" s="1359"/>
      <c r="E149" s="1359"/>
      <c r="F149" s="1359"/>
      <c r="G149" s="1359"/>
      <c r="H149" s="1359"/>
      <c r="I149" s="1360">
        <f t="shared" ref="I149:I155" si="66">SUM(D149:H149)</f>
        <v>0</v>
      </c>
      <c r="J149" s="1360">
        <f t="shared" ref="J149:J155" si="67">ROUNDDOWN(I149*0.1,0)</f>
        <v>0</v>
      </c>
      <c r="K149" s="1360">
        <f t="shared" ref="K149:K155" si="68">I149+J149</f>
        <v>0</v>
      </c>
      <c r="L149" s="1359"/>
      <c r="M149" s="1359"/>
      <c r="N149" s="1360">
        <f t="shared" si="57"/>
        <v>0</v>
      </c>
      <c r="O149" s="1360">
        <f t="shared" si="58"/>
        <v>0</v>
      </c>
      <c r="P149" s="1360">
        <f t="shared" si="59"/>
        <v>0</v>
      </c>
      <c r="Q149" s="1360">
        <f t="shared" si="60"/>
        <v>0</v>
      </c>
      <c r="R149" s="1361">
        <f t="shared" si="61"/>
        <v>0</v>
      </c>
      <c r="S149" s="1360">
        <f t="shared" si="62"/>
        <v>0</v>
      </c>
    </row>
    <row r="150" spans="2:19" s="1355" customFormat="1" ht="16.5" customHeight="1" x14ac:dyDescent="0.15">
      <c r="B150" s="1356">
        <v>140</v>
      </c>
      <c r="C150" s="1357" t="s">
        <v>241</v>
      </c>
      <c r="D150" s="1359"/>
      <c r="E150" s="1359"/>
      <c r="F150" s="1359"/>
      <c r="G150" s="1359"/>
      <c r="H150" s="1359"/>
      <c r="I150" s="1360">
        <f t="shared" si="66"/>
        <v>0</v>
      </c>
      <c r="J150" s="1360">
        <f t="shared" si="67"/>
        <v>0</v>
      </c>
      <c r="K150" s="1360">
        <f t="shared" si="68"/>
        <v>0</v>
      </c>
      <c r="L150" s="1359"/>
      <c r="M150" s="1359"/>
      <c r="N150" s="1360">
        <f t="shared" si="57"/>
        <v>0</v>
      </c>
      <c r="O150" s="1360">
        <f t="shared" si="58"/>
        <v>0</v>
      </c>
      <c r="P150" s="1360">
        <f t="shared" si="59"/>
        <v>0</v>
      </c>
      <c r="Q150" s="1360">
        <f t="shared" si="60"/>
        <v>0</v>
      </c>
      <c r="R150" s="1361">
        <f t="shared" si="61"/>
        <v>0</v>
      </c>
      <c r="S150" s="1360">
        <f t="shared" si="62"/>
        <v>0</v>
      </c>
    </row>
    <row r="151" spans="2:19" s="1355" customFormat="1" ht="16.5" customHeight="1" x14ac:dyDescent="0.15">
      <c r="B151" s="1356">
        <v>141</v>
      </c>
      <c r="C151" s="1357" t="s">
        <v>242</v>
      </c>
      <c r="D151" s="1359"/>
      <c r="E151" s="1359"/>
      <c r="F151" s="1359"/>
      <c r="G151" s="1359"/>
      <c r="H151" s="1359"/>
      <c r="I151" s="1360">
        <f t="shared" si="66"/>
        <v>0</v>
      </c>
      <c r="J151" s="1360">
        <f t="shared" si="67"/>
        <v>0</v>
      </c>
      <c r="K151" s="1360">
        <f t="shared" si="68"/>
        <v>0</v>
      </c>
      <c r="L151" s="1359"/>
      <c r="M151" s="1359"/>
      <c r="N151" s="1360">
        <f t="shared" si="57"/>
        <v>0</v>
      </c>
      <c r="O151" s="1360">
        <f t="shared" si="58"/>
        <v>0</v>
      </c>
      <c r="P151" s="1360">
        <f t="shared" si="59"/>
        <v>0</v>
      </c>
      <c r="Q151" s="1360">
        <f t="shared" si="60"/>
        <v>0</v>
      </c>
      <c r="R151" s="1361">
        <f t="shared" si="61"/>
        <v>0</v>
      </c>
      <c r="S151" s="1360">
        <f t="shared" si="62"/>
        <v>0</v>
      </c>
    </row>
    <row r="152" spans="2:19" s="1355" customFormat="1" ht="16.5" customHeight="1" x14ac:dyDescent="0.15">
      <c r="B152" s="1356">
        <v>142</v>
      </c>
      <c r="C152" s="1357" t="s">
        <v>243</v>
      </c>
      <c r="D152" s="1359"/>
      <c r="E152" s="1359"/>
      <c r="F152" s="1359"/>
      <c r="G152" s="1359"/>
      <c r="H152" s="1359"/>
      <c r="I152" s="1360">
        <f t="shared" si="66"/>
        <v>0</v>
      </c>
      <c r="J152" s="1360">
        <f t="shared" si="67"/>
        <v>0</v>
      </c>
      <c r="K152" s="1360">
        <f t="shared" si="68"/>
        <v>0</v>
      </c>
      <c r="L152" s="1359"/>
      <c r="M152" s="1359"/>
      <c r="N152" s="1360">
        <f t="shared" si="57"/>
        <v>0</v>
      </c>
      <c r="O152" s="1360">
        <f t="shared" si="58"/>
        <v>0</v>
      </c>
      <c r="P152" s="1360">
        <f t="shared" si="59"/>
        <v>0</v>
      </c>
      <c r="Q152" s="1360">
        <f t="shared" si="60"/>
        <v>0</v>
      </c>
      <c r="R152" s="1361">
        <f t="shared" si="61"/>
        <v>0</v>
      </c>
      <c r="S152" s="1360">
        <f t="shared" si="62"/>
        <v>0</v>
      </c>
    </row>
    <row r="153" spans="2:19" s="1355" customFormat="1" ht="16.5" customHeight="1" x14ac:dyDescent="0.15">
      <c r="B153" s="1356">
        <v>143</v>
      </c>
      <c r="C153" s="1357" t="s">
        <v>244</v>
      </c>
      <c r="D153" s="1359"/>
      <c r="E153" s="1359"/>
      <c r="F153" s="1359"/>
      <c r="G153" s="1359"/>
      <c r="H153" s="1359"/>
      <c r="I153" s="1360">
        <f t="shared" si="66"/>
        <v>0</v>
      </c>
      <c r="J153" s="1360">
        <f t="shared" si="67"/>
        <v>0</v>
      </c>
      <c r="K153" s="1360">
        <f t="shared" si="68"/>
        <v>0</v>
      </c>
      <c r="L153" s="1359"/>
      <c r="M153" s="1359"/>
      <c r="N153" s="1360">
        <f t="shared" si="57"/>
        <v>0</v>
      </c>
      <c r="O153" s="1360">
        <f t="shared" si="58"/>
        <v>0</v>
      </c>
      <c r="P153" s="1360">
        <f t="shared" si="59"/>
        <v>0</v>
      </c>
      <c r="Q153" s="1360">
        <f t="shared" si="60"/>
        <v>0</v>
      </c>
      <c r="R153" s="1361">
        <f t="shared" si="61"/>
        <v>0</v>
      </c>
      <c r="S153" s="1360">
        <f t="shared" si="62"/>
        <v>0</v>
      </c>
    </row>
    <row r="154" spans="2:19" s="1355" customFormat="1" ht="16.5" customHeight="1" x14ac:dyDescent="0.15">
      <c r="B154" s="1356">
        <v>144</v>
      </c>
      <c r="C154" s="1357" t="s">
        <v>245</v>
      </c>
      <c r="D154" s="1359"/>
      <c r="E154" s="1359"/>
      <c r="F154" s="1359"/>
      <c r="G154" s="1359"/>
      <c r="H154" s="1359"/>
      <c r="I154" s="1360">
        <f t="shared" si="66"/>
        <v>0</v>
      </c>
      <c r="J154" s="1360">
        <f t="shared" si="67"/>
        <v>0</v>
      </c>
      <c r="K154" s="1360">
        <f t="shared" si="68"/>
        <v>0</v>
      </c>
      <c r="L154" s="1359"/>
      <c r="M154" s="1359"/>
      <c r="N154" s="1360">
        <f t="shared" si="57"/>
        <v>0</v>
      </c>
      <c r="O154" s="1360">
        <f t="shared" si="58"/>
        <v>0</v>
      </c>
      <c r="P154" s="1360">
        <f t="shared" si="59"/>
        <v>0</v>
      </c>
      <c r="Q154" s="1360">
        <f t="shared" si="60"/>
        <v>0</v>
      </c>
      <c r="R154" s="1361">
        <f t="shared" si="61"/>
        <v>0</v>
      </c>
      <c r="S154" s="1360">
        <f t="shared" si="62"/>
        <v>0</v>
      </c>
    </row>
    <row r="155" spans="2:19" s="1355" customFormat="1" ht="16.5" customHeight="1" x14ac:dyDescent="0.15">
      <c r="B155" s="1356">
        <v>145</v>
      </c>
      <c r="C155" s="1357" t="s">
        <v>267</v>
      </c>
      <c r="D155" s="1359"/>
      <c r="E155" s="1359"/>
      <c r="F155" s="1359"/>
      <c r="G155" s="1359"/>
      <c r="H155" s="1359"/>
      <c r="I155" s="1360">
        <f t="shared" si="66"/>
        <v>0</v>
      </c>
      <c r="J155" s="1360">
        <f t="shared" si="67"/>
        <v>0</v>
      </c>
      <c r="K155" s="1360">
        <f t="shared" si="68"/>
        <v>0</v>
      </c>
      <c r="L155" s="1359"/>
      <c r="M155" s="1359"/>
      <c r="N155" s="1360">
        <f t="shared" si="57"/>
        <v>0</v>
      </c>
      <c r="O155" s="1360">
        <f t="shared" si="58"/>
        <v>0</v>
      </c>
      <c r="P155" s="1360">
        <f t="shared" si="59"/>
        <v>0</v>
      </c>
      <c r="Q155" s="1360">
        <f t="shared" si="60"/>
        <v>0</v>
      </c>
      <c r="R155" s="1361">
        <f t="shared" si="61"/>
        <v>0</v>
      </c>
      <c r="S155" s="1360">
        <f t="shared" si="62"/>
        <v>0</v>
      </c>
    </row>
    <row r="156" spans="2:19" s="1355" customFormat="1" ht="16.5" customHeight="1" x14ac:dyDescent="0.15">
      <c r="B156" s="1356">
        <v>146</v>
      </c>
      <c r="C156" s="1357" t="s">
        <v>246</v>
      </c>
      <c r="D156" s="1358"/>
      <c r="E156" s="1358"/>
      <c r="F156" s="1358"/>
      <c r="G156" s="1358"/>
      <c r="H156" s="1358"/>
      <c r="I156" s="1358"/>
      <c r="J156" s="1358"/>
      <c r="K156" s="1358"/>
      <c r="L156" s="1359"/>
      <c r="M156" s="1359"/>
      <c r="N156" s="1360">
        <f t="shared" si="57"/>
        <v>0</v>
      </c>
      <c r="O156" s="1360">
        <f t="shared" si="58"/>
        <v>0</v>
      </c>
      <c r="P156" s="1360">
        <f t="shared" si="59"/>
        <v>0</v>
      </c>
      <c r="Q156" s="1360">
        <f t="shared" si="60"/>
        <v>0</v>
      </c>
      <c r="R156" s="1361">
        <f t="shared" si="61"/>
        <v>0</v>
      </c>
      <c r="S156" s="1360">
        <f t="shared" si="62"/>
        <v>0</v>
      </c>
    </row>
    <row r="157" spans="2:19" s="1355" customFormat="1" ht="16.5" customHeight="1" x14ac:dyDescent="0.15">
      <c r="B157" s="1356">
        <v>147</v>
      </c>
      <c r="C157" s="1357" t="s">
        <v>247</v>
      </c>
      <c r="D157" s="1359"/>
      <c r="E157" s="1359"/>
      <c r="F157" s="1359"/>
      <c r="G157" s="1359"/>
      <c r="H157" s="1359"/>
      <c r="I157" s="1360">
        <f t="shared" ref="I157:I164" si="69">SUM(D157:H157)</f>
        <v>0</v>
      </c>
      <c r="J157" s="1360">
        <f t="shared" ref="J157:J166" si="70">ROUNDDOWN(I157*0.1,0)</f>
        <v>0</v>
      </c>
      <c r="K157" s="1360">
        <f t="shared" ref="K157:K164" si="71">I157+J157</f>
        <v>0</v>
      </c>
      <c r="L157" s="1359"/>
      <c r="M157" s="1359"/>
      <c r="N157" s="1360">
        <f t="shared" si="57"/>
        <v>0</v>
      </c>
      <c r="O157" s="1360">
        <f t="shared" si="58"/>
        <v>0</v>
      </c>
      <c r="P157" s="1360">
        <f t="shared" si="59"/>
        <v>0</v>
      </c>
      <c r="Q157" s="1360">
        <f t="shared" si="60"/>
        <v>0</v>
      </c>
      <c r="R157" s="1361">
        <f t="shared" si="61"/>
        <v>0</v>
      </c>
      <c r="S157" s="1360">
        <f t="shared" si="62"/>
        <v>0</v>
      </c>
    </row>
    <row r="158" spans="2:19" s="1355" customFormat="1" ht="16.5" customHeight="1" x14ac:dyDescent="0.15">
      <c r="B158" s="1356">
        <v>148</v>
      </c>
      <c r="C158" s="1357" t="s">
        <v>248</v>
      </c>
      <c r="D158" s="1359"/>
      <c r="E158" s="1359"/>
      <c r="F158" s="1359"/>
      <c r="G158" s="1359"/>
      <c r="H158" s="1359"/>
      <c r="I158" s="1360">
        <f t="shared" si="69"/>
        <v>0</v>
      </c>
      <c r="J158" s="1360">
        <f t="shared" si="70"/>
        <v>0</v>
      </c>
      <c r="K158" s="1360">
        <f t="shared" si="71"/>
        <v>0</v>
      </c>
      <c r="L158" s="1359"/>
      <c r="M158" s="1359"/>
      <c r="N158" s="1360">
        <f t="shared" si="57"/>
        <v>0</v>
      </c>
      <c r="O158" s="1360">
        <f t="shared" si="58"/>
        <v>0</v>
      </c>
      <c r="P158" s="1360">
        <f t="shared" si="59"/>
        <v>0</v>
      </c>
      <c r="Q158" s="1360">
        <f t="shared" si="60"/>
        <v>0</v>
      </c>
      <c r="R158" s="1361">
        <f t="shared" si="61"/>
        <v>0</v>
      </c>
      <c r="S158" s="1360">
        <f t="shared" si="62"/>
        <v>0</v>
      </c>
    </row>
    <row r="159" spans="2:19" s="1355" customFormat="1" ht="16.5" customHeight="1" x14ac:dyDescent="0.15">
      <c r="B159" s="1356">
        <v>149</v>
      </c>
      <c r="C159" s="1357" t="s">
        <v>249</v>
      </c>
      <c r="D159" s="1359"/>
      <c r="E159" s="1359"/>
      <c r="F159" s="1359"/>
      <c r="G159" s="1359"/>
      <c r="H159" s="1359"/>
      <c r="I159" s="1360">
        <f t="shared" si="69"/>
        <v>0</v>
      </c>
      <c r="J159" s="1360">
        <f t="shared" si="70"/>
        <v>0</v>
      </c>
      <c r="K159" s="1360">
        <f t="shared" si="71"/>
        <v>0</v>
      </c>
      <c r="L159" s="1359"/>
      <c r="M159" s="1359"/>
      <c r="N159" s="1360">
        <f t="shared" si="57"/>
        <v>0</v>
      </c>
      <c r="O159" s="1360">
        <f t="shared" si="58"/>
        <v>0</v>
      </c>
      <c r="P159" s="1360">
        <f t="shared" si="59"/>
        <v>0</v>
      </c>
      <c r="Q159" s="1360">
        <f t="shared" si="60"/>
        <v>0</v>
      </c>
      <c r="R159" s="1361">
        <f t="shared" si="61"/>
        <v>0</v>
      </c>
      <c r="S159" s="1360">
        <f t="shared" si="62"/>
        <v>0</v>
      </c>
    </row>
    <row r="160" spans="2:19" s="1355" customFormat="1" ht="16.5" customHeight="1" x14ac:dyDescent="0.15">
      <c r="B160" s="1356">
        <v>150</v>
      </c>
      <c r="C160" s="1357" t="s">
        <v>250</v>
      </c>
      <c r="D160" s="1359"/>
      <c r="E160" s="1359"/>
      <c r="F160" s="1359"/>
      <c r="G160" s="1359"/>
      <c r="H160" s="1359"/>
      <c r="I160" s="1360">
        <f t="shared" si="69"/>
        <v>0</v>
      </c>
      <c r="J160" s="1360">
        <f t="shared" si="70"/>
        <v>0</v>
      </c>
      <c r="K160" s="1360">
        <f t="shared" si="71"/>
        <v>0</v>
      </c>
      <c r="L160" s="1359"/>
      <c r="M160" s="1359"/>
      <c r="N160" s="1360">
        <f t="shared" si="57"/>
        <v>0</v>
      </c>
      <c r="O160" s="1360">
        <f t="shared" si="58"/>
        <v>0</v>
      </c>
      <c r="P160" s="1360">
        <f t="shared" si="59"/>
        <v>0</v>
      </c>
      <c r="Q160" s="1360">
        <f t="shared" si="60"/>
        <v>0</v>
      </c>
      <c r="R160" s="1361">
        <f t="shared" si="61"/>
        <v>0</v>
      </c>
      <c r="S160" s="1360">
        <f t="shared" si="62"/>
        <v>0</v>
      </c>
    </row>
    <row r="161" spans="2:19" s="1355" customFormat="1" ht="16.5" customHeight="1" x14ac:dyDescent="0.15">
      <c r="B161" s="1356">
        <v>151</v>
      </c>
      <c r="C161" s="1357" t="s">
        <v>251</v>
      </c>
      <c r="D161" s="1359"/>
      <c r="E161" s="1359"/>
      <c r="F161" s="1359"/>
      <c r="G161" s="1359"/>
      <c r="H161" s="1359"/>
      <c r="I161" s="1360">
        <f t="shared" si="69"/>
        <v>0</v>
      </c>
      <c r="J161" s="1360">
        <f t="shared" si="70"/>
        <v>0</v>
      </c>
      <c r="K161" s="1360">
        <f t="shared" si="71"/>
        <v>0</v>
      </c>
      <c r="L161" s="1359"/>
      <c r="M161" s="1359"/>
      <c r="N161" s="1360">
        <f t="shared" si="57"/>
        <v>0</v>
      </c>
      <c r="O161" s="1360">
        <f t="shared" si="58"/>
        <v>0</v>
      </c>
      <c r="P161" s="1360">
        <f t="shared" si="59"/>
        <v>0</v>
      </c>
      <c r="Q161" s="1360">
        <f t="shared" si="60"/>
        <v>0</v>
      </c>
      <c r="R161" s="1361">
        <f t="shared" si="61"/>
        <v>0</v>
      </c>
      <c r="S161" s="1360">
        <f t="shared" si="62"/>
        <v>0</v>
      </c>
    </row>
    <row r="162" spans="2:19" s="1355" customFormat="1" ht="16.5" customHeight="1" x14ac:dyDescent="0.15">
      <c r="B162" s="1356">
        <v>152</v>
      </c>
      <c r="C162" s="1357" t="s">
        <v>268</v>
      </c>
      <c r="D162" s="1359"/>
      <c r="E162" s="1359"/>
      <c r="F162" s="1359"/>
      <c r="G162" s="1359"/>
      <c r="H162" s="1359"/>
      <c r="I162" s="1360">
        <f t="shared" si="69"/>
        <v>0</v>
      </c>
      <c r="J162" s="1360">
        <f t="shared" si="70"/>
        <v>0</v>
      </c>
      <c r="K162" s="1360">
        <f t="shared" si="71"/>
        <v>0</v>
      </c>
      <c r="L162" s="1359"/>
      <c r="M162" s="1359"/>
      <c r="N162" s="1360">
        <f t="shared" si="57"/>
        <v>0</v>
      </c>
      <c r="O162" s="1360">
        <f t="shared" si="58"/>
        <v>0</v>
      </c>
      <c r="P162" s="1360">
        <f t="shared" si="59"/>
        <v>0</v>
      </c>
      <c r="Q162" s="1360">
        <f t="shared" si="60"/>
        <v>0</v>
      </c>
      <c r="R162" s="1361">
        <f t="shared" si="61"/>
        <v>0</v>
      </c>
      <c r="S162" s="1360">
        <f t="shared" si="62"/>
        <v>0</v>
      </c>
    </row>
    <row r="163" spans="2:19" s="1355" customFormat="1" ht="16.5" customHeight="1" x14ac:dyDescent="0.15">
      <c r="B163" s="1356">
        <v>153</v>
      </c>
      <c r="C163" s="1357" t="s">
        <v>252</v>
      </c>
      <c r="D163" s="1359"/>
      <c r="E163" s="1359"/>
      <c r="F163" s="1359"/>
      <c r="G163" s="1359"/>
      <c r="H163" s="1359"/>
      <c r="I163" s="1360">
        <f t="shared" si="69"/>
        <v>0</v>
      </c>
      <c r="J163" s="1360">
        <f t="shared" si="70"/>
        <v>0</v>
      </c>
      <c r="K163" s="1360">
        <f t="shared" si="71"/>
        <v>0</v>
      </c>
      <c r="L163" s="1359"/>
      <c r="M163" s="1359"/>
      <c r="N163" s="1360">
        <f t="shared" si="57"/>
        <v>0</v>
      </c>
      <c r="O163" s="1360">
        <f t="shared" si="58"/>
        <v>0</v>
      </c>
      <c r="P163" s="1360">
        <f t="shared" si="59"/>
        <v>0</v>
      </c>
      <c r="Q163" s="1360">
        <f t="shared" si="60"/>
        <v>0</v>
      </c>
      <c r="R163" s="1361">
        <f t="shared" si="61"/>
        <v>0</v>
      </c>
      <c r="S163" s="1360">
        <f t="shared" si="62"/>
        <v>0</v>
      </c>
    </row>
    <row r="164" spans="2:19" s="1355" customFormat="1" ht="16.5" customHeight="1" thickBot="1" x14ac:dyDescent="0.2">
      <c r="B164" s="1362">
        <v>154</v>
      </c>
      <c r="C164" s="1363" t="s">
        <v>269</v>
      </c>
      <c r="D164" s="1364"/>
      <c r="E164" s="1364"/>
      <c r="F164" s="1364"/>
      <c r="G164" s="1364"/>
      <c r="H164" s="1364"/>
      <c r="I164" s="1365">
        <f t="shared" si="69"/>
        <v>0</v>
      </c>
      <c r="J164" s="1365">
        <f t="shared" si="70"/>
        <v>0</v>
      </c>
      <c r="K164" s="1365">
        <f t="shared" si="71"/>
        <v>0</v>
      </c>
      <c r="L164" s="1364"/>
      <c r="M164" s="1364"/>
      <c r="N164" s="1365">
        <f>SUM(L164:M164)</f>
        <v>0</v>
      </c>
      <c r="O164" s="1365">
        <f t="shared" si="58"/>
        <v>0</v>
      </c>
      <c r="P164" s="1365">
        <f t="shared" si="59"/>
        <v>0</v>
      </c>
      <c r="Q164" s="1365">
        <f t="shared" si="60"/>
        <v>0</v>
      </c>
      <c r="R164" s="1366">
        <f t="shared" si="61"/>
        <v>0</v>
      </c>
      <c r="S164" s="1365">
        <f t="shared" si="62"/>
        <v>0</v>
      </c>
    </row>
    <row r="165" spans="2:19" s="1355" customFormat="1" ht="16.5" customHeight="1" thickTop="1" thickBot="1" x14ac:dyDescent="0.2">
      <c r="B165" s="1367"/>
      <c r="C165" s="1368" t="s">
        <v>717</v>
      </c>
      <c r="D165" s="1369"/>
      <c r="E165" s="1369"/>
      <c r="F165" s="1369"/>
      <c r="G165" s="1369"/>
      <c r="H165" s="1370"/>
      <c r="I165" s="1371">
        <f>SUM(D165:H165)</f>
        <v>0</v>
      </c>
      <c r="J165" s="1371">
        <f>ROUNDDOWN(I165*0.1,0)</f>
        <v>0</v>
      </c>
      <c r="K165" s="1371">
        <f>I165+J165</f>
        <v>0</v>
      </c>
      <c r="L165" s="1369"/>
      <c r="M165" s="1370"/>
      <c r="N165" s="1371">
        <f>SUM(L165:M165)</f>
        <v>0</v>
      </c>
      <c r="O165" s="1371">
        <f t="shared" si="58"/>
        <v>0</v>
      </c>
      <c r="P165" s="1371">
        <f t="shared" si="59"/>
        <v>0</v>
      </c>
      <c r="Q165" s="1371">
        <f t="shared" si="60"/>
        <v>0</v>
      </c>
      <c r="R165" s="1372">
        <f t="shared" si="61"/>
        <v>0</v>
      </c>
      <c r="S165" s="1371">
        <f t="shared" si="62"/>
        <v>0</v>
      </c>
    </row>
    <row r="166" spans="2:19" s="1355" customFormat="1" ht="24" customHeight="1" x14ac:dyDescent="0.15">
      <c r="B166" s="1373" t="s">
        <v>8</v>
      </c>
      <c r="C166" s="1374"/>
      <c r="D166" s="1354">
        <f>SUM(D11:D165)</f>
        <v>0</v>
      </c>
      <c r="E166" s="1354">
        <f>SUM(E11:E165)</f>
        <v>0</v>
      </c>
      <c r="F166" s="1354">
        <f>SUM(F11:F165)</f>
        <v>0</v>
      </c>
      <c r="G166" s="1354">
        <f>SUM(G11:G165)</f>
        <v>0</v>
      </c>
      <c r="H166" s="1354">
        <f t="shared" ref="H166:M166" si="72">SUM(H11:H165)</f>
        <v>0</v>
      </c>
      <c r="I166" s="1354">
        <f>SUM(I11:I165)</f>
        <v>0</v>
      </c>
      <c r="J166" s="1354">
        <f t="shared" si="70"/>
        <v>0</v>
      </c>
      <c r="K166" s="1354">
        <f t="shared" ref="K166" si="73">I166+J166</f>
        <v>0</v>
      </c>
      <c r="L166" s="1354">
        <f t="shared" si="72"/>
        <v>0</v>
      </c>
      <c r="M166" s="1354">
        <f t="shared" si="72"/>
        <v>0</v>
      </c>
      <c r="N166" s="1354">
        <f>SUM(N11:N165)</f>
        <v>0</v>
      </c>
      <c r="O166" s="1354">
        <f t="shared" si="58"/>
        <v>0</v>
      </c>
      <c r="P166" s="1354">
        <f t="shared" si="59"/>
        <v>0</v>
      </c>
      <c r="Q166" s="1354">
        <f>SUM(Q11:Q165)</f>
        <v>0</v>
      </c>
      <c r="R166" s="1354">
        <f t="shared" si="61"/>
        <v>0</v>
      </c>
      <c r="S166" s="1354">
        <f t="shared" si="62"/>
        <v>0</v>
      </c>
    </row>
    <row r="167" spans="2:19" x14ac:dyDescent="0.15">
      <c r="B167" s="1375"/>
      <c r="C167" s="1318"/>
      <c r="D167" s="1318"/>
      <c r="E167" s="1318"/>
      <c r="F167" s="1318"/>
      <c r="G167" s="1318"/>
      <c r="H167" s="1376" t="s">
        <v>718</v>
      </c>
      <c r="I167" s="1377"/>
      <c r="J167" s="1318"/>
      <c r="K167" s="1318"/>
      <c r="L167" s="1318"/>
      <c r="M167" s="1318"/>
      <c r="N167" s="1318"/>
      <c r="O167" s="1318"/>
      <c r="P167" s="1318"/>
      <c r="Q167" s="1318"/>
      <c r="R167" s="1318"/>
      <c r="S167" s="1318"/>
    </row>
    <row r="168" spans="2:19" s="1318" customFormat="1" x14ac:dyDescent="0.15">
      <c r="B168" s="1375"/>
      <c r="H168" s="1377" t="s">
        <v>719</v>
      </c>
      <c r="I168" s="1378" t="str">
        <f>IF(I166=I169,"ok","false")</f>
        <v>ok</v>
      </c>
      <c r="J168" s="1378" t="str">
        <f>IF(J166=J169,"ok","false")</f>
        <v>ok</v>
      </c>
      <c r="K168" s="1378"/>
      <c r="L168" s="1379"/>
      <c r="M168" s="1379"/>
      <c r="N168" s="1378" t="str">
        <f>IF(N166=N169,"ok","false")</f>
        <v>ok</v>
      </c>
      <c r="O168" s="1378" t="str">
        <f>IF(O166=O169,"ok","false")</f>
        <v>ok</v>
      </c>
      <c r="P168" s="1378"/>
      <c r="Q168" s="1378" t="str">
        <f>IF(Q166=Q169,"ok","false")</f>
        <v>ok</v>
      </c>
      <c r="R168" s="1378" t="str">
        <f>IF(R166=R169,"ok","false")</f>
        <v>ok</v>
      </c>
      <c r="S168" s="1307"/>
    </row>
    <row r="169" spans="2:19" x14ac:dyDescent="0.15">
      <c r="I169" s="1380">
        <f>SUM(D166:H166)</f>
        <v>0</v>
      </c>
      <c r="J169" s="1380">
        <f>ROUNDDOWN(I169*0.1,0)</f>
        <v>0</v>
      </c>
      <c r="K169" s="1380"/>
      <c r="L169" s="1379"/>
      <c r="M169" s="1379"/>
      <c r="N169" s="1381">
        <f>SUM(L166:M166)</f>
        <v>0</v>
      </c>
      <c r="O169" s="1382">
        <f>ROUNDDOWN(N169*0.1,0)</f>
        <v>0</v>
      </c>
      <c r="P169" s="1382"/>
      <c r="Q169" s="1382">
        <f>I169+N169</f>
        <v>0</v>
      </c>
      <c r="R169" s="1382">
        <f>O169+J169</f>
        <v>0</v>
      </c>
    </row>
  </sheetData>
  <mergeCells count="18">
    <mergeCell ref="S9:S10"/>
    <mergeCell ref="B166:C166"/>
    <mergeCell ref="L9:M9"/>
    <mergeCell ref="N9:N10"/>
    <mergeCell ref="O9:O10"/>
    <mergeCell ref="P9:P10"/>
    <mergeCell ref="Q9:Q10"/>
    <mergeCell ref="R9:R10"/>
    <mergeCell ref="B5:S5"/>
    <mergeCell ref="B8:B10"/>
    <mergeCell ref="C8:C10"/>
    <mergeCell ref="D8:J8"/>
    <mergeCell ref="L8:O8"/>
    <mergeCell ref="Q8:R8"/>
    <mergeCell ref="D9:H9"/>
    <mergeCell ref="I9:I10"/>
    <mergeCell ref="J9:J10"/>
    <mergeCell ref="K9:K10"/>
  </mergeCells>
  <phoneticPr fontId="3"/>
  <pageMargins left="1.299212598425197" right="0.70866141732283472" top="0.74803149606299213" bottom="0.74803149606299213" header="0.31496062992125984" footer="0.31496062992125984"/>
  <pageSetup paperSize="8" scale="83" fitToHeight="0" orientation="landscape"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X69"/>
  <sheetViews>
    <sheetView view="pageBreakPreview" zoomScale="90" zoomScaleNormal="100" zoomScaleSheetLayoutView="90" workbookViewId="0">
      <selection activeCell="D13" sqref="D13"/>
    </sheetView>
  </sheetViews>
  <sheetFormatPr defaultRowHeight="12" x14ac:dyDescent="0.15"/>
  <cols>
    <col min="1" max="1" width="1.25" style="1387" customWidth="1"/>
    <col min="2" max="4" width="1.25" style="1386" customWidth="1"/>
    <col min="5" max="5" width="25" style="1386" customWidth="1"/>
    <col min="6" max="23" width="11.375" style="1387" customWidth="1"/>
    <col min="24" max="24" width="12.5" style="1387" customWidth="1"/>
    <col min="25" max="261" width="9" style="1387"/>
    <col min="262" max="262" width="1.875" style="1387" customWidth="1"/>
    <col min="263" max="263" width="2" style="1387" customWidth="1"/>
    <col min="264" max="264" width="27.5" style="1387" bestFit="1" customWidth="1"/>
    <col min="265" max="280" width="10.125" style="1387" customWidth="1"/>
    <col min="281" max="517" width="9" style="1387"/>
    <col min="518" max="518" width="1.875" style="1387" customWidth="1"/>
    <col min="519" max="519" width="2" style="1387" customWidth="1"/>
    <col min="520" max="520" width="27.5" style="1387" bestFit="1" customWidth="1"/>
    <col min="521" max="536" width="10.125" style="1387" customWidth="1"/>
    <col min="537" max="773" width="9" style="1387"/>
    <col min="774" max="774" width="1.875" style="1387" customWidth="1"/>
    <col min="775" max="775" width="2" style="1387" customWidth="1"/>
    <col min="776" max="776" width="27.5" style="1387" bestFit="1" customWidth="1"/>
    <col min="777" max="792" width="10.125" style="1387" customWidth="1"/>
    <col min="793" max="1029" width="9" style="1387"/>
    <col min="1030" max="1030" width="1.875" style="1387" customWidth="1"/>
    <col min="1031" max="1031" width="2" style="1387" customWidth="1"/>
    <col min="1032" max="1032" width="27.5" style="1387" bestFit="1" customWidth="1"/>
    <col min="1033" max="1048" width="10.125" style="1387" customWidth="1"/>
    <col min="1049" max="1285" width="9" style="1387"/>
    <col min="1286" max="1286" width="1.875" style="1387" customWidth="1"/>
    <col min="1287" max="1287" width="2" style="1387" customWidth="1"/>
    <col min="1288" max="1288" width="27.5" style="1387" bestFit="1" customWidth="1"/>
    <col min="1289" max="1304" width="10.125" style="1387" customWidth="1"/>
    <col min="1305" max="1541" width="9" style="1387"/>
    <col min="1542" max="1542" width="1.875" style="1387" customWidth="1"/>
    <col min="1543" max="1543" width="2" style="1387" customWidth="1"/>
    <col min="1544" max="1544" width="27.5" style="1387" bestFit="1" customWidth="1"/>
    <col min="1545" max="1560" width="10.125" style="1387" customWidth="1"/>
    <col min="1561" max="1797" width="9" style="1387"/>
    <col min="1798" max="1798" width="1.875" style="1387" customWidth="1"/>
    <col min="1799" max="1799" width="2" style="1387" customWidth="1"/>
    <col min="1800" max="1800" width="27.5" style="1387" bestFit="1" customWidth="1"/>
    <col min="1801" max="1816" width="10.125" style="1387" customWidth="1"/>
    <col min="1817" max="2053" width="9" style="1387"/>
    <col min="2054" max="2054" width="1.875" style="1387" customWidth="1"/>
    <col min="2055" max="2055" width="2" style="1387" customWidth="1"/>
    <col min="2056" max="2056" width="27.5" style="1387" bestFit="1" customWidth="1"/>
    <col min="2057" max="2072" width="10.125" style="1387" customWidth="1"/>
    <col min="2073" max="2309" width="9" style="1387"/>
    <col min="2310" max="2310" width="1.875" style="1387" customWidth="1"/>
    <col min="2311" max="2311" width="2" style="1387" customWidth="1"/>
    <col min="2312" max="2312" width="27.5" style="1387" bestFit="1" customWidth="1"/>
    <col min="2313" max="2328" width="10.125" style="1387" customWidth="1"/>
    <col min="2329" max="2565" width="9" style="1387"/>
    <col min="2566" max="2566" width="1.875" style="1387" customWidth="1"/>
    <col min="2567" max="2567" width="2" style="1387" customWidth="1"/>
    <col min="2568" max="2568" width="27.5" style="1387" bestFit="1" customWidth="1"/>
    <col min="2569" max="2584" width="10.125" style="1387" customWidth="1"/>
    <col min="2585" max="2821" width="9" style="1387"/>
    <col min="2822" max="2822" width="1.875" style="1387" customWidth="1"/>
    <col min="2823" max="2823" width="2" style="1387" customWidth="1"/>
    <col min="2824" max="2824" width="27.5" style="1387" bestFit="1" customWidth="1"/>
    <col min="2825" max="2840" width="10.125" style="1387" customWidth="1"/>
    <col min="2841" max="3077" width="9" style="1387"/>
    <col min="3078" max="3078" width="1.875" style="1387" customWidth="1"/>
    <col min="3079" max="3079" width="2" style="1387" customWidth="1"/>
    <col min="3080" max="3080" width="27.5" style="1387" bestFit="1" customWidth="1"/>
    <col min="3081" max="3096" width="10.125" style="1387" customWidth="1"/>
    <col min="3097" max="3333" width="9" style="1387"/>
    <col min="3334" max="3334" width="1.875" style="1387" customWidth="1"/>
    <col min="3335" max="3335" width="2" style="1387" customWidth="1"/>
    <col min="3336" max="3336" width="27.5" style="1387" bestFit="1" customWidth="1"/>
    <col min="3337" max="3352" width="10.125" style="1387" customWidth="1"/>
    <col min="3353" max="3589" width="9" style="1387"/>
    <col min="3590" max="3590" width="1.875" style="1387" customWidth="1"/>
    <col min="3591" max="3591" width="2" style="1387" customWidth="1"/>
    <col min="3592" max="3592" width="27.5" style="1387" bestFit="1" customWidth="1"/>
    <col min="3593" max="3608" width="10.125" style="1387" customWidth="1"/>
    <col min="3609" max="3845" width="9" style="1387"/>
    <col min="3846" max="3846" width="1.875" style="1387" customWidth="1"/>
    <col min="3847" max="3847" width="2" style="1387" customWidth="1"/>
    <col min="3848" max="3848" width="27.5" style="1387" bestFit="1" customWidth="1"/>
    <col min="3849" max="3864" width="10.125" style="1387" customWidth="1"/>
    <col min="3865" max="4101" width="9" style="1387"/>
    <col min="4102" max="4102" width="1.875" style="1387" customWidth="1"/>
    <col min="4103" max="4103" width="2" style="1387" customWidth="1"/>
    <col min="4104" max="4104" width="27.5" style="1387" bestFit="1" customWidth="1"/>
    <col min="4105" max="4120" width="10.125" style="1387" customWidth="1"/>
    <col min="4121" max="4357" width="9" style="1387"/>
    <col min="4358" max="4358" width="1.875" style="1387" customWidth="1"/>
    <col min="4359" max="4359" width="2" style="1387" customWidth="1"/>
    <col min="4360" max="4360" width="27.5" style="1387" bestFit="1" customWidth="1"/>
    <col min="4361" max="4376" width="10.125" style="1387" customWidth="1"/>
    <col min="4377" max="4613" width="9" style="1387"/>
    <col min="4614" max="4614" width="1.875" style="1387" customWidth="1"/>
    <col min="4615" max="4615" width="2" style="1387" customWidth="1"/>
    <col min="4616" max="4616" width="27.5" style="1387" bestFit="1" customWidth="1"/>
    <col min="4617" max="4632" width="10.125" style="1387" customWidth="1"/>
    <col min="4633" max="4869" width="9" style="1387"/>
    <col min="4870" max="4870" width="1.875" style="1387" customWidth="1"/>
    <col min="4871" max="4871" width="2" style="1387" customWidth="1"/>
    <col min="4872" max="4872" width="27.5" style="1387" bestFit="1" customWidth="1"/>
    <col min="4873" max="4888" width="10.125" style="1387" customWidth="1"/>
    <col min="4889" max="5125" width="9" style="1387"/>
    <col min="5126" max="5126" width="1.875" style="1387" customWidth="1"/>
    <col min="5127" max="5127" width="2" style="1387" customWidth="1"/>
    <col min="5128" max="5128" width="27.5" style="1387" bestFit="1" customWidth="1"/>
    <col min="5129" max="5144" width="10.125" style="1387" customWidth="1"/>
    <col min="5145" max="5381" width="9" style="1387"/>
    <col min="5382" max="5382" width="1.875" style="1387" customWidth="1"/>
    <col min="5383" max="5383" width="2" style="1387" customWidth="1"/>
    <col min="5384" max="5384" width="27.5" style="1387" bestFit="1" customWidth="1"/>
    <col min="5385" max="5400" width="10.125" style="1387" customWidth="1"/>
    <col min="5401" max="5637" width="9" style="1387"/>
    <col min="5638" max="5638" width="1.875" style="1387" customWidth="1"/>
    <col min="5639" max="5639" width="2" style="1387" customWidth="1"/>
    <col min="5640" max="5640" width="27.5" style="1387" bestFit="1" customWidth="1"/>
    <col min="5641" max="5656" width="10.125" style="1387" customWidth="1"/>
    <col min="5657" max="5893" width="9" style="1387"/>
    <col min="5894" max="5894" width="1.875" style="1387" customWidth="1"/>
    <col min="5895" max="5895" width="2" style="1387" customWidth="1"/>
    <col min="5896" max="5896" width="27.5" style="1387" bestFit="1" customWidth="1"/>
    <col min="5897" max="5912" width="10.125" style="1387" customWidth="1"/>
    <col min="5913" max="6149" width="9" style="1387"/>
    <col min="6150" max="6150" width="1.875" style="1387" customWidth="1"/>
    <col min="6151" max="6151" width="2" style="1387" customWidth="1"/>
    <col min="6152" max="6152" width="27.5" style="1387" bestFit="1" customWidth="1"/>
    <col min="6153" max="6168" width="10.125" style="1387" customWidth="1"/>
    <col min="6169" max="6405" width="9" style="1387"/>
    <col min="6406" max="6406" width="1.875" style="1387" customWidth="1"/>
    <col min="6407" max="6407" width="2" style="1387" customWidth="1"/>
    <col min="6408" max="6408" width="27.5" style="1387" bestFit="1" customWidth="1"/>
    <col min="6409" max="6424" width="10.125" style="1387" customWidth="1"/>
    <col min="6425" max="6661" width="9" style="1387"/>
    <col min="6662" max="6662" width="1.875" style="1387" customWidth="1"/>
    <col min="6663" max="6663" width="2" style="1387" customWidth="1"/>
    <col min="6664" max="6664" width="27.5" style="1387" bestFit="1" customWidth="1"/>
    <col min="6665" max="6680" width="10.125" style="1387" customWidth="1"/>
    <col min="6681" max="6917" width="9" style="1387"/>
    <col min="6918" max="6918" width="1.875" style="1387" customWidth="1"/>
    <col min="6919" max="6919" width="2" style="1387" customWidth="1"/>
    <col min="6920" max="6920" width="27.5" style="1387" bestFit="1" customWidth="1"/>
    <col min="6921" max="6936" width="10.125" style="1387" customWidth="1"/>
    <col min="6937" max="7173" width="9" style="1387"/>
    <col min="7174" max="7174" width="1.875" style="1387" customWidth="1"/>
    <col min="7175" max="7175" width="2" style="1387" customWidth="1"/>
    <col min="7176" max="7176" width="27.5" style="1387" bestFit="1" customWidth="1"/>
    <col min="7177" max="7192" width="10.125" style="1387" customWidth="1"/>
    <col min="7193" max="7429" width="9" style="1387"/>
    <col min="7430" max="7430" width="1.875" style="1387" customWidth="1"/>
    <col min="7431" max="7431" width="2" style="1387" customWidth="1"/>
    <col min="7432" max="7432" width="27.5" style="1387" bestFit="1" customWidth="1"/>
    <col min="7433" max="7448" width="10.125" style="1387" customWidth="1"/>
    <col min="7449" max="7685" width="9" style="1387"/>
    <col min="7686" max="7686" width="1.875" style="1387" customWidth="1"/>
    <col min="7687" max="7687" width="2" style="1387" customWidth="1"/>
    <col min="7688" max="7688" width="27.5" style="1387" bestFit="1" customWidth="1"/>
    <col min="7689" max="7704" width="10.125" style="1387" customWidth="1"/>
    <col min="7705" max="7941" width="9" style="1387"/>
    <col min="7942" max="7942" width="1.875" style="1387" customWidth="1"/>
    <col min="7943" max="7943" width="2" style="1387" customWidth="1"/>
    <col min="7944" max="7944" width="27.5" style="1387" bestFit="1" customWidth="1"/>
    <col min="7945" max="7960" width="10.125" style="1387" customWidth="1"/>
    <col min="7961" max="8197" width="9" style="1387"/>
    <col min="8198" max="8198" width="1.875" style="1387" customWidth="1"/>
    <col min="8199" max="8199" width="2" style="1387" customWidth="1"/>
    <col min="8200" max="8200" width="27.5" style="1387" bestFit="1" customWidth="1"/>
    <col min="8201" max="8216" width="10.125" style="1387" customWidth="1"/>
    <col min="8217" max="8453" width="9" style="1387"/>
    <col min="8454" max="8454" width="1.875" style="1387" customWidth="1"/>
    <col min="8455" max="8455" width="2" style="1387" customWidth="1"/>
    <col min="8456" max="8456" width="27.5" style="1387" bestFit="1" customWidth="1"/>
    <col min="8457" max="8472" width="10.125" style="1387" customWidth="1"/>
    <col min="8473" max="8709" width="9" style="1387"/>
    <col min="8710" max="8710" width="1.875" style="1387" customWidth="1"/>
    <col min="8711" max="8711" width="2" style="1387" customWidth="1"/>
    <col min="8712" max="8712" width="27.5" style="1387" bestFit="1" customWidth="1"/>
    <col min="8713" max="8728" width="10.125" style="1387" customWidth="1"/>
    <col min="8729" max="8965" width="9" style="1387"/>
    <col min="8966" max="8966" width="1.875" style="1387" customWidth="1"/>
    <col min="8967" max="8967" width="2" style="1387" customWidth="1"/>
    <col min="8968" max="8968" width="27.5" style="1387" bestFit="1" customWidth="1"/>
    <col min="8969" max="8984" width="10.125" style="1387" customWidth="1"/>
    <col min="8985" max="9221" width="9" style="1387"/>
    <col min="9222" max="9222" width="1.875" style="1387" customWidth="1"/>
    <col min="9223" max="9223" width="2" style="1387" customWidth="1"/>
    <col min="9224" max="9224" width="27.5" style="1387" bestFit="1" customWidth="1"/>
    <col min="9225" max="9240" width="10.125" style="1387" customWidth="1"/>
    <col min="9241" max="9477" width="9" style="1387"/>
    <col min="9478" max="9478" width="1.875" style="1387" customWidth="1"/>
    <col min="9479" max="9479" width="2" style="1387" customWidth="1"/>
    <col min="9480" max="9480" width="27.5" style="1387" bestFit="1" customWidth="1"/>
    <col min="9481" max="9496" width="10.125" style="1387" customWidth="1"/>
    <col min="9497" max="9733" width="9" style="1387"/>
    <col min="9734" max="9734" width="1.875" style="1387" customWidth="1"/>
    <col min="9735" max="9735" width="2" style="1387" customWidth="1"/>
    <col min="9736" max="9736" width="27.5" style="1387" bestFit="1" customWidth="1"/>
    <col min="9737" max="9752" width="10.125" style="1387" customWidth="1"/>
    <col min="9753" max="9989" width="9" style="1387"/>
    <col min="9990" max="9990" width="1.875" style="1387" customWidth="1"/>
    <col min="9991" max="9991" width="2" style="1387" customWidth="1"/>
    <col min="9992" max="9992" width="27.5" style="1387" bestFit="1" customWidth="1"/>
    <col min="9993" max="10008" width="10.125" style="1387" customWidth="1"/>
    <col min="10009" max="10245" width="9" style="1387"/>
    <col min="10246" max="10246" width="1.875" style="1387" customWidth="1"/>
    <col min="10247" max="10247" width="2" style="1387" customWidth="1"/>
    <col min="10248" max="10248" width="27.5" style="1387" bestFit="1" customWidth="1"/>
    <col min="10249" max="10264" width="10.125" style="1387" customWidth="1"/>
    <col min="10265" max="10501" width="9" style="1387"/>
    <col min="10502" max="10502" width="1.875" style="1387" customWidth="1"/>
    <col min="10503" max="10503" width="2" style="1387" customWidth="1"/>
    <col min="10504" max="10504" width="27.5" style="1387" bestFit="1" customWidth="1"/>
    <col min="10505" max="10520" width="10.125" style="1387" customWidth="1"/>
    <col min="10521" max="10757" width="9" style="1387"/>
    <col min="10758" max="10758" width="1.875" style="1387" customWidth="1"/>
    <col min="10759" max="10759" width="2" style="1387" customWidth="1"/>
    <col min="10760" max="10760" width="27.5" style="1387" bestFit="1" customWidth="1"/>
    <col min="10761" max="10776" width="10.125" style="1387" customWidth="1"/>
    <col min="10777" max="11013" width="9" style="1387"/>
    <col min="11014" max="11014" width="1.875" style="1387" customWidth="1"/>
    <col min="11015" max="11015" width="2" style="1387" customWidth="1"/>
    <col min="11016" max="11016" width="27.5" style="1387" bestFit="1" customWidth="1"/>
    <col min="11017" max="11032" width="10.125" style="1387" customWidth="1"/>
    <col min="11033" max="11269" width="9" style="1387"/>
    <col min="11270" max="11270" width="1.875" style="1387" customWidth="1"/>
    <col min="11271" max="11271" width="2" style="1387" customWidth="1"/>
    <col min="11272" max="11272" width="27.5" style="1387" bestFit="1" customWidth="1"/>
    <col min="11273" max="11288" width="10.125" style="1387" customWidth="1"/>
    <col min="11289" max="11525" width="9" style="1387"/>
    <col min="11526" max="11526" width="1.875" style="1387" customWidth="1"/>
    <col min="11527" max="11527" width="2" style="1387" customWidth="1"/>
    <col min="11528" max="11528" width="27.5" style="1387" bestFit="1" customWidth="1"/>
    <col min="11529" max="11544" width="10.125" style="1387" customWidth="1"/>
    <col min="11545" max="11781" width="9" style="1387"/>
    <col min="11782" max="11782" width="1.875" style="1387" customWidth="1"/>
    <col min="11783" max="11783" width="2" style="1387" customWidth="1"/>
    <col min="11784" max="11784" width="27.5" style="1387" bestFit="1" customWidth="1"/>
    <col min="11785" max="11800" width="10.125" style="1387" customWidth="1"/>
    <col min="11801" max="12037" width="9" style="1387"/>
    <col min="12038" max="12038" width="1.875" style="1387" customWidth="1"/>
    <col min="12039" max="12039" width="2" style="1387" customWidth="1"/>
    <col min="12040" max="12040" width="27.5" style="1387" bestFit="1" customWidth="1"/>
    <col min="12041" max="12056" width="10.125" style="1387" customWidth="1"/>
    <col min="12057" max="12293" width="9" style="1387"/>
    <col min="12294" max="12294" width="1.875" style="1387" customWidth="1"/>
    <col min="12295" max="12295" width="2" style="1387" customWidth="1"/>
    <col min="12296" max="12296" width="27.5" style="1387" bestFit="1" customWidth="1"/>
    <col min="12297" max="12312" width="10.125" style="1387" customWidth="1"/>
    <col min="12313" max="12549" width="9" style="1387"/>
    <col min="12550" max="12550" width="1.875" style="1387" customWidth="1"/>
    <col min="12551" max="12551" width="2" style="1387" customWidth="1"/>
    <col min="12552" max="12552" width="27.5" style="1387" bestFit="1" customWidth="1"/>
    <col min="12553" max="12568" width="10.125" style="1387" customWidth="1"/>
    <col min="12569" max="12805" width="9" style="1387"/>
    <col min="12806" max="12806" width="1.875" style="1387" customWidth="1"/>
    <col min="12807" max="12807" width="2" style="1387" customWidth="1"/>
    <col min="12808" max="12808" width="27.5" style="1387" bestFit="1" customWidth="1"/>
    <col min="12809" max="12824" width="10.125" style="1387" customWidth="1"/>
    <col min="12825" max="13061" width="9" style="1387"/>
    <col min="13062" max="13062" width="1.875" style="1387" customWidth="1"/>
    <col min="13063" max="13063" width="2" style="1387" customWidth="1"/>
    <col min="13064" max="13064" width="27.5" style="1387" bestFit="1" customWidth="1"/>
    <col min="13065" max="13080" width="10.125" style="1387" customWidth="1"/>
    <col min="13081" max="13317" width="9" style="1387"/>
    <col min="13318" max="13318" width="1.875" style="1387" customWidth="1"/>
    <col min="13319" max="13319" width="2" style="1387" customWidth="1"/>
    <col min="13320" max="13320" width="27.5" style="1387" bestFit="1" customWidth="1"/>
    <col min="13321" max="13336" width="10.125" style="1387" customWidth="1"/>
    <col min="13337" max="13573" width="9" style="1387"/>
    <col min="13574" max="13574" width="1.875" style="1387" customWidth="1"/>
    <col min="13575" max="13575" width="2" style="1387" customWidth="1"/>
    <col min="13576" max="13576" width="27.5" style="1387" bestFit="1" customWidth="1"/>
    <col min="13577" max="13592" width="10.125" style="1387" customWidth="1"/>
    <col min="13593" max="13829" width="9" style="1387"/>
    <col min="13830" max="13830" width="1.875" style="1387" customWidth="1"/>
    <col min="13831" max="13831" width="2" style="1387" customWidth="1"/>
    <col min="13832" max="13832" width="27.5" style="1387" bestFit="1" customWidth="1"/>
    <col min="13833" max="13848" width="10.125" style="1387" customWidth="1"/>
    <col min="13849" max="14085" width="9" style="1387"/>
    <col min="14086" max="14086" width="1.875" style="1387" customWidth="1"/>
    <col min="14087" max="14087" width="2" style="1387" customWidth="1"/>
    <col min="14088" max="14088" width="27.5" style="1387" bestFit="1" customWidth="1"/>
    <col min="14089" max="14104" width="10.125" style="1387" customWidth="1"/>
    <col min="14105" max="14341" width="9" style="1387"/>
    <col min="14342" max="14342" width="1.875" style="1387" customWidth="1"/>
    <col min="14343" max="14343" width="2" style="1387" customWidth="1"/>
    <col min="14344" max="14344" width="27.5" style="1387" bestFit="1" customWidth="1"/>
    <col min="14345" max="14360" width="10.125" style="1387" customWidth="1"/>
    <col min="14361" max="14597" width="9" style="1387"/>
    <col min="14598" max="14598" width="1.875" style="1387" customWidth="1"/>
    <col min="14599" max="14599" width="2" style="1387" customWidth="1"/>
    <col min="14600" max="14600" width="27.5" style="1387" bestFit="1" customWidth="1"/>
    <col min="14601" max="14616" width="10.125" style="1387" customWidth="1"/>
    <col min="14617" max="14853" width="9" style="1387"/>
    <col min="14854" max="14854" width="1.875" style="1387" customWidth="1"/>
    <col min="14855" max="14855" width="2" style="1387" customWidth="1"/>
    <col min="14856" max="14856" width="27.5" style="1387" bestFit="1" customWidth="1"/>
    <col min="14857" max="14872" width="10.125" style="1387" customWidth="1"/>
    <col min="14873" max="15109" width="9" style="1387"/>
    <col min="15110" max="15110" width="1.875" style="1387" customWidth="1"/>
    <col min="15111" max="15111" width="2" style="1387" customWidth="1"/>
    <col min="15112" max="15112" width="27.5" style="1387" bestFit="1" customWidth="1"/>
    <col min="15113" max="15128" width="10.125" style="1387" customWidth="1"/>
    <col min="15129" max="15365" width="9" style="1387"/>
    <col min="15366" max="15366" width="1.875" style="1387" customWidth="1"/>
    <col min="15367" max="15367" width="2" style="1387" customWidth="1"/>
    <col min="15368" max="15368" width="27.5" style="1387" bestFit="1" customWidth="1"/>
    <col min="15369" max="15384" width="10.125" style="1387" customWidth="1"/>
    <col min="15385" max="15621" width="9" style="1387"/>
    <col min="15622" max="15622" width="1.875" style="1387" customWidth="1"/>
    <col min="15623" max="15623" width="2" style="1387" customWidth="1"/>
    <col min="15624" max="15624" width="27.5" style="1387" bestFit="1" customWidth="1"/>
    <col min="15625" max="15640" width="10.125" style="1387" customWidth="1"/>
    <col min="15641" max="15877" width="9" style="1387"/>
    <col min="15878" max="15878" width="1.875" style="1387" customWidth="1"/>
    <col min="15879" max="15879" width="2" style="1387" customWidth="1"/>
    <col min="15880" max="15880" width="27.5" style="1387" bestFit="1" customWidth="1"/>
    <col min="15881" max="15896" width="10.125" style="1387" customWidth="1"/>
    <col min="15897" max="16133" width="9" style="1387"/>
    <col min="16134" max="16134" width="1.875" style="1387" customWidth="1"/>
    <col min="16135" max="16135" width="2" style="1387" customWidth="1"/>
    <col min="16136" max="16136" width="27.5" style="1387" bestFit="1" customWidth="1"/>
    <col min="16137" max="16152" width="10.125" style="1387" customWidth="1"/>
    <col min="16153" max="16384" width="9" style="1387"/>
  </cols>
  <sheetData>
    <row r="1" spans="2:24" s="1384" customFormat="1" ht="13.5" x14ac:dyDescent="0.15">
      <c r="B1" s="1383"/>
      <c r="C1" s="1383"/>
      <c r="D1" s="1383"/>
      <c r="E1" s="1383"/>
      <c r="X1" s="1319" t="s">
        <v>720</v>
      </c>
    </row>
    <row r="2" spans="2:24" ht="18" customHeight="1" x14ac:dyDescent="0.15">
      <c r="B2" s="1385" t="s">
        <v>721</v>
      </c>
    </row>
    <row r="4" spans="2:24" ht="15" customHeight="1" x14ac:dyDescent="0.15">
      <c r="B4" s="1383" t="s">
        <v>722</v>
      </c>
      <c r="F4" s="1388"/>
      <c r="G4" s="1388"/>
      <c r="H4" s="1388"/>
      <c r="I4" s="1388"/>
      <c r="J4" s="1388"/>
      <c r="K4" s="1388"/>
      <c r="L4" s="1388"/>
      <c r="M4" s="1388"/>
      <c r="N4" s="1388"/>
      <c r="O4" s="1388"/>
      <c r="P4" s="1388"/>
      <c r="Q4" s="1388"/>
      <c r="R4" s="1388"/>
      <c r="S4" s="1388"/>
      <c r="T4" s="1388"/>
      <c r="U4" s="1388"/>
      <c r="V4" s="1388"/>
      <c r="X4" s="1388" t="s">
        <v>701</v>
      </c>
    </row>
    <row r="5" spans="2:24" ht="15" customHeight="1" x14ac:dyDescent="0.15">
      <c r="B5" s="1389"/>
      <c r="C5" s="1390" t="s">
        <v>723</v>
      </c>
      <c r="D5" s="1390"/>
      <c r="E5" s="1391"/>
      <c r="F5" s="1392" t="s">
        <v>724</v>
      </c>
      <c r="G5" s="1392" t="s">
        <v>725</v>
      </c>
      <c r="H5" s="1393" t="s">
        <v>726</v>
      </c>
      <c r="I5" s="1393" t="s">
        <v>727</v>
      </c>
      <c r="J5" s="1393" t="s">
        <v>728</v>
      </c>
      <c r="K5" s="1393" t="s">
        <v>729</v>
      </c>
      <c r="L5" s="1393" t="s">
        <v>730</v>
      </c>
      <c r="M5" s="1393" t="s">
        <v>731</v>
      </c>
      <c r="N5" s="1393" t="s">
        <v>732</v>
      </c>
      <c r="O5" s="1393" t="s">
        <v>733</v>
      </c>
      <c r="P5" s="1393" t="s">
        <v>734</v>
      </c>
      <c r="Q5" s="1393" t="s">
        <v>735</v>
      </c>
      <c r="R5" s="1393" t="s">
        <v>736</v>
      </c>
      <c r="S5" s="1393" t="s">
        <v>737</v>
      </c>
      <c r="T5" s="1393" t="s">
        <v>738</v>
      </c>
      <c r="U5" s="1393" t="s">
        <v>739</v>
      </c>
      <c r="V5" s="1393" t="s">
        <v>740</v>
      </c>
      <c r="W5" s="1394" t="s">
        <v>741</v>
      </c>
      <c r="X5" s="1395" t="s">
        <v>8</v>
      </c>
    </row>
    <row r="6" spans="2:24" ht="15" customHeight="1" thickBot="1" x14ac:dyDescent="0.2">
      <c r="B6" s="1396"/>
      <c r="C6" s="1397" t="s">
        <v>742</v>
      </c>
      <c r="D6" s="1397"/>
      <c r="E6" s="1398"/>
      <c r="F6" s="1399"/>
      <c r="G6" s="1399" t="s">
        <v>743</v>
      </c>
      <c r="H6" s="1399" t="s">
        <v>744</v>
      </c>
      <c r="I6" s="1399" t="s">
        <v>745</v>
      </c>
      <c r="J6" s="1399" t="s">
        <v>746</v>
      </c>
      <c r="K6" s="1399" t="s">
        <v>747</v>
      </c>
      <c r="L6" s="1399" t="s">
        <v>748</v>
      </c>
      <c r="M6" s="1399" t="s">
        <v>749</v>
      </c>
      <c r="N6" s="1399" t="s">
        <v>750</v>
      </c>
      <c r="O6" s="1399" t="s">
        <v>751</v>
      </c>
      <c r="P6" s="1399" t="s">
        <v>752</v>
      </c>
      <c r="Q6" s="1399" t="s">
        <v>753</v>
      </c>
      <c r="R6" s="1399" t="s">
        <v>754</v>
      </c>
      <c r="S6" s="1399" t="s">
        <v>755</v>
      </c>
      <c r="T6" s="1399" t="s">
        <v>756</v>
      </c>
      <c r="U6" s="1399" t="s">
        <v>757</v>
      </c>
      <c r="V6" s="1399" t="s">
        <v>758</v>
      </c>
      <c r="W6" s="1400" t="s">
        <v>759</v>
      </c>
      <c r="X6" s="1401"/>
    </row>
    <row r="7" spans="2:24" ht="15" customHeight="1" thickTop="1" x14ac:dyDescent="0.15">
      <c r="B7" s="1402"/>
      <c r="C7" s="1403" t="s">
        <v>760</v>
      </c>
      <c r="D7" s="1404"/>
      <c r="E7" s="1405"/>
      <c r="F7" s="1406"/>
      <c r="G7" s="1406"/>
      <c r="H7" s="1407"/>
      <c r="I7" s="1407"/>
      <c r="J7" s="1407"/>
      <c r="K7" s="1407"/>
      <c r="L7" s="1407"/>
      <c r="M7" s="1407"/>
      <c r="N7" s="1407"/>
      <c r="O7" s="1407"/>
      <c r="P7" s="1407"/>
      <c r="Q7" s="1407"/>
      <c r="R7" s="1407"/>
      <c r="S7" s="1407"/>
      <c r="T7" s="1407"/>
      <c r="U7" s="1407"/>
      <c r="V7" s="1407"/>
      <c r="W7" s="1408"/>
      <c r="X7" s="1409">
        <f>SUM(F7:W7)</f>
        <v>0</v>
      </c>
    </row>
    <row r="8" spans="2:24" ht="15" customHeight="1" x14ac:dyDescent="0.15">
      <c r="B8" s="1410"/>
      <c r="C8" s="1411"/>
      <c r="D8" s="1412" t="s">
        <v>761</v>
      </c>
      <c r="E8" s="1413"/>
      <c r="F8" s="1414"/>
      <c r="G8" s="1414"/>
      <c r="H8" s="1415"/>
      <c r="I8" s="1415"/>
      <c r="J8" s="1415"/>
      <c r="K8" s="1415"/>
      <c r="L8" s="1415"/>
      <c r="M8" s="1415"/>
      <c r="N8" s="1415"/>
      <c r="O8" s="1415"/>
      <c r="P8" s="1415"/>
      <c r="Q8" s="1415"/>
      <c r="R8" s="1415"/>
      <c r="S8" s="1415"/>
      <c r="T8" s="1415"/>
      <c r="U8" s="1415"/>
      <c r="V8" s="1415"/>
      <c r="W8" s="1416"/>
      <c r="X8" s="1417">
        <f t="shared" ref="X8:X20" si="0">SUM(F8:W8)</f>
        <v>0</v>
      </c>
    </row>
    <row r="9" spans="2:24" ht="15" customHeight="1" x14ac:dyDescent="0.15">
      <c r="B9" s="1410"/>
      <c r="C9" s="1411"/>
      <c r="D9" s="1418"/>
      <c r="E9" s="1419" t="s">
        <v>762</v>
      </c>
      <c r="F9" s="1420"/>
      <c r="G9" s="1420"/>
      <c r="H9" s="1421"/>
      <c r="I9" s="1421"/>
      <c r="J9" s="1421"/>
      <c r="K9" s="1421"/>
      <c r="L9" s="1421"/>
      <c r="M9" s="1421"/>
      <c r="N9" s="1421"/>
      <c r="O9" s="1421"/>
      <c r="P9" s="1421"/>
      <c r="Q9" s="1421"/>
      <c r="R9" s="1421"/>
      <c r="S9" s="1422"/>
      <c r="T9" s="1422"/>
      <c r="U9" s="1422"/>
      <c r="V9" s="1422"/>
      <c r="W9" s="1422"/>
      <c r="X9" s="1423">
        <f t="shared" si="0"/>
        <v>0</v>
      </c>
    </row>
    <row r="10" spans="2:24" ht="15" customHeight="1" x14ac:dyDescent="0.15">
      <c r="B10" s="1410"/>
      <c r="C10" s="1411"/>
      <c r="D10" s="1424"/>
      <c r="E10" s="1425" t="s">
        <v>763</v>
      </c>
      <c r="F10" s="1426"/>
      <c r="G10" s="1426"/>
      <c r="H10" s="1427"/>
      <c r="I10" s="1427"/>
      <c r="J10" s="1427"/>
      <c r="K10" s="1427"/>
      <c r="L10" s="1427"/>
      <c r="M10" s="1427"/>
      <c r="N10" s="1427"/>
      <c r="O10" s="1427"/>
      <c r="P10" s="1427"/>
      <c r="Q10" s="1427"/>
      <c r="R10" s="1427"/>
      <c r="S10" s="1428"/>
      <c r="T10" s="1428"/>
      <c r="U10" s="1428"/>
      <c r="V10" s="1428"/>
      <c r="W10" s="1428"/>
      <c r="X10" s="1429">
        <f t="shared" si="0"/>
        <v>0</v>
      </c>
    </row>
    <row r="11" spans="2:24" ht="15" customHeight="1" x14ac:dyDescent="0.15">
      <c r="B11" s="1430"/>
      <c r="C11" s="1411"/>
      <c r="D11" s="1431" t="s">
        <v>764</v>
      </c>
      <c r="E11" s="1432"/>
      <c r="F11" s="1420"/>
      <c r="G11" s="1420"/>
      <c r="H11" s="1421"/>
      <c r="I11" s="1421"/>
      <c r="J11" s="1421"/>
      <c r="K11" s="1421"/>
      <c r="L11" s="1421"/>
      <c r="M11" s="1421"/>
      <c r="N11" s="1421"/>
      <c r="O11" s="1421"/>
      <c r="P11" s="1421"/>
      <c r="Q11" s="1421"/>
      <c r="R11" s="1421"/>
      <c r="S11" s="1422"/>
      <c r="T11" s="1422"/>
      <c r="U11" s="1422"/>
      <c r="V11" s="1422"/>
      <c r="W11" s="1422"/>
      <c r="X11" s="1423">
        <f t="shared" si="0"/>
        <v>0</v>
      </c>
    </row>
    <row r="12" spans="2:24" ht="15" customHeight="1" x14ac:dyDescent="0.15">
      <c r="B12" s="1410"/>
      <c r="C12" s="1433" t="s">
        <v>765</v>
      </c>
      <c r="D12" s="1434"/>
      <c r="E12" s="1435"/>
      <c r="F12" s="1414"/>
      <c r="G12" s="1414"/>
      <c r="H12" s="1414"/>
      <c r="I12" s="1414"/>
      <c r="J12" s="1414"/>
      <c r="K12" s="1414"/>
      <c r="L12" s="1414"/>
      <c r="M12" s="1414"/>
      <c r="N12" s="1414"/>
      <c r="O12" s="1414"/>
      <c r="P12" s="1414"/>
      <c r="Q12" s="1414"/>
      <c r="R12" s="1414"/>
      <c r="S12" s="1414"/>
      <c r="T12" s="1414"/>
      <c r="U12" s="1414"/>
      <c r="V12" s="1414"/>
      <c r="W12" s="1436"/>
      <c r="X12" s="1417">
        <f t="shared" si="0"/>
        <v>0</v>
      </c>
    </row>
    <row r="13" spans="2:24" ht="15" customHeight="1" x14ac:dyDescent="0.15">
      <c r="B13" s="1410"/>
      <c r="C13" s="1411"/>
      <c r="D13" s="1431" t="s">
        <v>766</v>
      </c>
      <c r="E13" s="1437"/>
      <c r="F13" s="1438"/>
      <c r="G13" s="1438"/>
      <c r="H13" s="1439"/>
      <c r="I13" s="1439"/>
      <c r="J13" s="1439"/>
      <c r="K13" s="1439"/>
      <c r="L13" s="1439"/>
      <c r="M13" s="1439"/>
      <c r="N13" s="1439"/>
      <c r="O13" s="1439"/>
      <c r="P13" s="1439"/>
      <c r="Q13" s="1439"/>
      <c r="R13" s="1439"/>
      <c r="S13" s="1440"/>
      <c r="T13" s="1440"/>
      <c r="U13" s="1440"/>
      <c r="V13" s="1440"/>
      <c r="W13" s="1440"/>
      <c r="X13" s="1441">
        <f t="shared" si="0"/>
        <v>0</v>
      </c>
    </row>
    <row r="14" spans="2:24" ht="15" customHeight="1" x14ac:dyDescent="0.15">
      <c r="B14" s="1410"/>
      <c r="C14" s="1411"/>
      <c r="D14" s="1442" t="s">
        <v>767</v>
      </c>
      <c r="E14" s="1443"/>
      <c r="F14" s="1444"/>
      <c r="G14" s="1444"/>
      <c r="H14" s="1445"/>
      <c r="I14" s="1445"/>
      <c r="J14" s="1445"/>
      <c r="K14" s="1445"/>
      <c r="L14" s="1445"/>
      <c r="M14" s="1445"/>
      <c r="N14" s="1445"/>
      <c r="O14" s="1445"/>
      <c r="P14" s="1445"/>
      <c r="Q14" s="1445"/>
      <c r="R14" s="1445"/>
      <c r="S14" s="1446"/>
      <c r="T14" s="1446"/>
      <c r="U14" s="1446"/>
      <c r="V14" s="1446"/>
      <c r="W14" s="1446"/>
      <c r="X14" s="1447">
        <f t="shared" si="0"/>
        <v>0</v>
      </c>
    </row>
    <row r="15" spans="2:24" ht="15" customHeight="1" x14ac:dyDescent="0.15">
      <c r="B15" s="1410"/>
      <c r="C15" s="1411"/>
      <c r="D15" s="1442" t="s">
        <v>768</v>
      </c>
      <c r="E15" s="1443"/>
      <c r="F15" s="1444"/>
      <c r="G15" s="1444"/>
      <c r="H15" s="1445"/>
      <c r="I15" s="1445"/>
      <c r="J15" s="1445"/>
      <c r="K15" s="1445"/>
      <c r="L15" s="1445"/>
      <c r="M15" s="1445"/>
      <c r="N15" s="1445"/>
      <c r="O15" s="1445"/>
      <c r="P15" s="1445"/>
      <c r="Q15" s="1445"/>
      <c r="R15" s="1445"/>
      <c r="S15" s="1446"/>
      <c r="T15" s="1446"/>
      <c r="U15" s="1446"/>
      <c r="V15" s="1446"/>
      <c r="W15" s="1446"/>
      <c r="X15" s="1447">
        <f t="shared" si="0"/>
        <v>0</v>
      </c>
    </row>
    <row r="16" spans="2:24" ht="15" customHeight="1" x14ac:dyDescent="0.15">
      <c r="B16" s="1410"/>
      <c r="C16" s="1411"/>
      <c r="D16" s="1442" t="s">
        <v>764</v>
      </c>
      <c r="E16" s="1443"/>
      <c r="F16" s="1444"/>
      <c r="G16" s="1444"/>
      <c r="H16" s="1445"/>
      <c r="I16" s="1445"/>
      <c r="J16" s="1445"/>
      <c r="K16" s="1445"/>
      <c r="L16" s="1445"/>
      <c r="M16" s="1445"/>
      <c r="N16" s="1445"/>
      <c r="O16" s="1445"/>
      <c r="P16" s="1445"/>
      <c r="Q16" s="1445"/>
      <c r="R16" s="1445"/>
      <c r="S16" s="1446"/>
      <c r="T16" s="1446"/>
      <c r="U16" s="1446"/>
      <c r="V16" s="1446"/>
      <c r="W16" s="1446"/>
      <c r="X16" s="1447">
        <f t="shared" si="0"/>
        <v>0</v>
      </c>
    </row>
    <row r="17" spans="2:24" ht="15" customHeight="1" x14ac:dyDescent="0.15">
      <c r="B17" s="1430"/>
      <c r="C17" s="1411"/>
      <c r="D17" s="1424" t="s">
        <v>769</v>
      </c>
      <c r="E17" s="1443"/>
      <c r="F17" s="1444"/>
      <c r="G17" s="1444"/>
      <c r="H17" s="1445"/>
      <c r="I17" s="1445"/>
      <c r="J17" s="1445"/>
      <c r="K17" s="1445"/>
      <c r="L17" s="1445"/>
      <c r="M17" s="1445"/>
      <c r="N17" s="1445"/>
      <c r="O17" s="1445"/>
      <c r="P17" s="1445"/>
      <c r="Q17" s="1445"/>
      <c r="R17" s="1445"/>
      <c r="S17" s="1446"/>
      <c r="T17" s="1446"/>
      <c r="U17" s="1446"/>
      <c r="V17" s="1446"/>
      <c r="W17" s="1446"/>
      <c r="X17" s="1447">
        <f t="shared" si="0"/>
        <v>0</v>
      </c>
    </row>
    <row r="18" spans="2:24" ht="15" customHeight="1" x14ac:dyDescent="0.15">
      <c r="B18" s="1448"/>
      <c r="C18" s="1449" t="s">
        <v>770</v>
      </c>
      <c r="D18" s="1450"/>
      <c r="E18" s="1435"/>
      <c r="F18" s="1414"/>
      <c r="G18" s="1414"/>
      <c r="H18" s="1415"/>
      <c r="I18" s="1415"/>
      <c r="J18" s="1415"/>
      <c r="K18" s="1415"/>
      <c r="L18" s="1415"/>
      <c r="M18" s="1415"/>
      <c r="N18" s="1415"/>
      <c r="O18" s="1415"/>
      <c r="P18" s="1415"/>
      <c r="Q18" s="1415"/>
      <c r="R18" s="1415"/>
      <c r="S18" s="1416"/>
      <c r="T18" s="1416"/>
      <c r="U18" s="1416"/>
      <c r="V18" s="1416"/>
      <c r="W18" s="1416"/>
      <c r="X18" s="1417">
        <f t="shared" si="0"/>
        <v>0</v>
      </c>
    </row>
    <row r="19" spans="2:24" ht="15" customHeight="1" x14ac:dyDescent="0.15">
      <c r="B19" s="1448"/>
      <c r="C19" s="1434" t="s">
        <v>771</v>
      </c>
      <c r="D19" s="1434"/>
      <c r="E19" s="1435"/>
      <c r="F19" s="1414"/>
      <c r="G19" s="1414"/>
      <c r="H19" s="1414"/>
      <c r="I19" s="1414"/>
      <c r="J19" s="1414"/>
      <c r="K19" s="1414"/>
      <c r="L19" s="1414"/>
      <c r="M19" s="1414"/>
      <c r="N19" s="1414"/>
      <c r="O19" s="1414"/>
      <c r="P19" s="1414"/>
      <c r="Q19" s="1414"/>
      <c r="R19" s="1414"/>
      <c r="S19" s="1415"/>
      <c r="T19" s="1415"/>
      <c r="U19" s="1415"/>
      <c r="V19" s="1415"/>
      <c r="W19" s="1416"/>
      <c r="X19" s="1417">
        <f t="shared" si="0"/>
        <v>0</v>
      </c>
    </row>
    <row r="20" spans="2:24" ht="15" customHeight="1" x14ac:dyDescent="0.15">
      <c r="B20" s="1430"/>
      <c r="C20" s="1449" t="s">
        <v>772</v>
      </c>
      <c r="D20" s="1450"/>
      <c r="E20" s="1435"/>
      <c r="F20" s="1414"/>
      <c r="G20" s="1414"/>
      <c r="H20" s="1415"/>
      <c r="I20" s="1415"/>
      <c r="J20" s="1415"/>
      <c r="K20" s="1415"/>
      <c r="L20" s="1415"/>
      <c r="M20" s="1415"/>
      <c r="N20" s="1415"/>
      <c r="O20" s="1415"/>
      <c r="P20" s="1415"/>
      <c r="Q20" s="1415"/>
      <c r="R20" s="1415"/>
      <c r="S20" s="1416"/>
      <c r="T20" s="1416"/>
      <c r="U20" s="1416"/>
      <c r="V20" s="1416"/>
      <c r="W20" s="1416"/>
      <c r="X20" s="1417">
        <f t="shared" si="0"/>
        <v>0</v>
      </c>
    </row>
    <row r="21" spans="2:24" ht="15" customHeight="1" x14ac:dyDescent="0.15">
      <c r="B21" s="1451"/>
      <c r="C21" s="1452"/>
      <c r="D21" s="1452"/>
      <c r="E21" s="1452"/>
      <c r="F21" s="1452"/>
      <c r="G21" s="1452"/>
      <c r="H21" s="1452"/>
      <c r="I21" s="1452"/>
      <c r="J21" s="1452"/>
      <c r="K21" s="1452"/>
      <c r="L21" s="1452"/>
      <c r="M21" s="1452"/>
      <c r="N21" s="1452"/>
      <c r="O21" s="1452"/>
      <c r="P21" s="1452"/>
      <c r="Q21" s="1452"/>
      <c r="R21" s="1452"/>
      <c r="S21" s="1452"/>
      <c r="T21" s="1452"/>
      <c r="U21" s="1452"/>
      <c r="V21" s="1452"/>
      <c r="W21" s="1452"/>
      <c r="X21" s="1452"/>
    </row>
    <row r="22" spans="2:24" ht="15" customHeight="1" x14ac:dyDescent="0.15">
      <c r="B22" s="1453" t="s">
        <v>773</v>
      </c>
      <c r="C22" s="1452"/>
      <c r="D22" s="1452"/>
      <c r="E22" s="1452"/>
      <c r="F22" s="1388"/>
      <c r="G22" s="1388"/>
      <c r="H22" s="1388"/>
      <c r="I22" s="1388"/>
      <c r="J22" s="1388"/>
      <c r="K22" s="1388"/>
      <c r="L22" s="1388"/>
      <c r="M22" s="1388"/>
      <c r="N22" s="1388"/>
      <c r="O22" s="1388"/>
      <c r="P22" s="1388"/>
      <c r="Q22" s="1388"/>
      <c r="R22" s="1388"/>
      <c r="S22" s="1388"/>
      <c r="T22" s="1388"/>
      <c r="U22" s="1388"/>
      <c r="V22" s="1388"/>
      <c r="X22" s="1388" t="s">
        <v>701</v>
      </c>
    </row>
    <row r="23" spans="2:24" ht="15" customHeight="1" x14ac:dyDescent="0.15">
      <c r="B23" s="1454"/>
      <c r="C23" s="1390" t="s">
        <v>723</v>
      </c>
      <c r="D23" s="1390"/>
      <c r="E23" s="1391"/>
      <c r="F23" s="1393" t="s">
        <v>724</v>
      </c>
      <c r="G23" s="1393" t="s">
        <v>725</v>
      </c>
      <c r="H23" s="1393" t="s">
        <v>726</v>
      </c>
      <c r="I23" s="1393" t="s">
        <v>727</v>
      </c>
      <c r="J23" s="1393" t="s">
        <v>728</v>
      </c>
      <c r="K23" s="1393" t="s">
        <v>729</v>
      </c>
      <c r="L23" s="1393" t="s">
        <v>730</v>
      </c>
      <c r="M23" s="1393" t="s">
        <v>731</v>
      </c>
      <c r="N23" s="1393" t="s">
        <v>732</v>
      </c>
      <c r="O23" s="1393" t="s">
        <v>733</v>
      </c>
      <c r="P23" s="1393" t="s">
        <v>734</v>
      </c>
      <c r="Q23" s="1393" t="s">
        <v>735</v>
      </c>
      <c r="R23" s="1393" t="s">
        <v>736</v>
      </c>
      <c r="S23" s="1393" t="s">
        <v>737</v>
      </c>
      <c r="T23" s="1393" t="s">
        <v>738</v>
      </c>
      <c r="U23" s="1393" t="s">
        <v>739</v>
      </c>
      <c r="V23" s="1393" t="s">
        <v>740</v>
      </c>
      <c r="W23" s="1394" t="s">
        <v>741</v>
      </c>
      <c r="X23" s="1395" t="s">
        <v>8</v>
      </c>
    </row>
    <row r="24" spans="2:24" ht="15" customHeight="1" thickBot="1" x14ac:dyDescent="0.2">
      <c r="B24" s="1455"/>
      <c r="C24" s="1397" t="s">
        <v>742</v>
      </c>
      <c r="D24" s="1397"/>
      <c r="E24" s="1398"/>
      <c r="F24" s="1399"/>
      <c r="G24" s="1399" t="s">
        <v>743</v>
      </c>
      <c r="H24" s="1399" t="s">
        <v>744</v>
      </c>
      <c r="I24" s="1399" t="s">
        <v>745</v>
      </c>
      <c r="J24" s="1399" t="s">
        <v>746</v>
      </c>
      <c r="K24" s="1399" t="s">
        <v>747</v>
      </c>
      <c r="L24" s="1399" t="s">
        <v>748</v>
      </c>
      <c r="M24" s="1399" t="s">
        <v>749</v>
      </c>
      <c r="N24" s="1399" t="s">
        <v>750</v>
      </c>
      <c r="O24" s="1399" t="s">
        <v>751</v>
      </c>
      <c r="P24" s="1399" t="s">
        <v>752</v>
      </c>
      <c r="Q24" s="1399" t="s">
        <v>753</v>
      </c>
      <c r="R24" s="1399" t="s">
        <v>754</v>
      </c>
      <c r="S24" s="1399" t="s">
        <v>755</v>
      </c>
      <c r="T24" s="1399" t="s">
        <v>756</v>
      </c>
      <c r="U24" s="1399" t="s">
        <v>757</v>
      </c>
      <c r="V24" s="1399" t="s">
        <v>758</v>
      </c>
      <c r="W24" s="1400" t="s">
        <v>759</v>
      </c>
      <c r="X24" s="1401"/>
    </row>
    <row r="25" spans="2:24" ht="15" customHeight="1" thickTop="1" x14ac:dyDescent="0.15">
      <c r="B25" s="1456"/>
      <c r="C25" s="1457" t="s">
        <v>774</v>
      </c>
      <c r="D25" s="1458"/>
      <c r="E25" s="1459"/>
      <c r="F25" s="1460"/>
      <c r="G25" s="1460"/>
      <c r="H25" s="1460"/>
      <c r="I25" s="1460"/>
      <c r="J25" s="1460"/>
      <c r="K25" s="1460"/>
      <c r="L25" s="1460"/>
      <c r="M25" s="1460"/>
      <c r="N25" s="1460"/>
      <c r="O25" s="1460"/>
      <c r="P25" s="1460"/>
      <c r="Q25" s="1460"/>
      <c r="R25" s="1460"/>
      <c r="S25" s="1460"/>
      <c r="T25" s="1460"/>
      <c r="U25" s="1460"/>
      <c r="V25" s="1460"/>
      <c r="W25" s="1461"/>
      <c r="X25" s="1462">
        <f t="shared" ref="X25:X38" si="1">SUM(F25:W25)</f>
        <v>0</v>
      </c>
    </row>
    <row r="26" spans="2:24" ht="15" customHeight="1" x14ac:dyDescent="0.15">
      <c r="B26" s="1456"/>
      <c r="C26" s="1457"/>
      <c r="D26" s="1463" t="s">
        <v>775</v>
      </c>
      <c r="E26" s="1464"/>
      <c r="F26" s="1465"/>
      <c r="G26" s="1465"/>
      <c r="H26" s="1465"/>
      <c r="I26" s="1465"/>
      <c r="J26" s="1465"/>
      <c r="K26" s="1465"/>
      <c r="L26" s="1465"/>
      <c r="M26" s="1465"/>
      <c r="N26" s="1465"/>
      <c r="O26" s="1465"/>
      <c r="P26" s="1465"/>
      <c r="Q26" s="1465"/>
      <c r="R26" s="1465"/>
      <c r="S26" s="1466"/>
      <c r="T26" s="1466"/>
      <c r="U26" s="1466"/>
      <c r="V26" s="1466"/>
      <c r="W26" s="1466"/>
      <c r="X26" s="1467">
        <f t="shared" si="1"/>
        <v>0</v>
      </c>
    </row>
    <row r="27" spans="2:24" ht="15" customHeight="1" x14ac:dyDescent="0.15">
      <c r="B27" s="1456"/>
      <c r="C27" s="1457"/>
      <c r="D27" s="1468" t="s">
        <v>776</v>
      </c>
      <c r="E27" s="1469"/>
      <c r="F27" s="1470"/>
      <c r="G27" s="1470"/>
      <c r="H27" s="1470"/>
      <c r="I27" s="1470"/>
      <c r="J27" s="1470"/>
      <c r="K27" s="1470"/>
      <c r="L27" s="1470"/>
      <c r="M27" s="1470"/>
      <c r="N27" s="1470"/>
      <c r="O27" s="1470"/>
      <c r="P27" s="1470"/>
      <c r="Q27" s="1470"/>
      <c r="R27" s="1470"/>
      <c r="S27" s="1471"/>
      <c r="T27" s="1471"/>
      <c r="U27" s="1471"/>
      <c r="V27" s="1471"/>
      <c r="W27" s="1471"/>
      <c r="X27" s="1472">
        <f t="shared" si="1"/>
        <v>0</v>
      </c>
    </row>
    <row r="28" spans="2:24" ht="15" customHeight="1" x14ac:dyDescent="0.15">
      <c r="B28" s="1456"/>
      <c r="C28" s="1457"/>
      <c r="D28" s="1468" t="s">
        <v>777</v>
      </c>
      <c r="E28" s="1469"/>
      <c r="F28" s="1470"/>
      <c r="G28" s="1470"/>
      <c r="H28" s="1470"/>
      <c r="I28" s="1470"/>
      <c r="J28" s="1470"/>
      <c r="K28" s="1470"/>
      <c r="L28" s="1470"/>
      <c r="M28" s="1470"/>
      <c r="N28" s="1470"/>
      <c r="O28" s="1470"/>
      <c r="P28" s="1470"/>
      <c r="Q28" s="1470"/>
      <c r="R28" s="1470"/>
      <c r="S28" s="1471"/>
      <c r="T28" s="1471"/>
      <c r="U28" s="1471"/>
      <c r="V28" s="1471"/>
      <c r="W28" s="1471"/>
      <c r="X28" s="1472">
        <f t="shared" si="1"/>
        <v>0</v>
      </c>
    </row>
    <row r="29" spans="2:24" ht="15" customHeight="1" x14ac:dyDescent="0.15">
      <c r="B29" s="1456"/>
      <c r="C29" s="1457"/>
      <c r="D29" s="1468" t="s">
        <v>778</v>
      </c>
      <c r="E29" s="1469"/>
      <c r="F29" s="1470"/>
      <c r="G29" s="1470"/>
      <c r="H29" s="1470"/>
      <c r="I29" s="1470"/>
      <c r="J29" s="1470"/>
      <c r="K29" s="1470"/>
      <c r="L29" s="1470"/>
      <c r="M29" s="1470"/>
      <c r="N29" s="1470"/>
      <c r="O29" s="1470"/>
      <c r="P29" s="1470"/>
      <c r="Q29" s="1470"/>
      <c r="R29" s="1470"/>
      <c r="S29" s="1471"/>
      <c r="T29" s="1471"/>
      <c r="U29" s="1471"/>
      <c r="V29" s="1471"/>
      <c r="W29" s="1471"/>
      <c r="X29" s="1472">
        <f t="shared" si="1"/>
        <v>0</v>
      </c>
    </row>
    <row r="30" spans="2:24" ht="15" customHeight="1" x14ac:dyDescent="0.15">
      <c r="B30" s="1424"/>
      <c r="C30" s="1473"/>
      <c r="D30" s="1424" t="s">
        <v>769</v>
      </c>
      <c r="E30" s="1474"/>
      <c r="F30" s="1475"/>
      <c r="G30" s="1475"/>
      <c r="H30" s="1475"/>
      <c r="I30" s="1475"/>
      <c r="J30" s="1475"/>
      <c r="K30" s="1475"/>
      <c r="L30" s="1475"/>
      <c r="M30" s="1475"/>
      <c r="N30" s="1475"/>
      <c r="O30" s="1475"/>
      <c r="P30" s="1475"/>
      <c r="Q30" s="1475"/>
      <c r="R30" s="1475"/>
      <c r="S30" s="1476"/>
      <c r="T30" s="1476"/>
      <c r="U30" s="1476"/>
      <c r="V30" s="1476"/>
      <c r="W30" s="1476"/>
      <c r="X30" s="1477">
        <f t="shared" si="1"/>
        <v>0</v>
      </c>
    </row>
    <row r="31" spans="2:24" ht="15" customHeight="1" x14ac:dyDescent="0.15">
      <c r="B31" s="1456"/>
      <c r="C31" s="1457" t="s">
        <v>779</v>
      </c>
      <c r="D31" s="1457"/>
      <c r="E31" s="1459"/>
      <c r="F31" s="1460"/>
      <c r="G31" s="1460"/>
      <c r="H31" s="1460"/>
      <c r="I31" s="1460"/>
      <c r="J31" s="1460"/>
      <c r="K31" s="1460"/>
      <c r="L31" s="1460"/>
      <c r="M31" s="1460"/>
      <c r="N31" s="1460"/>
      <c r="O31" s="1460"/>
      <c r="P31" s="1460"/>
      <c r="Q31" s="1478"/>
      <c r="R31" s="1478"/>
      <c r="S31" s="1478"/>
      <c r="T31" s="1478"/>
      <c r="U31" s="1478"/>
      <c r="V31" s="1478"/>
      <c r="W31" s="1461"/>
      <c r="X31" s="1462">
        <f t="shared" si="1"/>
        <v>0</v>
      </c>
    </row>
    <row r="32" spans="2:24" ht="15" customHeight="1" x14ac:dyDescent="0.15">
      <c r="B32" s="1456"/>
      <c r="C32" s="1457"/>
      <c r="D32" s="1463" t="s">
        <v>780</v>
      </c>
      <c r="E32" s="1464"/>
      <c r="F32" s="1465"/>
      <c r="G32" s="1465"/>
      <c r="H32" s="1465"/>
      <c r="I32" s="1465"/>
      <c r="J32" s="1465"/>
      <c r="K32" s="1465"/>
      <c r="L32" s="1465"/>
      <c r="M32" s="1465"/>
      <c r="N32" s="1465"/>
      <c r="O32" s="1465"/>
      <c r="P32" s="1465"/>
      <c r="Q32" s="1465"/>
      <c r="R32" s="1465"/>
      <c r="S32" s="1466"/>
      <c r="T32" s="1466"/>
      <c r="U32" s="1466"/>
      <c r="V32" s="1466"/>
      <c r="W32" s="1466"/>
      <c r="X32" s="1467">
        <f t="shared" si="1"/>
        <v>0</v>
      </c>
    </row>
    <row r="33" spans="2:24" ht="15" customHeight="1" x14ac:dyDescent="0.15">
      <c r="B33" s="1456"/>
      <c r="C33" s="1457"/>
      <c r="D33" s="1468" t="s">
        <v>781</v>
      </c>
      <c r="E33" s="1469"/>
      <c r="F33" s="1470"/>
      <c r="G33" s="1470"/>
      <c r="H33" s="1470"/>
      <c r="I33" s="1470"/>
      <c r="J33" s="1470"/>
      <c r="K33" s="1470"/>
      <c r="L33" s="1470"/>
      <c r="M33" s="1470"/>
      <c r="N33" s="1470"/>
      <c r="O33" s="1470"/>
      <c r="P33" s="1470"/>
      <c r="Q33" s="1470"/>
      <c r="R33" s="1470"/>
      <c r="S33" s="1471"/>
      <c r="T33" s="1471"/>
      <c r="U33" s="1471"/>
      <c r="V33" s="1471"/>
      <c r="W33" s="1471"/>
      <c r="X33" s="1472">
        <f t="shared" si="1"/>
        <v>0</v>
      </c>
    </row>
    <row r="34" spans="2:24" ht="15" customHeight="1" x14ac:dyDescent="0.15">
      <c r="B34" s="1456"/>
      <c r="C34" s="1457"/>
      <c r="D34" s="1468" t="s">
        <v>764</v>
      </c>
      <c r="E34" s="1469"/>
      <c r="F34" s="1470"/>
      <c r="G34" s="1470"/>
      <c r="H34" s="1470"/>
      <c r="I34" s="1470"/>
      <c r="J34" s="1470"/>
      <c r="K34" s="1470"/>
      <c r="L34" s="1470"/>
      <c r="M34" s="1470"/>
      <c r="N34" s="1470"/>
      <c r="O34" s="1470"/>
      <c r="P34" s="1470"/>
      <c r="Q34" s="1470"/>
      <c r="R34" s="1470"/>
      <c r="S34" s="1471"/>
      <c r="T34" s="1471"/>
      <c r="U34" s="1471"/>
      <c r="V34" s="1471"/>
      <c r="W34" s="1471"/>
      <c r="X34" s="1472">
        <f t="shared" si="1"/>
        <v>0</v>
      </c>
    </row>
    <row r="35" spans="2:24" ht="15" customHeight="1" x14ac:dyDescent="0.15">
      <c r="B35" s="1456"/>
      <c r="C35" s="1452"/>
      <c r="D35" s="1424" t="s">
        <v>769</v>
      </c>
      <c r="E35" s="1474"/>
      <c r="F35" s="1475"/>
      <c r="G35" s="1475"/>
      <c r="H35" s="1475"/>
      <c r="I35" s="1475"/>
      <c r="J35" s="1475"/>
      <c r="K35" s="1475"/>
      <c r="L35" s="1475"/>
      <c r="M35" s="1475"/>
      <c r="N35" s="1475"/>
      <c r="O35" s="1475"/>
      <c r="P35" s="1475"/>
      <c r="Q35" s="1475"/>
      <c r="R35" s="1475"/>
      <c r="S35" s="1476"/>
      <c r="T35" s="1476"/>
      <c r="U35" s="1476"/>
      <c r="V35" s="1476"/>
      <c r="W35" s="1476"/>
      <c r="X35" s="1477">
        <f t="shared" si="1"/>
        <v>0</v>
      </c>
    </row>
    <row r="36" spans="2:24" ht="15" customHeight="1" x14ac:dyDescent="0.15">
      <c r="B36" s="1479"/>
      <c r="C36" s="1480" t="s">
        <v>782</v>
      </c>
      <c r="D36" s="1480"/>
      <c r="E36" s="1481"/>
      <c r="F36" s="1482"/>
      <c r="G36" s="1482"/>
      <c r="H36" s="1482"/>
      <c r="I36" s="1482"/>
      <c r="J36" s="1482"/>
      <c r="K36" s="1482"/>
      <c r="L36" s="1482"/>
      <c r="M36" s="1482"/>
      <c r="N36" s="1482"/>
      <c r="O36" s="1482"/>
      <c r="P36" s="1482"/>
      <c r="Q36" s="1482"/>
      <c r="R36" s="1482"/>
      <c r="S36" s="1478"/>
      <c r="T36" s="1478"/>
      <c r="U36" s="1478"/>
      <c r="V36" s="1478"/>
      <c r="W36" s="1483"/>
      <c r="X36" s="1484">
        <f t="shared" si="1"/>
        <v>0</v>
      </c>
    </row>
    <row r="37" spans="2:24" ht="15" customHeight="1" x14ac:dyDescent="0.15">
      <c r="B37" s="1424"/>
      <c r="C37" s="1473" t="s">
        <v>783</v>
      </c>
      <c r="D37" s="1473"/>
      <c r="E37" s="1481"/>
      <c r="F37" s="1485"/>
      <c r="G37" s="1485"/>
      <c r="H37" s="1485"/>
      <c r="I37" s="1485"/>
      <c r="J37" s="1485"/>
      <c r="K37" s="1485"/>
      <c r="L37" s="1485"/>
      <c r="M37" s="1485"/>
      <c r="N37" s="1485"/>
      <c r="O37" s="1485"/>
      <c r="P37" s="1485"/>
      <c r="Q37" s="1485"/>
      <c r="R37" s="1485"/>
      <c r="S37" s="1478"/>
      <c r="T37" s="1478"/>
      <c r="U37" s="1478"/>
      <c r="V37" s="1478"/>
      <c r="W37" s="1476"/>
      <c r="X37" s="1477">
        <f t="shared" si="1"/>
        <v>0</v>
      </c>
    </row>
    <row r="38" spans="2:24" ht="15" customHeight="1" x14ac:dyDescent="0.15">
      <c r="B38" s="1479"/>
      <c r="C38" s="1480" t="s">
        <v>784</v>
      </c>
      <c r="D38" s="1480"/>
      <c r="E38" s="1481"/>
      <c r="F38" s="1482"/>
      <c r="G38" s="1482"/>
      <c r="H38" s="1482"/>
      <c r="I38" s="1482"/>
      <c r="J38" s="1482"/>
      <c r="K38" s="1482"/>
      <c r="L38" s="1482"/>
      <c r="M38" s="1482"/>
      <c r="N38" s="1482"/>
      <c r="O38" s="1482"/>
      <c r="P38" s="1482"/>
      <c r="Q38" s="1482"/>
      <c r="R38" s="1482"/>
      <c r="S38" s="1478"/>
      <c r="T38" s="1478"/>
      <c r="U38" s="1478"/>
      <c r="V38" s="1478"/>
      <c r="W38" s="1483"/>
      <c r="X38" s="1477">
        <f t="shared" si="1"/>
        <v>0</v>
      </c>
    </row>
    <row r="39" spans="2:24" ht="15" customHeight="1" x14ac:dyDescent="0.15">
      <c r="B39" s="1424"/>
      <c r="C39" s="1473" t="s">
        <v>785</v>
      </c>
      <c r="D39" s="1473"/>
      <c r="E39" s="1474"/>
      <c r="F39" s="1485"/>
      <c r="G39" s="1485"/>
      <c r="H39" s="1485"/>
      <c r="I39" s="1485"/>
      <c r="J39" s="1485"/>
      <c r="K39" s="1485"/>
      <c r="L39" s="1485"/>
      <c r="M39" s="1485"/>
      <c r="N39" s="1485"/>
      <c r="O39" s="1485"/>
      <c r="P39" s="1485"/>
      <c r="Q39" s="1485"/>
      <c r="R39" s="1485"/>
      <c r="S39" s="1478"/>
      <c r="T39" s="1478"/>
      <c r="U39" s="1478"/>
      <c r="V39" s="1478"/>
      <c r="W39" s="1476"/>
      <c r="X39" s="1477"/>
    </row>
    <row r="40" spans="2:24" ht="15" customHeight="1" x14ac:dyDescent="0.15">
      <c r="B40" s="1457"/>
      <c r="C40" s="1457"/>
      <c r="D40" s="1457"/>
      <c r="E40" s="1457"/>
      <c r="F40" s="1457"/>
      <c r="G40" s="1457"/>
      <c r="H40" s="1457"/>
      <c r="I40" s="1457"/>
      <c r="J40" s="1457"/>
      <c r="K40" s="1457"/>
      <c r="L40" s="1457"/>
      <c r="M40" s="1457"/>
      <c r="N40" s="1457"/>
      <c r="O40" s="1457"/>
      <c r="P40" s="1457"/>
      <c r="Q40" s="1457"/>
      <c r="R40" s="1457"/>
      <c r="S40" s="1457"/>
      <c r="T40" s="1457"/>
      <c r="U40" s="1457"/>
      <c r="V40" s="1457"/>
      <c r="W40" s="1457"/>
      <c r="X40" s="1457"/>
    </row>
    <row r="41" spans="2:24" ht="15" customHeight="1" x14ac:dyDescent="0.15">
      <c r="B41" s="1486" t="s">
        <v>786</v>
      </c>
      <c r="C41" s="1457"/>
      <c r="D41" s="1457"/>
      <c r="E41" s="1457"/>
      <c r="F41" s="1457"/>
      <c r="G41" s="1457"/>
      <c r="H41" s="1457"/>
      <c r="I41" s="1457"/>
      <c r="J41" s="1457"/>
      <c r="K41" s="1457"/>
      <c r="L41" s="1457"/>
      <c r="M41" s="1457"/>
      <c r="N41" s="1457"/>
      <c r="O41" s="1457"/>
      <c r="P41" s="1457"/>
      <c r="Q41" s="1457"/>
      <c r="R41" s="1457"/>
      <c r="S41" s="1457"/>
      <c r="T41" s="1457"/>
      <c r="U41" s="1457"/>
      <c r="V41" s="1457"/>
      <c r="W41" s="1457"/>
      <c r="X41" s="1457"/>
    </row>
    <row r="42" spans="2:24" ht="15" customHeight="1" x14ac:dyDescent="0.15">
      <c r="B42" s="1454" t="s">
        <v>787</v>
      </c>
      <c r="C42" s="1487"/>
      <c r="D42" s="1433"/>
      <c r="E42" s="1488"/>
      <c r="F42" s="1489"/>
      <c r="G42" s="1489"/>
      <c r="H42" s="1489"/>
      <c r="I42" s="1489"/>
      <c r="J42" s="1489"/>
      <c r="K42" s="1489"/>
      <c r="L42" s="1489"/>
      <c r="M42" s="1489"/>
      <c r="N42" s="1489"/>
      <c r="O42" s="1489"/>
      <c r="P42" s="1489"/>
      <c r="Q42" s="1489"/>
      <c r="R42" s="1489"/>
      <c r="S42" s="1489"/>
      <c r="T42" s="1489"/>
      <c r="U42" s="1489"/>
      <c r="V42" s="1489"/>
      <c r="W42" s="1489"/>
      <c r="X42" s="1457"/>
    </row>
    <row r="43" spans="2:24" ht="15" customHeight="1" x14ac:dyDescent="0.15">
      <c r="B43" s="1479" t="s">
        <v>788</v>
      </c>
      <c r="C43" s="1480"/>
      <c r="D43" s="1434"/>
      <c r="E43" s="1490"/>
      <c r="F43" s="1491"/>
      <c r="G43" s="1452"/>
      <c r="H43" s="1452"/>
      <c r="I43" s="1452"/>
      <c r="J43" s="1452"/>
      <c r="K43" s="1452"/>
      <c r="L43" s="1452"/>
      <c r="M43" s="1452"/>
      <c r="N43" s="1452"/>
      <c r="O43" s="1452"/>
      <c r="P43" s="1452"/>
      <c r="Q43" s="1452"/>
      <c r="R43" s="1452"/>
      <c r="S43" s="1452"/>
      <c r="T43" s="1452"/>
      <c r="U43" s="1452"/>
      <c r="V43" s="1452"/>
      <c r="W43" s="1457"/>
      <c r="X43" s="1457"/>
    </row>
    <row r="44" spans="2:24" ht="15" customHeight="1" x14ac:dyDescent="0.15">
      <c r="B44" s="1479" t="s">
        <v>789</v>
      </c>
      <c r="C44" s="1480"/>
      <c r="D44" s="1434"/>
      <c r="E44" s="1490"/>
      <c r="F44" s="1491"/>
      <c r="G44" s="1452"/>
      <c r="H44" s="1452"/>
      <c r="I44" s="1452"/>
      <c r="J44" s="1452"/>
      <c r="K44" s="1452"/>
      <c r="L44" s="1452"/>
      <c r="M44" s="1452"/>
      <c r="N44" s="1452"/>
      <c r="O44" s="1452"/>
      <c r="P44" s="1452"/>
      <c r="Q44" s="1452"/>
      <c r="R44" s="1452"/>
      <c r="S44" s="1452"/>
      <c r="T44" s="1452"/>
      <c r="U44" s="1452"/>
      <c r="V44" s="1452"/>
      <c r="W44" s="1457"/>
      <c r="X44" s="1457"/>
    </row>
    <row r="45" spans="2:24" ht="15" customHeight="1" x14ac:dyDescent="0.15">
      <c r="B45" s="1479" t="s">
        <v>790</v>
      </c>
      <c r="C45" s="1480"/>
      <c r="D45" s="1434"/>
      <c r="E45" s="1490"/>
      <c r="F45" s="1491"/>
      <c r="G45" s="1452"/>
      <c r="H45" s="1452"/>
      <c r="I45" s="1452"/>
      <c r="J45" s="1452"/>
      <c r="K45" s="1452"/>
      <c r="L45" s="1452"/>
      <c r="M45" s="1452"/>
      <c r="N45" s="1452"/>
      <c r="O45" s="1452"/>
      <c r="P45" s="1452"/>
      <c r="Q45" s="1452"/>
      <c r="R45" s="1452"/>
      <c r="S45" s="1452"/>
      <c r="T45" s="1452"/>
      <c r="U45" s="1452"/>
      <c r="V45" s="1452"/>
      <c r="W45" s="1457"/>
      <c r="X45" s="1457"/>
    </row>
    <row r="46" spans="2:24" x14ac:dyDescent="0.15">
      <c r="B46" s="1457"/>
      <c r="C46" s="1457"/>
      <c r="D46" s="1457"/>
      <c r="E46" s="1457"/>
      <c r="F46" s="1457"/>
      <c r="G46" s="1457"/>
      <c r="H46" s="1457"/>
      <c r="I46" s="1457"/>
      <c r="J46" s="1457"/>
      <c r="K46" s="1457"/>
      <c r="L46" s="1457"/>
      <c r="M46" s="1457"/>
      <c r="N46" s="1457"/>
      <c r="O46" s="1457"/>
      <c r="P46" s="1457"/>
      <c r="Q46" s="1457"/>
      <c r="R46" s="1457"/>
      <c r="S46" s="1457"/>
      <c r="T46" s="1457"/>
      <c r="U46" s="1457"/>
      <c r="V46" s="1457"/>
      <c r="W46" s="1457"/>
      <c r="X46" s="1457"/>
    </row>
    <row r="47" spans="2:24" x14ac:dyDescent="0.15">
      <c r="B47" s="1457"/>
      <c r="C47" s="1457" t="s">
        <v>791</v>
      </c>
      <c r="D47" s="1457"/>
      <c r="E47" s="1457"/>
      <c r="F47" s="1457"/>
      <c r="G47" s="1457"/>
      <c r="H47" s="1457"/>
      <c r="I47" s="1457"/>
      <c r="J47" s="1457"/>
      <c r="K47" s="1457"/>
      <c r="L47" s="1457"/>
      <c r="M47" s="1457"/>
      <c r="N47" s="1457"/>
      <c r="O47" s="1457"/>
      <c r="P47" s="1457"/>
      <c r="Q47" s="1457"/>
      <c r="R47" s="1457"/>
      <c r="S47" s="1457"/>
      <c r="T47" s="1457"/>
      <c r="U47" s="1457"/>
      <c r="V47" s="1457"/>
      <c r="W47" s="1457"/>
      <c r="X47" s="1457"/>
    </row>
    <row r="48" spans="2:24" ht="15" customHeight="1" x14ac:dyDescent="0.15">
      <c r="B48" s="1457"/>
      <c r="C48" s="1386" t="s">
        <v>792</v>
      </c>
      <c r="D48" s="1457"/>
      <c r="E48" s="1457"/>
      <c r="F48" s="1457"/>
      <c r="G48" s="1457"/>
      <c r="H48" s="1457"/>
      <c r="I48" s="1457"/>
      <c r="J48" s="1457"/>
      <c r="K48" s="1457"/>
      <c r="L48" s="1457"/>
      <c r="M48" s="1457"/>
      <c r="N48" s="1457"/>
      <c r="O48" s="1457"/>
      <c r="P48" s="1457"/>
      <c r="Q48" s="1457"/>
      <c r="R48" s="1457"/>
      <c r="S48" s="1457"/>
      <c r="T48" s="1457"/>
      <c r="U48" s="1457"/>
      <c r="V48" s="1457"/>
      <c r="W48" s="1457"/>
      <c r="X48" s="1457"/>
    </row>
    <row r="49" spans="2:24" ht="15" customHeight="1" x14ac:dyDescent="0.15">
      <c r="B49" s="1457"/>
      <c r="C49" s="1386" t="s">
        <v>793</v>
      </c>
      <c r="D49" s="1457"/>
      <c r="E49" s="1457"/>
      <c r="F49" s="1457"/>
      <c r="G49" s="1457"/>
      <c r="H49" s="1457"/>
      <c r="I49" s="1457"/>
      <c r="J49" s="1457"/>
      <c r="K49" s="1457"/>
      <c r="L49" s="1457"/>
      <c r="M49" s="1457"/>
      <c r="N49" s="1457"/>
      <c r="O49" s="1457"/>
      <c r="P49" s="1457"/>
      <c r="Q49" s="1457"/>
      <c r="R49" s="1457"/>
      <c r="S49" s="1457"/>
      <c r="T49" s="1457"/>
      <c r="U49" s="1457"/>
      <c r="V49" s="1457"/>
      <c r="W49" s="1457"/>
      <c r="X49" s="1457"/>
    </row>
    <row r="50" spans="2:24" ht="15" customHeight="1" x14ac:dyDescent="0.15">
      <c r="B50" s="1451"/>
      <c r="C50" s="1452" t="s">
        <v>794</v>
      </c>
      <c r="D50" s="1452"/>
      <c r="E50" s="1452"/>
      <c r="H50" s="1452"/>
      <c r="J50" s="1452"/>
      <c r="L50" s="1452"/>
      <c r="N50" s="1452"/>
      <c r="P50" s="1452"/>
      <c r="R50" s="1452"/>
      <c r="S50" s="1452"/>
      <c r="T50" s="1452"/>
      <c r="U50" s="1452"/>
      <c r="V50" s="1452"/>
    </row>
    <row r="51" spans="2:24" ht="15" customHeight="1" x14ac:dyDescent="0.15">
      <c r="B51" s="1451"/>
      <c r="C51" s="1452" t="s">
        <v>795</v>
      </c>
      <c r="D51" s="1452"/>
      <c r="E51" s="1452"/>
      <c r="H51" s="1452"/>
      <c r="J51" s="1452"/>
      <c r="L51" s="1452"/>
      <c r="N51" s="1452"/>
      <c r="P51" s="1452"/>
      <c r="R51" s="1452"/>
      <c r="S51" s="1452"/>
      <c r="T51" s="1452"/>
      <c r="U51" s="1452"/>
      <c r="V51" s="1452"/>
    </row>
    <row r="52" spans="2:24" ht="15" customHeight="1" x14ac:dyDescent="0.15">
      <c r="B52" s="1451"/>
      <c r="C52" s="1386" t="s">
        <v>796</v>
      </c>
      <c r="D52" s="1452"/>
      <c r="E52" s="1452"/>
      <c r="H52" s="1452"/>
      <c r="J52" s="1452"/>
      <c r="L52" s="1452"/>
      <c r="N52" s="1452"/>
      <c r="P52" s="1452"/>
      <c r="R52" s="1452"/>
      <c r="S52" s="1452"/>
      <c r="T52" s="1452"/>
      <c r="U52" s="1452"/>
      <c r="V52" s="1452"/>
    </row>
    <row r="53" spans="2:24" ht="15" customHeight="1" x14ac:dyDescent="0.15">
      <c r="B53" s="1451"/>
      <c r="C53" s="1386" t="s">
        <v>797</v>
      </c>
      <c r="D53" s="1452"/>
      <c r="E53" s="1452"/>
      <c r="H53" s="1452"/>
      <c r="J53" s="1452"/>
      <c r="L53" s="1452"/>
      <c r="N53" s="1452"/>
      <c r="P53" s="1452"/>
      <c r="R53" s="1452"/>
      <c r="S53" s="1452"/>
      <c r="T53" s="1452"/>
      <c r="U53" s="1452"/>
      <c r="V53" s="1452"/>
    </row>
    <row r="54" spans="2:24" ht="15" customHeight="1" x14ac:dyDescent="0.15">
      <c r="B54" s="1451"/>
      <c r="C54" s="1452" t="s">
        <v>798</v>
      </c>
      <c r="D54" s="1452"/>
      <c r="E54" s="1452"/>
    </row>
    <row r="55" spans="2:24" x14ac:dyDescent="0.15">
      <c r="B55" s="1451"/>
      <c r="C55" s="1452"/>
      <c r="D55" s="1452"/>
      <c r="E55" s="1452"/>
    </row>
    <row r="56" spans="2:24" x14ac:dyDescent="0.15">
      <c r="B56" s="1451"/>
      <c r="C56" s="1452"/>
      <c r="D56" s="1452"/>
      <c r="E56" s="1452"/>
    </row>
    <row r="57" spans="2:24" x14ac:dyDescent="0.15">
      <c r="B57" s="1451"/>
      <c r="C57" s="1452"/>
      <c r="D57" s="1452"/>
      <c r="E57" s="1452"/>
    </row>
    <row r="58" spans="2:24" x14ac:dyDescent="0.15">
      <c r="B58" s="1451"/>
      <c r="C58" s="1452"/>
      <c r="D58" s="1452"/>
      <c r="E58" s="1452"/>
    </row>
    <row r="59" spans="2:24" x14ac:dyDescent="0.15">
      <c r="B59" s="1451"/>
      <c r="C59" s="1452"/>
      <c r="D59" s="1452"/>
      <c r="E59" s="1452"/>
    </row>
    <row r="60" spans="2:24" x14ac:dyDescent="0.15">
      <c r="B60" s="1451"/>
      <c r="C60" s="1452"/>
      <c r="D60" s="1452"/>
      <c r="E60" s="1452"/>
    </row>
    <row r="61" spans="2:24" x14ac:dyDescent="0.15">
      <c r="B61" s="1451"/>
      <c r="C61" s="1452"/>
      <c r="D61" s="1452"/>
      <c r="E61" s="1452"/>
    </row>
    <row r="62" spans="2:24" x14ac:dyDescent="0.15">
      <c r="B62" s="1451"/>
      <c r="C62" s="1452"/>
      <c r="D62" s="1452"/>
      <c r="E62" s="1452"/>
    </row>
    <row r="63" spans="2:24" x14ac:dyDescent="0.15">
      <c r="B63" s="1451"/>
      <c r="C63" s="1452"/>
      <c r="D63" s="1452"/>
      <c r="E63" s="1452"/>
    </row>
    <row r="64" spans="2:24" x14ac:dyDescent="0.15">
      <c r="B64" s="1451"/>
      <c r="C64" s="1452"/>
      <c r="D64" s="1452"/>
      <c r="E64" s="1452"/>
    </row>
    <row r="65" spans="2:5" x14ac:dyDescent="0.15">
      <c r="B65" s="1452"/>
      <c r="C65" s="1452"/>
      <c r="D65" s="1452"/>
      <c r="E65" s="1452"/>
    </row>
    <row r="66" spans="2:5" x14ac:dyDescent="0.15">
      <c r="B66" s="1452"/>
      <c r="C66" s="1452"/>
      <c r="D66" s="1452"/>
      <c r="E66" s="1452"/>
    </row>
    <row r="67" spans="2:5" x14ac:dyDescent="0.15">
      <c r="B67" s="1452"/>
      <c r="C67" s="1452"/>
      <c r="D67" s="1452"/>
      <c r="E67" s="1452"/>
    </row>
    <row r="68" spans="2:5" x14ac:dyDescent="0.15">
      <c r="B68" s="1452"/>
      <c r="C68" s="1452"/>
      <c r="D68" s="1452"/>
      <c r="E68" s="1452"/>
    </row>
    <row r="69" spans="2:5" x14ac:dyDescent="0.15">
      <c r="B69" s="1452"/>
      <c r="C69" s="1452"/>
      <c r="D69" s="1452"/>
      <c r="E69" s="1452"/>
    </row>
  </sheetData>
  <mergeCells count="4">
    <mergeCell ref="C5:E5"/>
    <mergeCell ref="C6:E6"/>
    <mergeCell ref="C23:E23"/>
    <mergeCell ref="C24:E24"/>
  </mergeCells>
  <phoneticPr fontId="3"/>
  <pageMargins left="0.7" right="0.7" top="0.75" bottom="0.75" header="0.3" footer="0.3"/>
  <pageSetup paperSize="8" scale="74"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V42"/>
  <sheetViews>
    <sheetView view="pageBreakPreview" zoomScale="85" zoomScaleNormal="100" zoomScaleSheetLayoutView="85" workbookViewId="0">
      <selection activeCell="D13" sqref="D13"/>
    </sheetView>
  </sheetViews>
  <sheetFormatPr defaultRowHeight="15" customHeight="1" x14ac:dyDescent="0.15"/>
  <cols>
    <col min="1" max="1" width="1.25" style="1497" customWidth="1"/>
    <col min="2" max="2" width="2.625" style="1496" customWidth="1"/>
    <col min="3" max="3" width="28" style="1496" customWidth="1"/>
    <col min="4" max="21" width="12.5" style="1497" customWidth="1"/>
    <col min="22" max="22" width="1.875" style="1497" customWidth="1"/>
    <col min="23" max="260" width="9" style="1497"/>
    <col min="261" max="261" width="2.125" style="1497" customWidth="1"/>
    <col min="262" max="262" width="2.625" style="1497" customWidth="1"/>
    <col min="263" max="263" width="28" style="1497" customWidth="1"/>
    <col min="264" max="276" width="12.625" style="1497" customWidth="1"/>
    <col min="277" max="278" width="10.625" style="1497" customWidth="1"/>
    <col min="279" max="516" width="9" style="1497"/>
    <col min="517" max="517" width="2.125" style="1497" customWidth="1"/>
    <col min="518" max="518" width="2.625" style="1497" customWidth="1"/>
    <col min="519" max="519" width="28" style="1497" customWidth="1"/>
    <col min="520" max="532" width="12.625" style="1497" customWidth="1"/>
    <col min="533" max="534" width="10.625" style="1497" customWidth="1"/>
    <col min="535" max="772" width="9" style="1497"/>
    <col min="773" max="773" width="2.125" style="1497" customWidth="1"/>
    <col min="774" max="774" width="2.625" style="1497" customWidth="1"/>
    <col min="775" max="775" width="28" style="1497" customWidth="1"/>
    <col min="776" max="788" width="12.625" style="1497" customWidth="1"/>
    <col min="789" max="790" width="10.625" style="1497" customWidth="1"/>
    <col min="791" max="1028" width="9" style="1497"/>
    <col min="1029" max="1029" width="2.125" style="1497" customWidth="1"/>
    <col min="1030" max="1030" width="2.625" style="1497" customWidth="1"/>
    <col min="1031" max="1031" width="28" style="1497" customWidth="1"/>
    <col min="1032" max="1044" width="12.625" style="1497" customWidth="1"/>
    <col min="1045" max="1046" width="10.625" style="1497" customWidth="1"/>
    <col min="1047" max="1284" width="9" style="1497"/>
    <col min="1285" max="1285" width="2.125" style="1497" customWidth="1"/>
    <col min="1286" max="1286" width="2.625" style="1497" customWidth="1"/>
    <col min="1287" max="1287" width="28" style="1497" customWidth="1"/>
    <col min="1288" max="1300" width="12.625" style="1497" customWidth="1"/>
    <col min="1301" max="1302" width="10.625" style="1497" customWidth="1"/>
    <col min="1303" max="1540" width="9" style="1497"/>
    <col min="1541" max="1541" width="2.125" style="1497" customWidth="1"/>
    <col min="1542" max="1542" width="2.625" style="1497" customWidth="1"/>
    <col min="1543" max="1543" width="28" style="1497" customWidth="1"/>
    <col min="1544" max="1556" width="12.625" style="1497" customWidth="1"/>
    <col min="1557" max="1558" width="10.625" style="1497" customWidth="1"/>
    <col min="1559" max="1796" width="9" style="1497"/>
    <col min="1797" max="1797" width="2.125" style="1497" customWidth="1"/>
    <col min="1798" max="1798" width="2.625" style="1497" customWidth="1"/>
    <col min="1799" max="1799" width="28" style="1497" customWidth="1"/>
    <col min="1800" max="1812" width="12.625" style="1497" customWidth="1"/>
    <col min="1813" max="1814" width="10.625" style="1497" customWidth="1"/>
    <col min="1815" max="2052" width="9" style="1497"/>
    <col min="2053" max="2053" width="2.125" style="1497" customWidth="1"/>
    <col min="2054" max="2054" width="2.625" style="1497" customWidth="1"/>
    <col min="2055" max="2055" width="28" style="1497" customWidth="1"/>
    <col min="2056" max="2068" width="12.625" style="1497" customWidth="1"/>
    <col min="2069" max="2070" width="10.625" style="1497" customWidth="1"/>
    <col min="2071" max="2308" width="9" style="1497"/>
    <col min="2309" max="2309" width="2.125" style="1497" customWidth="1"/>
    <col min="2310" max="2310" width="2.625" style="1497" customWidth="1"/>
    <col min="2311" max="2311" width="28" style="1497" customWidth="1"/>
    <col min="2312" max="2324" width="12.625" style="1497" customWidth="1"/>
    <col min="2325" max="2326" width="10.625" style="1497" customWidth="1"/>
    <col min="2327" max="2564" width="9" style="1497"/>
    <col min="2565" max="2565" width="2.125" style="1497" customWidth="1"/>
    <col min="2566" max="2566" width="2.625" style="1497" customWidth="1"/>
    <col min="2567" max="2567" width="28" style="1497" customWidth="1"/>
    <col min="2568" max="2580" width="12.625" style="1497" customWidth="1"/>
    <col min="2581" max="2582" width="10.625" style="1497" customWidth="1"/>
    <col min="2583" max="2820" width="9" style="1497"/>
    <col min="2821" max="2821" width="2.125" style="1497" customWidth="1"/>
    <col min="2822" max="2822" width="2.625" style="1497" customWidth="1"/>
    <col min="2823" max="2823" width="28" style="1497" customWidth="1"/>
    <col min="2824" max="2836" width="12.625" style="1497" customWidth="1"/>
    <col min="2837" max="2838" width="10.625" style="1497" customWidth="1"/>
    <col min="2839" max="3076" width="9" style="1497"/>
    <col min="3077" max="3077" width="2.125" style="1497" customWidth="1"/>
    <col min="3078" max="3078" width="2.625" style="1497" customWidth="1"/>
    <col min="3079" max="3079" width="28" style="1497" customWidth="1"/>
    <col min="3080" max="3092" width="12.625" style="1497" customWidth="1"/>
    <col min="3093" max="3094" width="10.625" style="1497" customWidth="1"/>
    <col min="3095" max="3332" width="9" style="1497"/>
    <col min="3333" max="3333" width="2.125" style="1497" customWidth="1"/>
    <col min="3334" max="3334" width="2.625" style="1497" customWidth="1"/>
    <col min="3335" max="3335" width="28" style="1497" customWidth="1"/>
    <col min="3336" max="3348" width="12.625" style="1497" customWidth="1"/>
    <col min="3349" max="3350" width="10.625" style="1497" customWidth="1"/>
    <col min="3351" max="3588" width="9" style="1497"/>
    <col min="3589" max="3589" width="2.125" style="1497" customWidth="1"/>
    <col min="3590" max="3590" width="2.625" style="1497" customWidth="1"/>
    <col min="3591" max="3591" width="28" style="1497" customWidth="1"/>
    <col min="3592" max="3604" width="12.625" style="1497" customWidth="1"/>
    <col min="3605" max="3606" width="10.625" style="1497" customWidth="1"/>
    <col min="3607" max="3844" width="9" style="1497"/>
    <col min="3845" max="3845" width="2.125" style="1497" customWidth="1"/>
    <col min="3846" max="3846" width="2.625" style="1497" customWidth="1"/>
    <col min="3847" max="3847" width="28" style="1497" customWidth="1"/>
    <col min="3848" max="3860" width="12.625" style="1497" customWidth="1"/>
    <col min="3861" max="3862" width="10.625" style="1497" customWidth="1"/>
    <col min="3863" max="4100" width="9" style="1497"/>
    <col min="4101" max="4101" width="2.125" style="1497" customWidth="1"/>
    <col min="4102" max="4102" width="2.625" style="1497" customWidth="1"/>
    <col min="4103" max="4103" width="28" style="1497" customWidth="1"/>
    <col min="4104" max="4116" width="12.625" style="1497" customWidth="1"/>
    <col min="4117" max="4118" width="10.625" style="1497" customWidth="1"/>
    <col min="4119" max="4356" width="9" style="1497"/>
    <col min="4357" max="4357" width="2.125" style="1497" customWidth="1"/>
    <col min="4358" max="4358" width="2.625" style="1497" customWidth="1"/>
    <col min="4359" max="4359" width="28" style="1497" customWidth="1"/>
    <col min="4360" max="4372" width="12.625" style="1497" customWidth="1"/>
    <col min="4373" max="4374" width="10.625" style="1497" customWidth="1"/>
    <col min="4375" max="4612" width="9" style="1497"/>
    <col min="4613" max="4613" width="2.125" style="1497" customWidth="1"/>
    <col min="4614" max="4614" width="2.625" style="1497" customWidth="1"/>
    <col min="4615" max="4615" width="28" style="1497" customWidth="1"/>
    <col min="4616" max="4628" width="12.625" style="1497" customWidth="1"/>
    <col min="4629" max="4630" width="10.625" style="1497" customWidth="1"/>
    <col min="4631" max="4868" width="9" style="1497"/>
    <col min="4869" max="4869" width="2.125" style="1497" customWidth="1"/>
    <col min="4870" max="4870" width="2.625" style="1497" customWidth="1"/>
    <col min="4871" max="4871" width="28" style="1497" customWidth="1"/>
    <col min="4872" max="4884" width="12.625" style="1497" customWidth="1"/>
    <col min="4885" max="4886" width="10.625" style="1497" customWidth="1"/>
    <col min="4887" max="5124" width="9" style="1497"/>
    <col min="5125" max="5125" width="2.125" style="1497" customWidth="1"/>
    <col min="5126" max="5126" width="2.625" style="1497" customWidth="1"/>
    <col min="5127" max="5127" width="28" style="1497" customWidth="1"/>
    <col min="5128" max="5140" width="12.625" style="1497" customWidth="1"/>
    <col min="5141" max="5142" width="10.625" style="1497" customWidth="1"/>
    <col min="5143" max="5380" width="9" style="1497"/>
    <col min="5381" max="5381" width="2.125" style="1497" customWidth="1"/>
    <col min="5382" max="5382" width="2.625" style="1497" customWidth="1"/>
    <col min="5383" max="5383" width="28" style="1497" customWidth="1"/>
    <col min="5384" max="5396" width="12.625" style="1497" customWidth="1"/>
    <col min="5397" max="5398" width="10.625" style="1497" customWidth="1"/>
    <col min="5399" max="5636" width="9" style="1497"/>
    <col min="5637" max="5637" width="2.125" style="1497" customWidth="1"/>
    <col min="5638" max="5638" width="2.625" style="1497" customWidth="1"/>
    <col min="5639" max="5639" width="28" style="1497" customWidth="1"/>
    <col min="5640" max="5652" width="12.625" style="1497" customWidth="1"/>
    <col min="5653" max="5654" width="10.625" style="1497" customWidth="1"/>
    <col min="5655" max="5892" width="9" style="1497"/>
    <col min="5893" max="5893" width="2.125" style="1497" customWidth="1"/>
    <col min="5894" max="5894" width="2.625" style="1497" customWidth="1"/>
    <col min="5895" max="5895" width="28" style="1497" customWidth="1"/>
    <col min="5896" max="5908" width="12.625" style="1497" customWidth="1"/>
    <col min="5909" max="5910" width="10.625" style="1497" customWidth="1"/>
    <col min="5911" max="6148" width="9" style="1497"/>
    <col min="6149" max="6149" width="2.125" style="1497" customWidth="1"/>
    <col min="6150" max="6150" width="2.625" style="1497" customWidth="1"/>
    <col min="6151" max="6151" width="28" style="1497" customWidth="1"/>
    <col min="6152" max="6164" width="12.625" style="1497" customWidth="1"/>
    <col min="6165" max="6166" width="10.625" style="1497" customWidth="1"/>
    <col min="6167" max="6404" width="9" style="1497"/>
    <col min="6405" max="6405" width="2.125" style="1497" customWidth="1"/>
    <col min="6406" max="6406" width="2.625" style="1497" customWidth="1"/>
    <col min="6407" max="6407" width="28" style="1497" customWidth="1"/>
    <col min="6408" max="6420" width="12.625" style="1497" customWidth="1"/>
    <col min="6421" max="6422" width="10.625" style="1497" customWidth="1"/>
    <col min="6423" max="6660" width="9" style="1497"/>
    <col min="6661" max="6661" width="2.125" style="1497" customWidth="1"/>
    <col min="6662" max="6662" width="2.625" style="1497" customWidth="1"/>
    <col min="6663" max="6663" width="28" style="1497" customWidth="1"/>
    <col min="6664" max="6676" width="12.625" style="1497" customWidth="1"/>
    <col min="6677" max="6678" width="10.625" style="1497" customWidth="1"/>
    <col min="6679" max="6916" width="9" style="1497"/>
    <col min="6917" max="6917" width="2.125" style="1497" customWidth="1"/>
    <col min="6918" max="6918" width="2.625" style="1497" customWidth="1"/>
    <col min="6919" max="6919" width="28" style="1497" customWidth="1"/>
    <col min="6920" max="6932" width="12.625" style="1497" customWidth="1"/>
    <col min="6933" max="6934" width="10.625" style="1497" customWidth="1"/>
    <col min="6935" max="7172" width="9" style="1497"/>
    <col min="7173" max="7173" width="2.125" style="1497" customWidth="1"/>
    <col min="7174" max="7174" width="2.625" style="1497" customWidth="1"/>
    <col min="7175" max="7175" width="28" style="1497" customWidth="1"/>
    <col min="7176" max="7188" width="12.625" style="1497" customWidth="1"/>
    <col min="7189" max="7190" width="10.625" style="1497" customWidth="1"/>
    <col min="7191" max="7428" width="9" style="1497"/>
    <col min="7429" max="7429" width="2.125" style="1497" customWidth="1"/>
    <col min="7430" max="7430" width="2.625" style="1497" customWidth="1"/>
    <col min="7431" max="7431" width="28" style="1497" customWidth="1"/>
    <col min="7432" max="7444" width="12.625" style="1497" customWidth="1"/>
    <col min="7445" max="7446" width="10.625" style="1497" customWidth="1"/>
    <col min="7447" max="7684" width="9" style="1497"/>
    <col min="7685" max="7685" width="2.125" style="1497" customWidth="1"/>
    <col min="7686" max="7686" width="2.625" style="1497" customWidth="1"/>
    <col min="7687" max="7687" width="28" style="1497" customWidth="1"/>
    <col min="7688" max="7700" width="12.625" style="1497" customWidth="1"/>
    <col min="7701" max="7702" width="10.625" style="1497" customWidth="1"/>
    <col min="7703" max="7940" width="9" style="1497"/>
    <col min="7941" max="7941" width="2.125" style="1497" customWidth="1"/>
    <col min="7942" max="7942" width="2.625" style="1497" customWidth="1"/>
    <col min="7943" max="7943" width="28" style="1497" customWidth="1"/>
    <col min="7944" max="7956" width="12.625" style="1497" customWidth="1"/>
    <col min="7957" max="7958" width="10.625" style="1497" customWidth="1"/>
    <col min="7959" max="8196" width="9" style="1497"/>
    <col min="8197" max="8197" width="2.125" style="1497" customWidth="1"/>
    <col min="8198" max="8198" width="2.625" style="1497" customWidth="1"/>
    <col min="8199" max="8199" width="28" style="1497" customWidth="1"/>
    <col min="8200" max="8212" width="12.625" style="1497" customWidth="1"/>
    <col min="8213" max="8214" width="10.625" style="1497" customWidth="1"/>
    <col min="8215" max="8452" width="9" style="1497"/>
    <col min="8453" max="8453" width="2.125" style="1497" customWidth="1"/>
    <col min="8454" max="8454" width="2.625" style="1497" customWidth="1"/>
    <col min="8455" max="8455" width="28" style="1497" customWidth="1"/>
    <col min="8456" max="8468" width="12.625" style="1497" customWidth="1"/>
    <col min="8469" max="8470" width="10.625" style="1497" customWidth="1"/>
    <col min="8471" max="8708" width="9" style="1497"/>
    <col min="8709" max="8709" width="2.125" style="1497" customWidth="1"/>
    <col min="8710" max="8710" width="2.625" style="1497" customWidth="1"/>
    <col min="8711" max="8711" width="28" style="1497" customWidth="1"/>
    <col min="8712" max="8724" width="12.625" style="1497" customWidth="1"/>
    <col min="8725" max="8726" width="10.625" style="1497" customWidth="1"/>
    <col min="8727" max="8964" width="9" style="1497"/>
    <col min="8965" max="8965" width="2.125" style="1497" customWidth="1"/>
    <col min="8966" max="8966" width="2.625" style="1497" customWidth="1"/>
    <col min="8967" max="8967" width="28" style="1497" customWidth="1"/>
    <col min="8968" max="8980" width="12.625" style="1497" customWidth="1"/>
    <col min="8981" max="8982" width="10.625" style="1497" customWidth="1"/>
    <col min="8983" max="9220" width="9" style="1497"/>
    <col min="9221" max="9221" width="2.125" style="1497" customWidth="1"/>
    <col min="9222" max="9222" width="2.625" style="1497" customWidth="1"/>
    <col min="9223" max="9223" width="28" style="1497" customWidth="1"/>
    <col min="9224" max="9236" width="12.625" style="1497" customWidth="1"/>
    <col min="9237" max="9238" width="10.625" style="1497" customWidth="1"/>
    <col min="9239" max="9476" width="9" style="1497"/>
    <col min="9477" max="9477" width="2.125" style="1497" customWidth="1"/>
    <col min="9478" max="9478" width="2.625" style="1497" customWidth="1"/>
    <col min="9479" max="9479" width="28" style="1497" customWidth="1"/>
    <col min="9480" max="9492" width="12.625" style="1497" customWidth="1"/>
    <col min="9493" max="9494" width="10.625" style="1497" customWidth="1"/>
    <col min="9495" max="9732" width="9" style="1497"/>
    <col min="9733" max="9733" width="2.125" style="1497" customWidth="1"/>
    <col min="9734" max="9734" width="2.625" style="1497" customWidth="1"/>
    <col min="9735" max="9735" width="28" style="1497" customWidth="1"/>
    <col min="9736" max="9748" width="12.625" style="1497" customWidth="1"/>
    <col min="9749" max="9750" width="10.625" style="1497" customWidth="1"/>
    <col min="9751" max="9988" width="9" style="1497"/>
    <col min="9989" max="9989" width="2.125" style="1497" customWidth="1"/>
    <col min="9990" max="9990" width="2.625" style="1497" customWidth="1"/>
    <col min="9991" max="9991" width="28" style="1497" customWidth="1"/>
    <col min="9992" max="10004" width="12.625" style="1497" customWidth="1"/>
    <col min="10005" max="10006" width="10.625" style="1497" customWidth="1"/>
    <col min="10007" max="10244" width="9" style="1497"/>
    <col min="10245" max="10245" width="2.125" style="1497" customWidth="1"/>
    <col min="10246" max="10246" width="2.625" style="1497" customWidth="1"/>
    <col min="10247" max="10247" width="28" style="1497" customWidth="1"/>
    <col min="10248" max="10260" width="12.625" style="1497" customWidth="1"/>
    <col min="10261" max="10262" width="10.625" style="1497" customWidth="1"/>
    <col min="10263" max="10500" width="9" style="1497"/>
    <col min="10501" max="10501" width="2.125" style="1497" customWidth="1"/>
    <col min="10502" max="10502" width="2.625" style="1497" customWidth="1"/>
    <col min="10503" max="10503" width="28" style="1497" customWidth="1"/>
    <col min="10504" max="10516" width="12.625" style="1497" customWidth="1"/>
    <col min="10517" max="10518" width="10.625" style="1497" customWidth="1"/>
    <col min="10519" max="10756" width="9" style="1497"/>
    <col min="10757" max="10757" width="2.125" style="1497" customWidth="1"/>
    <col min="10758" max="10758" width="2.625" style="1497" customWidth="1"/>
    <col min="10759" max="10759" width="28" style="1497" customWidth="1"/>
    <col min="10760" max="10772" width="12.625" style="1497" customWidth="1"/>
    <col min="10773" max="10774" width="10.625" style="1497" customWidth="1"/>
    <col min="10775" max="11012" width="9" style="1497"/>
    <col min="11013" max="11013" width="2.125" style="1497" customWidth="1"/>
    <col min="11014" max="11014" width="2.625" style="1497" customWidth="1"/>
    <col min="11015" max="11015" width="28" style="1497" customWidth="1"/>
    <col min="11016" max="11028" width="12.625" style="1497" customWidth="1"/>
    <col min="11029" max="11030" width="10.625" style="1497" customWidth="1"/>
    <col min="11031" max="11268" width="9" style="1497"/>
    <col min="11269" max="11269" width="2.125" style="1497" customWidth="1"/>
    <col min="11270" max="11270" width="2.625" style="1497" customWidth="1"/>
    <col min="11271" max="11271" width="28" style="1497" customWidth="1"/>
    <col min="11272" max="11284" width="12.625" style="1497" customWidth="1"/>
    <col min="11285" max="11286" width="10.625" style="1497" customWidth="1"/>
    <col min="11287" max="11524" width="9" style="1497"/>
    <col min="11525" max="11525" width="2.125" style="1497" customWidth="1"/>
    <col min="11526" max="11526" width="2.625" style="1497" customWidth="1"/>
    <col min="11527" max="11527" width="28" style="1497" customWidth="1"/>
    <col min="11528" max="11540" width="12.625" style="1497" customWidth="1"/>
    <col min="11541" max="11542" width="10.625" style="1497" customWidth="1"/>
    <col min="11543" max="11780" width="9" style="1497"/>
    <col min="11781" max="11781" width="2.125" style="1497" customWidth="1"/>
    <col min="11782" max="11782" width="2.625" style="1497" customWidth="1"/>
    <col min="11783" max="11783" width="28" style="1497" customWidth="1"/>
    <col min="11784" max="11796" width="12.625" style="1497" customWidth="1"/>
    <col min="11797" max="11798" width="10.625" style="1497" customWidth="1"/>
    <col min="11799" max="12036" width="9" style="1497"/>
    <col min="12037" max="12037" width="2.125" style="1497" customWidth="1"/>
    <col min="12038" max="12038" width="2.625" style="1497" customWidth="1"/>
    <col min="12039" max="12039" width="28" style="1497" customWidth="1"/>
    <col min="12040" max="12052" width="12.625" style="1497" customWidth="1"/>
    <col min="12053" max="12054" width="10.625" style="1497" customWidth="1"/>
    <col min="12055" max="12292" width="9" style="1497"/>
    <col min="12293" max="12293" width="2.125" style="1497" customWidth="1"/>
    <col min="12294" max="12294" width="2.625" style="1497" customWidth="1"/>
    <col min="12295" max="12295" width="28" style="1497" customWidth="1"/>
    <col min="12296" max="12308" width="12.625" style="1497" customWidth="1"/>
    <col min="12309" max="12310" width="10.625" style="1497" customWidth="1"/>
    <col min="12311" max="12548" width="9" style="1497"/>
    <col min="12549" max="12549" width="2.125" style="1497" customWidth="1"/>
    <col min="12550" max="12550" width="2.625" style="1497" customWidth="1"/>
    <col min="12551" max="12551" width="28" style="1497" customWidth="1"/>
    <col min="12552" max="12564" width="12.625" style="1497" customWidth="1"/>
    <col min="12565" max="12566" width="10.625" style="1497" customWidth="1"/>
    <col min="12567" max="12804" width="9" style="1497"/>
    <col min="12805" max="12805" width="2.125" style="1497" customWidth="1"/>
    <col min="12806" max="12806" width="2.625" style="1497" customWidth="1"/>
    <col min="12807" max="12807" width="28" style="1497" customWidth="1"/>
    <col min="12808" max="12820" width="12.625" style="1497" customWidth="1"/>
    <col min="12821" max="12822" width="10.625" style="1497" customWidth="1"/>
    <col min="12823" max="13060" width="9" style="1497"/>
    <col min="13061" max="13061" width="2.125" style="1497" customWidth="1"/>
    <col min="13062" max="13062" width="2.625" style="1497" customWidth="1"/>
    <col min="13063" max="13063" width="28" style="1497" customWidth="1"/>
    <col min="13064" max="13076" width="12.625" style="1497" customWidth="1"/>
    <col min="13077" max="13078" width="10.625" style="1497" customWidth="1"/>
    <col min="13079" max="13316" width="9" style="1497"/>
    <col min="13317" max="13317" width="2.125" style="1497" customWidth="1"/>
    <col min="13318" max="13318" width="2.625" style="1497" customWidth="1"/>
    <col min="13319" max="13319" width="28" style="1497" customWidth="1"/>
    <col min="13320" max="13332" width="12.625" style="1497" customWidth="1"/>
    <col min="13333" max="13334" width="10.625" style="1497" customWidth="1"/>
    <col min="13335" max="13572" width="9" style="1497"/>
    <col min="13573" max="13573" width="2.125" style="1497" customWidth="1"/>
    <col min="13574" max="13574" width="2.625" style="1497" customWidth="1"/>
    <col min="13575" max="13575" width="28" style="1497" customWidth="1"/>
    <col min="13576" max="13588" width="12.625" style="1497" customWidth="1"/>
    <col min="13589" max="13590" width="10.625" style="1497" customWidth="1"/>
    <col min="13591" max="13828" width="9" style="1497"/>
    <col min="13829" max="13829" width="2.125" style="1497" customWidth="1"/>
    <col min="13830" max="13830" width="2.625" style="1497" customWidth="1"/>
    <col min="13831" max="13831" width="28" style="1497" customWidth="1"/>
    <col min="13832" max="13844" width="12.625" style="1497" customWidth="1"/>
    <col min="13845" max="13846" width="10.625" style="1497" customWidth="1"/>
    <col min="13847" max="14084" width="9" style="1497"/>
    <col min="14085" max="14085" width="2.125" style="1497" customWidth="1"/>
    <col min="14086" max="14086" width="2.625" style="1497" customWidth="1"/>
    <col min="14087" max="14087" width="28" style="1497" customWidth="1"/>
    <col min="14088" max="14100" width="12.625" style="1497" customWidth="1"/>
    <col min="14101" max="14102" width="10.625" style="1497" customWidth="1"/>
    <col min="14103" max="14340" width="9" style="1497"/>
    <col min="14341" max="14341" width="2.125" style="1497" customWidth="1"/>
    <col min="14342" max="14342" width="2.625" style="1497" customWidth="1"/>
    <col min="14343" max="14343" width="28" style="1497" customWidth="1"/>
    <col min="14344" max="14356" width="12.625" style="1497" customWidth="1"/>
    <col min="14357" max="14358" width="10.625" style="1497" customWidth="1"/>
    <col min="14359" max="14596" width="9" style="1497"/>
    <col min="14597" max="14597" width="2.125" style="1497" customWidth="1"/>
    <col min="14598" max="14598" width="2.625" style="1497" customWidth="1"/>
    <col min="14599" max="14599" width="28" style="1497" customWidth="1"/>
    <col min="14600" max="14612" width="12.625" style="1497" customWidth="1"/>
    <col min="14613" max="14614" width="10.625" style="1497" customWidth="1"/>
    <col min="14615" max="14852" width="9" style="1497"/>
    <col min="14853" max="14853" width="2.125" style="1497" customWidth="1"/>
    <col min="14854" max="14854" width="2.625" style="1497" customWidth="1"/>
    <col min="14855" max="14855" width="28" style="1497" customWidth="1"/>
    <col min="14856" max="14868" width="12.625" style="1497" customWidth="1"/>
    <col min="14869" max="14870" width="10.625" style="1497" customWidth="1"/>
    <col min="14871" max="15108" width="9" style="1497"/>
    <col min="15109" max="15109" width="2.125" style="1497" customWidth="1"/>
    <col min="15110" max="15110" width="2.625" style="1497" customWidth="1"/>
    <col min="15111" max="15111" width="28" style="1497" customWidth="1"/>
    <col min="15112" max="15124" width="12.625" style="1497" customWidth="1"/>
    <col min="15125" max="15126" width="10.625" style="1497" customWidth="1"/>
    <col min="15127" max="15364" width="9" style="1497"/>
    <col min="15365" max="15365" width="2.125" style="1497" customWidth="1"/>
    <col min="15366" max="15366" width="2.625" style="1497" customWidth="1"/>
    <col min="15367" max="15367" width="28" style="1497" customWidth="1"/>
    <col min="15368" max="15380" width="12.625" style="1497" customWidth="1"/>
    <col min="15381" max="15382" width="10.625" style="1497" customWidth="1"/>
    <col min="15383" max="15620" width="9" style="1497"/>
    <col min="15621" max="15621" width="2.125" style="1497" customWidth="1"/>
    <col min="15622" max="15622" width="2.625" style="1497" customWidth="1"/>
    <col min="15623" max="15623" width="28" style="1497" customWidth="1"/>
    <col min="15624" max="15636" width="12.625" style="1497" customWidth="1"/>
    <col min="15637" max="15638" width="10.625" style="1497" customWidth="1"/>
    <col min="15639" max="15876" width="9" style="1497"/>
    <col min="15877" max="15877" width="2.125" style="1497" customWidth="1"/>
    <col min="15878" max="15878" width="2.625" style="1497" customWidth="1"/>
    <col min="15879" max="15879" width="28" style="1497" customWidth="1"/>
    <col min="15880" max="15892" width="12.625" style="1497" customWidth="1"/>
    <col min="15893" max="15894" width="10.625" style="1497" customWidth="1"/>
    <col min="15895" max="16132" width="9" style="1497"/>
    <col min="16133" max="16133" width="2.125" style="1497" customWidth="1"/>
    <col min="16134" max="16134" width="2.625" style="1497" customWidth="1"/>
    <col min="16135" max="16135" width="28" style="1497" customWidth="1"/>
    <col min="16136" max="16148" width="12.625" style="1497" customWidth="1"/>
    <col min="16149" max="16150" width="10.625" style="1497" customWidth="1"/>
    <col min="16151" max="16379" width="9" style="1497"/>
    <col min="16380" max="16384" width="8.75" style="1497" customWidth="1"/>
  </cols>
  <sheetData>
    <row r="1" spans="2:22" s="735" customFormat="1" ht="13.5" x14ac:dyDescent="0.15">
      <c r="B1" s="1492"/>
      <c r="C1" s="1492"/>
      <c r="J1" s="1493"/>
      <c r="U1" s="1319" t="s">
        <v>799</v>
      </c>
    </row>
    <row r="2" spans="2:22" s="737" customFormat="1" ht="18" customHeight="1" x14ac:dyDescent="0.15">
      <c r="B2" s="1494" t="s">
        <v>800</v>
      </c>
      <c r="C2" s="1494"/>
    </row>
    <row r="3" spans="2:22" ht="15" customHeight="1" x14ac:dyDescent="0.15">
      <c r="B3" s="1495"/>
    </row>
    <row r="4" spans="2:22" s="735" customFormat="1" ht="16.5" customHeight="1" thickBot="1" x14ac:dyDescent="0.2">
      <c r="B4" s="1492" t="s">
        <v>801</v>
      </c>
      <c r="C4" s="1492"/>
    </row>
    <row r="5" spans="2:22" ht="101.25" customHeight="1" thickBot="1" x14ac:dyDescent="0.2">
      <c r="B5" s="1498" t="s">
        <v>802</v>
      </c>
      <c r="C5" s="1499"/>
      <c r="D5" s="1499"/>
      <c r="E5" s="1499"/>
      <c r="F5" s="1499"/>
      <c r="G5" s="1499"/>
      <c r="H5" s="1499"/>
      <c r="I5" s="1499"/>
      <c r="J5" s="1499"/>
      <c r="K5" s="1499"/>
      <c r="L5" s="1499"/>
      <c r="M5" s="1499"/>
      <c r="N5" s="1499"/>
      <c r="O5" s="1499"/>
      <c r="P5" s="1499"/>
      <c r="Q5" s="1499"/>
      <c r="R5" s="1499"/>
      <c r="S5" s="1499"/>
      <c r="T5" s="1499"/>
      <c r="U5" s="1500"/>
    </row>
    <row r="6" spans="2:22" ht="22.5" customHeight="1" x14ac:dyDescent="0.15">
      <c r="B6" s="1495"/>
      <c r="D6" s="1496"/>
      <c r="T6" s="62"/>
      <c r="U6" s="62"/>
    </row>
    <row r="7" spans="2:22" s="100" customFormat="1" ht="16.5" customHeight="1" x14ac:dyDescent="0.15">
      <c r="B7" s="1492" t="s">
        <v>803</v>
      </c>
      <c r="C7" s="1501"/>
      <c r="D7" s="1501"/>
      <c r="T7" s="62"/>
      <c r="U7" s="62" t="s">
        <v>701</v>
      </c>
    </row>
    <row r="8" spans="2:22" s="735" customFormat="1" ht="26.25" customHeight="1" x14ac:dyDescent="0.15">
      <c r="B8" s="1502"/>
      <c r="C8" s="1503" t="s">
        <v>804</v>
      </c>
      <c r="D8" s="1504" t="s">
        <v>805</v>
      </c>
      <c r="E8" s="1504" t="s">
        <v>806</v>
      </c>
      <c r="F8" s="1504" t="s">
        <v>806</v>
      </c>
      <c r="G8" s="1504" t="s">
        <v>807</v>
      </c>
      <c r="H8" s="1504" t="s">
        <v>807</v>
      </c>
      <c r="I8" s="1504" t="s">
        <v>808</v>
      </c>
      <c r="J8" s="1504" t="s">
        <v>808</v>
      </c>
      <c r="K8" s="1504" t="s">
        <v>809</v>
      </c>
      <c r="L8" s="1504" t="s">
        <v>809</v>
      </c>
      <c r="M8" s="1504" t="s">
        <v>810</v>
      </c>
      <c r="N8" s="1504" t="s">
        <v>810</v>
      </c>
      <c r="O8" s="1504" t="s">
        <v>811</v>
      </c>
      <c r="P8" s="1504" t="s">
        <v>811</v>
      </c>
      <c r="Q8" s="1504" t="s">
        <v>812</v>
      </c>
      <c r="R8" s="1504" t="s">
        <v>813</v>
      </c>
      <c r="S8" s="1504" t="s">
        <v>814</v>
      </c>
      <c r="T8" s="1504" t="s">
        <v>814</v>
      </c>
      <c r="U8" s="1505" t="s">
        <v>815</v>
      </c>
    </row>
    <row r="9" spans="2:22" s="735" customFormat="1" ht="26.25" customHeight="1" thickBot="1" x14ac:dyDescent="0.2">
      <c r="B9" s="1506"/>
      <c r="C9" s="1507" t="s">
        <v>816</v>
      </c>
      <c r="D9" s="1508" t="s">
        <v>817</v>
      </c>
      <c r="E9" s="1509" t="s">
        <v>818</v>
      </c>
      <c r="F9" s="1509" t="s">
        <v>817</v>
      </c>
      <c r="G9" s="1509" t="s">
        <v>818</v>
      </c>
      <c r="H9" s="1509" t="s">
        <v>817</v>
      </c>
      <c r="I9" s="1509" t="s">
        <v>818</v>
      </c>
      <c r="J9" s="1509" t="s">
        <v>817</v>
      </c>
      <c r="K9" s="1509" t="s">
        <v>818</v>
      </c>
      <c r="L9" s="1509" t="s">
        <v>817</v>
      </c>
      <c r="M9" s="1509" t="s">
        <v>818</v>
      </c>
      <c r="N9" s="1509" t="s">
        <v>817</v>
      </c>
      <c r="O9" s="1509" t="s">
        <v>818</v>
      </c>
      <c r="P9" s="1509" t="s">
        <v>817</v>
      </c>
      <c r="Q9" s="1509" t="s">
        <v>818</v>
      </c>
      <c r="R9" s="1509" t="s">
        <v>817</v>
      </c>
      <c r="S9" s="1509" t="s">
        <v>818</v>
      </c>
      <c r="T9" s="1509" t="s">
        <v>817</v>
      </c>
      <c r="U9" s="1508" t="s">
        <v>818</v>
      </c>
    </row>
    <row r="10" spans="2:22" s="735" customFormat="1" ht="26.25" customHeight="1" x14ac:dyDescent="0.15">
      <c r="B10" s="1510" t="s">
        <v>762</v>
      </c>
      <c r="C10" s="1511"/>
      <c r="D10" s="1512"/>
      <c r="E10" s="1513"/>
      <c r="F10" s="1514"/>
      <c r="G10" s="1514"/>
      <c r="H10" s="1514"/>
      <c r="I10" s="1514"/>
      <c r="J10" s="1514"/>
      <c r="K10" s="1514"/>
      <c r="L10" s="1514"/>
      <c r="M10" s="1514"/>
      <c r="N10" s="1513"/>
      <c r="O10" s="1513"/>
      <c r="P10" s="1513"/>
      <c r="Q10" s="1513"/>
      <c r="R10" s="1513"/>
      <c r="S10" s="1513"/>
      <c r="T10" s="1513"/>
      <c r="U10" s="1513"/>
    </row>
    <row r="11" spans="2:22" s="735" customFormat="1" ht="26.25" customHeight="1" x14ac:dyDescent="0.15">
      <c r="B11" s="1515" t="s">
        <v>763</v>
      </c>
      <c r="C11" s="1516"/>
      <c r="D11" s="1517">
        <f>SUM(D12:D14)</f>
        <v>0</v>
      </c>
      <c r="E11" s="1518">
        <f>SUM(E12:E14)</f>
        <v>0</v>
      </c>
      <c r="F11" s="1518">
        <f>SUM(F12:F14)</f>
        <v>0</v>
      </c>
      <c r="G11" s="1518">
        <f t="shared" ref="G11:U11" si="0">SUM(G12:G14)</f>
        <v>0</v>
      </c>
      <c r="H11" s="1518">
        <f t="shared" si="0"/>
        <v>0</v>
      </c>
      <c r="I11" s="1518">
        <f>SUM(I12:I14)</f>
        <v>0</v>
      </c>
      <c r="J11" s="1518">
        <f>SUM(J12:J14)</f>
        <v>0</v>
      </c>
      <c r="K11" s="1518">
        <f>SUM(K12:K14)</f>
        <v>0</v>
      </c>
      <c r="L11" s="1518">
        <f t="shared" si="0"/>
        <v>0</v>
      </c>
      <c r="M11" s="1518">
        <f t="shared" si="0"/>
        <v>0</v>
      </c>
      <c r="N11" s="1518">
        <f t="shared" si="0"/>
        <v>0</v>
      </c>
      <c r="O11" s="1518">
        <f t="shared" si="0"/>
        <v>0</v>
      </c>
      <c r="P11" s="1518">
        <f t="shared" si="0"/>
        <v>0</v>
      </c>
      <c r="Q11" s="1518">
        <f t="shared" si="0"/>
        <v>0</v>
      </c>
      <c r="R11" s="1518">
        <f t="shared" si="0"/>
        <v>0</v>
      </c>
      <c r="S11" s="1518">
        <f t="shared" si="0"/>
        <v>0</v>
      </c>
      <c r="T11" s="1518">
        <f t="shared" si="0"/>
        <v>0</v>
      </c>
      <c r="U11" s="1519">
        <f t="shared" si="0"/>
        <v>0</v>
      </c>
    </row>
    <row r="12" spans="2:22" s="735" customFormat="1" ht="26.25" customHeight="1" x14ac:dyDescent="0.15">
      <c r="B12" s="1520"/>
      <c r="C12" s="1521" t="s">
        <v>819</v>
      </c>
      <c r="D12" s="1522"/>
      <c r="E12" s="1523"/>
      <c r="F12" s="1523"/>
      <c r="G12" s="1523"/>
      <c r="H12" s="1523"/>
      <c r="I12" s="1523"/>
      <c r="J12" s="1523"/>
      <c r="K12" s="1523"/>
      <c r="L12" s="1523"/>
      <c r="M12" s="1523"/>
      <c r="N12" s="1523"/>
      <c r="O12" s="1523"/>
      <c r="P12" s="1523"/>
      <c r="Q12" s="1523"/>
      <c r="R12" s="1523"/>
      <c r="S12" s="1523"/>
      <c r="T12" s="1523"/>
      <c r="U12" s="1524"/>
    </row>
    <row r="13" spans="2:22" s="735" customFormat="1" ht="26.25" customHeight="1" x14ac:dyDescent="0.15">
      <c r="B13" s="1520"/>
      <c r="C13" s="1525" t="s">
        <v>820</v>
      </c>
      <c r="D13" s="1526"/>
      <c r="E13" s="1527"/>
      <c r="F13" s="1523"/>
      <c r="G13" s="1523"/>
      <c r="H13" s="1523"/>
      <c r="I13" s="1523"/>
      <c r="J13" s="1523"/>
      <c r="K13" s="1523"/>
      <c r="L13" s="1523"/>
      <c r="M13" s="1523"/>
      <c r="N13" s="1523"/>
      <c r="O13" s="1523"/>
      <c r="P13" s="1523"/>
      <c r="Q13" s="1523"/>
      <c r="R13" s="1523"/>
      <c r="S13" s="1523"/>
      <c r="T13" s="1523"/>
      <c r="U13" s="1524"/>
    </row>
    <row r="14" spans="2:22" s="735" customFormat="1" ht="26.25" customHeight="1" thickBot="1" x14ac:dyDescent="0.2">
      <c r="B14" s="1528"/>
      <c r="C14" s="1529" t="s">
        <v>821</v>
      </c>
      <c r="D14" s="1530"/>
      <c r="E14" s="1531"/>
      <c r="F14" s="1532"/>
      <c r="G14" s="1531"/>
      <c r="H14" s="1532"/>
      <c r="I14" s="1531"/>
      <c r="J14" s="1532"/>
      <c r="K14" s="1531"/>
      <c r="L14" s="1532"/>
      <c r="M14" s="1532"/>
      <c r="N14" s="1532"/>
      <c r="O14" s="1532"/>
      <c r="P14" s="1532"/>
      <c r="Q14" s="1532"/>
      <c r="R14" s="1532"/>
      <c r="S14" s="1532"/>
      <c r="T14" s="1532"/>
      <c r="U14" s="1531"/>
    </row>
    <row r="15" spans="2:22" s="735" customFormat="1" ht="26.25" customHeight="1" thickTop="1" x14ac:dyDescent="0.15">
      <c r="B15" s="1533" t="s">
        <v>8</v>
      </c>
      <c r="C15" s="1534"/>
      <c r="D15" s="1535">
        <f t="shared" ref="D15:E15" si="1">SUM(D10:D11)</f>
        <v>0</v>
      </c>
      <c r="E15" s="1536">
        <f t="shared" si="1"/>
        <v>0</v>
      </c>
      <c r="F15" s="1537">
        <f>SUM(F10:F11)</f>
        <v>0</v>
      </c>
      <c r="G15" s="1536">
        <f>SUM(G10:G11)</f>
        <v>0</v>
      </c>
      <c r="H15" s="1537">
        <f>SUM(H10:H11)</f>
        <v>0</v>
      </c>
      <c r="I15" s="1536">
        <f>SUM(I10:I11)</f>
        <v>0</v>
      </c>
      <c r="J15" s="1537">
        <f>SUM(J10:J11)</f>
        <v>0</v>
      </c>
      <c r="K15" s="1536">
        <f t="shared" ref="K15:U15" si="2">SUM(K10:K11)</f>
        <v>0</v>
      </c>
      <c r="L15" s="1537">
        <f t="shared" si="2"/>
        <v>0</v>
      </c>
      <c r="M15" s="1536">
        <f t="shared" si="2"/>
        <v>0</v>
      </c>
      <c r="N15" s="1536">
        <f t="shared" si="2"/>
        <v>0</v>
      </c>
      <c r="O15" s="1536">
        <f t="shared" si="2"/>
        <v>0</v>
      </c>
      <c r="P15" s="1536">
        <f t="shared" si="2"/>
        <v>0</v>
      </c>
      <c r="Q15" s="1536">
        <f t="shared" si="2"/>
        <v>0</v>
      </c>
      <c r="R15" s="1536">
        <f t="shared" si="2"/>
        <v>0</v>
      </c>
      <c r="S15" s="1536">
        <f t="shared" si="2"/>
        <v>0</v>
      </c>
      <c r="T15" s="1536">
        <f t="shared" si="2"/>
        <v>0</v>
      </c>
      <c r="U15" s="1537">
        <f t="shared" si="2"/>
        <v>0</v>
      </c>
    </row>
    <row r="16" spans="2:22" s="735" customFormat="1" ht="26.25" customHeight="1" x14ac:dyDescent="0.15">
      <c r="B16" s="1538"/>
      <c r="C16" s="1538"/>
      <c r="D16" s="1538"/>
      <c r="E16" s="1538"/>
      <c r="F16" s="1538"/>
      <c r="G16" s="1538"/>
      <c r="H16" s="1538"/>
      <c r="I16" s="1538"/>
      <c r="J16" s="1538"/>
      <c r="K16" s="1538"/>
      <c r="L16" s="1538"/>
      <c r="M16" s="1538"/>
      <c r="N16" s="1538"/>
      <c r="O16" s="1538"/>
      <c r="P16" s="1538"/>
      <c r="Q16" s="1538"/>
      <c r="R16" s="1538"/>
      <c r="S16" s="1538"/>
      <c r="V16" s="1538"/>
    </row>
    <row r="17" spans="2:21" s="735" customFormat="1" ht="16.5" customHeight="1" x14ac:dyDescent="0.15">
      <c r="B17" s="1538"/>
      <c r="C17" s="1538"/>
      <c r="D17" s="1538"/>
      <c r="F17" s="1538"/>
      <c r="H17" s="1538"/>
      <c r="J17" s="1538"/>
      <c r="L17" s="1538"/>
      <c r="M17" s="1538"/>
      <c r="N17" s="1538"/>
      <c r="O17" s="1538"/>
      <c r="P17" s="1538"/>
      <c r="Q17" s="1538"/>
      <c r="R17" s="1538"/>
      <c r="S17" s="62"/>
      <c r="T17" s="62" t="s">
        <v>701</v>
      </c>
    </row>
    <row r="18" spans="2:21" s="735" customFormat="1" ht="26.25" customHeight="1" x14ac:dyDescent="0.15">
      <c r="B18" s="1502"/>
      <c r="C18" s="1503" t="s">
        <v>804</v>
      </c>
      <c r="D18" s="1504" t="s">
        <v>815</v>
      </c>
      <c r="E18" s="1504" t="s">
        <v>822</v>
      </c>
      <c r="F18" s="1504" t="s">
        <v>822</v>
      </c>
      <c r="G18" s="1504" t="s">
        <v>823</v>
      </c>
      <c r="H18" s="1504" t="s">
        <v>823</v>
      </c>
      <c r="I18" s="1504" t="s">
        <v>824</v>
      </c>
      <c r="J18" s="1504" t="s">
        <v>824</v>
      </c>
      <c r="K18" s="1504" t="s">
        <v>825</v>
      </c>
      <c r="L18" s="1504" t="s">
        <v>825</v>
      </c>
      <c r="M18" s="1504" t="s">
        <v>826</v>
      </c>
      <c r="N18" s="1504" t="s">
        <v>826</v>
      </c>
      <c r="O18" s="1504" t="s">
        <v>827</v>
      </c>
      <c r="P18" s="1504" t="s">
        <v>827</v>
      </c>
      <c r="Q18" s="1504" t="s">
        <v>828</v>
      </c>
      <c r="R18" s="1504" t="s">
        <v>828</v>
      </c>
      <c r="S18" s="1539" t="s">
        <v>829</v>
      </c>
      <c r="T18" s="1540"/>
    </row>
    <row r="19" spans="2:21" s="735" customFormat="1" ht="26.25" customHeight="1" thickBot="1" x14ac:dyDescent="0.2">
      <c r="B19" s="1506"/>
      <c r="C19" s="1507" t="s">
        <v>816</v>
      </c>
      <c r="D19" s="1508" t="s">
        <v>817</v>
      </c>
      <c r="E19" s="1509" t="s">
        <v>818</v>
      </c>
      <c r="F19" s="1509" t="s">
        <v>817</v>
      </c>
      <c r="G19" s="1509" t="s">
        <v>818</v>
      </c>
      <c r="H19" s="1509" t="s">
        <v>817</v>
      </c>
      <c r="I19" s="1509" t="s">
        <v>818</v>
      </c>
      <c r="J19" s="1509" t="s">
        <v>817</v>
      </c>
      <c r="K19" s="1509" t="s">
        <v>818</v>
      </c>
      <c r="L19" s="1509" t="s">
        <v>817</v>
      </c>
      <c r="M19" s="1509" t="s">
        <v>818</v>
      </c>
      <c r="N19" s="1509" t="s">
        <v>817</v>
      </c>
      <c r="O19" s="1509" t="s">
        <v>818</v>
      </c>
      <c r="P19" s="1509" t="s">
        <v>817</v>
      </c>
      <c r="Q19" s="1509" t="s">
        <v>818</v>
      </c>
      <c r="R19" s="1509" t="s">
        <v>817</v>
      </c>
      <c r="S19" s="1541" t="s">
        <v>818</v>
      </c>
      <c r="T19" s="1542" t="s">
        <v>8</v>
      </c>
    </row>
    <row r="20" spans="2:21" s="735" customFormat="1" ht="26.25" customHeight="1" x14ac:dyDescent="0.15">
      <c r="B20" s="1510" t="s">
        <v>762</v>
      </c>
      <c r="C20" s="1511"/>
      <c r="D20" s="1512"/>
      <c r="E20" s="1513"/>
      <c r="F20" s="1513"/>
      <c r="G20" s="1513"/>
      <c r="H20" s="1513"/>
      <c r="I20" s="1513"/>
      <c r="J20" s="1513"/>
      <c r="K20" s="1513"/>
      <c r="L20" s="1513"/>
      <c r="M20" s="1513"/>
      <c r="N20" s="1513"/>
      <c r="O20" s="1513"/>
      <c r="P20" s="1513"/>
      <c r="Q20" s="1513"/>
      <c r="R20" s="1513"/>
      <c r="S20" s="1543"/>
      <c r="T20" s="1535">
        <f>SUM(D10:U10)+SUM(D20:S20)</f>
        <v>0</v>
      </c>
    </row>
    <row r="21" spans="2:21" s="735" customFormat="1" ht="26.25" customHeight="1" x14ac:dyDescent="0.15">
      <c r="B21" s="1515" t="s">
        <v>763</v>
      </c>
      <c r="C21" s="1516"/>
      <c r="D21" s="1517">
        <f>SUM(D22:D24)</f>
        <v>0</v>
      </c>
      <c r="E21" s="1518">
        <f t="shared" ref="E21:S21" si="3">SUM(E22:E24)</f>
        <v>0</v>
      </c>
      <c r="F21" s="1518">
        <f t="shared" si="3"/>
        <v>0</v>
      </c>
      <c r="G21" s="1518">
        <f t="shared" si="3"/>
        <v>0</v>
      </c>
      <c r="H21" s="1518">
        <f t="shared" si="3"/>
        <v>0</v>
      </c>
      <c r="I21" s="1518">
        <f t="shared" si="3"/>
        <v>0</v>
      </c>
      <c r="J21" s="1518">
        <f t="shared" si="3"/>
        <v>0</v>
      </c>
      <c r="K21" s="1518">
        <f t="shared" si="3"/>
        <v>0</v>
      </c>
      <c r="L21" s="1518">
        <f t="shared" si="3"/>
        <v>0</v>
      </c>
      <c r="M21" s="1518">
        <f t="shared" si="3"/>
        <v>0</v>
      </c>
      <c r="N21" s="1518">
        <f t="shared" si="3"/>
        <v>0</v>
      </c>
      <c r="O21" s="1518">
        <f t="shared" si="3"/>
        <v>0</v>
      </c>
      <c r="P21" s="1518">
        <f t="shared" si="3"/>
        <v>0</v>
      </c>
      <c r="Q21" s="1518">
        <f t="shared" si="3"/>
        <v>0</v>
      </c>
      <c r="R21" s="1518">
        <f t="shared" si="3"/>
        <v>0</v>
      </c>
      <c r="S21" s="1544">
        <f t="shared" si="3"/>
        <v>0</v>
      </c>
      <c r="T21" s="1517">
        <f>SUM(D11:U11)+SUM(D21:S21)</f>
        <v>0</v>
      </c>
    </row>
    <row r="22" spans="2:21" s="735" customFormat="1" ht="26.25" customHeight="1" x14ac:dyDescent="0.15">
      <c r="B22" s="1520"/>
      <c r="C22" s="1521" t="s">
        <v>819</v>
      </c>
      <c r="D22" s="1522"/>
      <c r="E22" s="1523"/>
      <c r="F22" s="1523"/>
      <c r="G22" s="1523"/>
      <c r="H22" s="1523"/>
      <c r="I22" s="1523"/>
      <c r="J22" s="1523"/>
      <c r="K22" s="1523"/>
      <c r="L22" s="1523"/>
      <c r="M22" s="1523"/>
      <c r="N22" s="1523"/>
      <c r="O22" s="1523"/>
      <c r="P22" s="1523"/>
      <c r="Q22" s="1523"/>
      <c r="R22" s="1523"/>
      <c r="S22" s="1545"/>
      <c r="T22" s="1517">
        <f t="shared" ref="T22:T24" si="4">SUM(D12:U12)+SUM(D22:S22)</f>
        <v>0</v>
      </c>
    </row>
    <row r="23" spans="2:21" s="735" customFormat="1" ht="26.25" customHeight="1" x14ac:dyDescent="0.15">
      <c r="B23" s="1520"/>
      <c r="C23" s="1525" t="s">
        <v>820</v>
      </c>
      <c r="D23" s="1522"/>
      <c r="E23" s="1523"/>
      <c r="F23" s="1523"/>
      <c r="G23" s="1523"/>
      <c r="H23" s="1523"/>
      <c r="I23" s="1523"/>
      <c r="J23" s="1523"/>
      <c r="K23" s="1523"/>
      <c r="L23" s="1523"/>
      <c r="M23" s="1523"/>
      <c r="N23" s="1523"/>
      <c r="O23" s="1523"/>
      <c r="P23" s="1523"/>
      <c r="Q23" s="1523"/>
      <c r="R23" s="1523"/>
      <c r="S23" s="1545"/>
      <c r="T23" s="1517">
        <f t="shared" si="4"/>
        <v>0</v>
      </c>
    </row>
    <row r="24" spans="2:21" s="735" customFormat="1" ht="26.25" customHeight="1" thickBot="1" x14ac:dyDescent="0.2">
      <c r="B24" s="1528"/>
      <c r="C24" s="1529" t="s">
        <v>821</v>
      </c>
      <c r="D24" s="1530"/>
      <c r="E24" s="1531"/>
      <c r="F24" s="1532"/>
      <c r="G24" s="1531"/>
      <c r="H24" s="1532"/>
      <c r="I24" s="1531"/>
      <c r="J24" s="1532"/>
      <c r="K24" s="1531"/>
      <c r="L24" s="1532"/>
      <c r="M24" s="1532"/>
      <c r="N24" s="1532"/>
      <c r="O24" s="1532"/>
      <c r="P24" s="1532"/>
      <c r="Q24" s="1532"/>
      <c r="R24" s="1532"/>
      <c r="S24" s="1546"/>
      <c r="T24" s="1547">
        <f t="shared" si="4"/>
        <v>0</v>
      </c>
    </row>
    <row r="25" spans="2:21" s="735" customFormat="1" ht="26.25" customHeight="1" thickTop="1" x14ac:dyDescent="0.15">
      <c r="B25" s="1533" t="s">
        <v>8</v>
      </c>
      <c r="C25" s="1534"/>
      <c r="D25" s="1535">
        <f>SUM(D20:D21)</f>
        <v>0</v>
      </c>
      <c r="E25" s="1536">
        <f t="shared" ref="E25:T25" si="5">SUM(E20:E21)</f>
        <v>0</v>
      </c>
      <c r="F25" s="1536">
        <f t="shared" si="5"/>
        <v>0</v>
      </c>
      <c r="G25" s="1537">
        <f>SUM(G20:G21)</f>
        <v>0</v>
      </c>
      <c r="H25" s="1536">
        <f t="shared" si="5"/>
        <v>0</v>
      </c>
      <c r="I25" s="1537">
        <f t="shared" si="5"/>
        <v>0</v>
      </c>
      <c r="J25" s="1536">
        <f t="shared" si="5"/>
        <v>0</v>
      </c>
      <c r="K25" s="1537">
        <f t="shared" si="5"/>
        <v>0</v>
      </c>
      <c r="L25" s="1536">
        <f t="shared" si="5"/>
        <v>0</v>
      </c>
      <c r="M25" s="1536">
        <f t="shared" si="5"/>
        <v>0</v>
      </c>
      <c r="N25" s="1536">
        <f t="shared" si="5"/>
        <v>0</v>
      </c>
      <c r="O25" s="1536">
        <f t="shared" si="5"/>
        <v>0</v>
      </c>
      <c r="P25" s="1536">
        <f t="shared" si="5"/>
        <v>0</v>
      </c>
      <c r="Q25" s="1536">
        <f t="shared" si="5"/>
        <v>0</v>
      </c>
      <c r="R25" s="1536">
        <f t="shared" si="5"/>
        <v>0</v>
      </c>
      <c r="S25" s="1548">
        <f t="shared" si="5"/>
        <v>0</v>
      </c>
      <c r="T25" s="1535">
        <f t="shared" si="5"/>
        <v>0</v>
      </c>
    </row>
    <row r="26" spans="2:21" s="100" customFormat="1" ht="18.75" customHeight="1" x14ac:dyDescent="0.15">
      <c r="B26" s="1549"/>
      <c r="C26" s="1549"/>
      <c r="D26" s="1549"/>
      <c r="F26" s="1549"/>
      <c r="H26" s="1549"/>
      <c r="J26" s="1549"/>
      <c r="L26" s="1549"/>
      <c r="M26" s="1549"/>
      <c r="N26" s="1549"/>
      <c r="O26" s="1549"/>
      <c r="P26" s="1549"/>
      <c r="Q26" s="1549"/>
      <c r="R26" s="1549"/>
      <c r="S26" s="1549"/>
      <c r="T26" s="1549"/>
    </row>
    <row r="27" spans="2:21" s="100" customFormat="1" ht="18.75" customHeight="1" x14ac:dyDescent="0.15">
      <c r="B27" s="1549"/>
      <c r="C27" s="1549"/>
      <c r="D27" s="1549"/>
      <c r="F27" s="1549"/>
      <c r="H27" s="1549"/>
      <c r="J27" s="1549"/>
      <c r="L27" s="1549"/>
      <c r="M27" s="1549"/>
      <c r="N27" s="1549"/>
      <c r="O27" s="1549"/>
      <c r="P27" s="1549"/>
      <c r="Q27" s="1549"/>
      <c r="R27" s="1549"/>
      <c r="S27" s="1549"/>
      <c r="T27" s="1549"/>
    </row>
    <row r="28" spans="2:21" s="735" customFormat="1" ht="16.5" customHeight="1" x14ac:dyDescent="0.15">
      <c r="B28" s="1492" t="s">
        <v>830</v>
      </c>
      <c r="C28" s="1538"/>
      <c r="D28" s="1550" t="s">
        <v>831</v>
      </c>
      <c r="F28" s="1538"/>
      <c r="H28" s="1538"/>
      <c r="J28" s="1538"/>
      <c r="L28" s="1538"/>
      <c r="M28" s="1538"/>
      <c r="N28" s="1538"/>
      <c r="O28" s="1538"/>
      <c r="P28" s="1538"/>
      <c r="Q28" s="1538"/>
      <c r="R28" s="1538"/>
      <c r="U28" s="62" t="s">
        <v>701</v>
      </c>
    </row>
    <row r="29" spans="2:21" s="735" customFormat="1" ht="26.25" customHeight="1" thickBot="1" x14ac:dyDescent="0.2">
      <c r="B29" s="1551"/>
      <c r="C29" s="1552" t="s">
        <v>832</v>
      </c>
      <c r="D29" s="1553" t="s">
        <v>833</v>
      </c>
      <c r="E29" s="1554" t="s">
        <v>834</v>
      </c>
      <c r="F29" s="1554" t="s">
        <v>835</v>
      </c>
      <c r="G29" s="1554" t="s">
        <v>836</v>
      </c>
      <c r="H29" s="1554" t="s">
        <v>837</v>
      </c>
      <c r="I29" s="1554" t="s">
        <v>838</v>
      </c>
      <c r="J29" s="1554" t="s">
        <v>839</v>
      </c>
      <c r="K29" s="1554" t="s">
        <v>840</v>
      </c>
      <c r="L29" s="1554" t="s">
        <v>841</v>
      </c>
      <c r="M29" s="1554" t="s">
        <v>842</v>
      </c>
      <c r="N29" s="1554" t="s">
        <v>843</v>
      </c>
      <c r="O29" s="1554" t="s">
        <v>844</v>
      </c>
      <c r="P29" s="1554" t="s">
        <v>845</v>
      </c>
      <c r="Q29" s="1554" t="s">
        <v>846</v>
      </c>
      <c r="R29" s="1554" t="s">
        <v>847</v>
      </c>
      <c r="S29" s="1554" t="s">
        <v>848</v>
      </c>
      <c r="T29" s="1555" t="s">
        <v>849</v>
      </c>
      <c r="U29" s="1553" t="s">
        <v>850</v>
      </c>
    </row>
    <row r="30" spans="2:21" s="735" customFormat="1" ht="26.25" customHeight="1" x14ac:dyDescent="0.15">
      <c r="B30" s="1510" t="s">
        <v>762</v>
      </c>
      <c r="C30" s="1511"/>
      <c r="D30" s="1512"/>
      <c r="E30" s="1556">
        <f>SUM(F10:G10)</f>
        <v>0</v>
      </c>
      <c r="F30" s="1556">
        <f>SUM(H10:I10)</f>
        <v>0</v>
      </c>
      <c r="G30" s="1556">
        <f>SUM(J10:K10)</f>
        <v>0</v>
      </c>
      <c r="H30" s="1556">
        <f>SUM(L10:M10)</f>
        <v>0</v>
      </c>
      <c r="I30" s="1557"/>
      <c r="J30" s="1557"/>
      <c r="K30" s="1557"/>
      <c r="L30" s="1557"/>
      <c r="M30" s="1557"/>
      <c r="N30" s="1557"/>
      <c r="O30" s="1557"/>
      <c r="P30" s="1557"/>
      <c r="Q30" s="1557"/>
      <c r="R30" s="1557"/>
      <c r="S30" s="1557"/>
      <c r="T30" s="1558"/>
      <c r="U30" s="1535">
        <f>SUM(D30:T30)</f>
        <v>0</v>
      </c>
    </row>
    <row r="31" spans="2:21" s="735" customFormat="1" ht="26.25" customHeight="1" x14ac:dyDescent="0.15">
      <c r="B31" s="1515" t="s">
        <v>763</v>
      </c>
      <c r="C31" s="1516"/>
      <c r="D31" s="1517">
        <f>SUM(D11:E11)</f>
        <v>0</v>
      </c>
      <c r="E31" s="1519">
        <f>SUM(F11:G11)</f>
        <v>0</v>
      </c>
      <c r="F31" s="1519">
        <f t="shared" ref="F31:F34" si="6">SUM(H11:I11)</f>
        <v>0</v>
      </c>
      <c r="G31" s="1519">
        <f t="shared" ref="G31:G34" si="7">SUM(J11:K11)</f>
        <v>0</v>
      </c>
      <c r="H31" s="1519">
        <f t="shared" ref="H31:H34" si="8">SUM(L11:M11)</f>
        <v>0</v>
      </c>
      <c r="I31" s="1519">
        <f t="shared" ref="I31:I33" si="9">SUM(N11:O11)</f>
        <v>0</v>
      </c>
      <c r="J31" s="1519">
        <f t="shared" ref="J31:J34" si="10">SUM(P11:Q11)</f>
        <v>0</v>
      </c>
      <c r="K31" s="1519">
        <f t="shared" ref="K31:K34" si="11">SUM(R11:S11)</f>
        <v>0</v>
      </c>
      <c r="L31" s="1519">
        <f t="shared" ref="L31:L34" si="12">SUM(T11:U11)</f>
        <v>0</v>
      </c>
      <c r="M31" s="1519">
        <f t="shared" ref="M31:M34" si="13">SUM(D21:E21)</f>
        <v>0</v>
      </c>
      <c r="N31" s="1519">
        <f t="shared" ref="N31:N34" si="14">SUM(F21:G21)</f>
        <v>0</v>
      </c>
      <c r="O31" s="1519">
        <f t="shared" ref="O31:O34" si="15">SUM(H21:I21)</f>
        <v>0</v>
      </c>
      <c r="P31" s="1519">
        <f t="shared" ref="P31:P34" si="16">SUM(J21:K21)</f>
        <v>0</v>
      </c>
      <c r="Q31" s="1519">
        <f t="shared" ref="Q31" si="17">SUM(L21:M21)</f>
        <v>0</v>
      </c>
      <c r="R31" s="1519">
        <f>SUM(N21:O21)</f>
        <v>0</v>
      </c>
      <c r="S31" s="1519">
        <f>SUM(P21:Q21)</f>
        <v>0</v>
      </c>
      <c r="T31" s="1544">
        <f>SUM(R21:S21)</f>
        <v>0</v>
      </c>
      <c r="U31" s="1517">
        <f>SUM(D31:T31)</f>
        <v>0</v>
      </c>
    </row>
    <row r="32" spans="2:21" s="735" customFormat="1" ht="26.25" customHeight="1" x14ac:dyDescent="0.15">
      <c r="B32" s="1520"/>
      <c r="C32" s="1521" t="s">
        <v>819</v>
      </c>
      <c r="D32" s="1517">
        <f>SUM(D12:E12)</f>
        <v>0</v>
      </c>
      <c r="E32" s="1519">
        <f>SUM(F12:G12)</f>
        <v>0</v>
      </c>
      <c r="F32" s="1519">
        <f>SUM(H12:I12)</f>
        <v>0</v>
      </c>
      <c r="G32" s="1519">
        <f t="shared" si="7"/>
        <v>0</v>
      </c>
      <c r="H32" s="1519">
        <f t="shared" si="8"/>
        <v>0</v>
      </c>
      <c r="I32" s="1519">
        <f t="shared" si="9"/>
        <v>0</v>
      </c>
      <c r="J32" s="1519">
        <f t="shared" si="10"/>
        <v>0</v>
      </c>
      <c r="K32" s="1519">
        <f t="shared" si="11"/>
        <v>0</v>
      </c>
      <c r="L32" s="1519">
        <f t="shared" si="12"/>
        <v>0</v>
      </c>
      <c r="M32" s="1519">
        <f t="shared" si="13"/>
        <v>0</v>
      </c>
      <c r="N32" s="1519">
        <f t="shared" si="14"/>
        <v>0</v>
      </c>
      <c r="O32" s="1519">
        <f t="shared" si="15"/>
        <v>0</v>
      </c>
      <c r="P32" s="1519">
        <f t="shared" si="16"/>
        <v>0</v>
      </c>
      <c r="Q32" s="1519">
        <f>SUM(L22:M22)</f>
        <v>0</v>
      </c>
      <c r="R32" s="1519">
        <f t="shared" ref="R32:R34" si="18">SUM(N22:O22)</f>
        <v>0</v>
      </c>
      <c r="S32" s="1519">
        <f t="shared" ref="S32:S34" si="19">SUM(P22:Q22)</f>
        <v>0</v>
      </c>
      <c r="T32" s="1544">
        <f t="shared" ref="T32:T34" si="20">SUM(R22:S22)</f>
        <v>0</v>
      </c>
      <c r="U32" s="1517">
        <f>SUM(D32:T32)</f>
        <v>0</v>
      </c>
    </row>
    <row r="33" spans="2:21" s="735" customFormat="1" ht="26.25" customHeight="1" x14ac:dyDescent="0.15">
      <c r="B33" s="1520"/>
      <c r="C33" s="1525" t="s">
        <v>820</v>
      </c>
      <c r="D33" s="1526"/>
      <c r="E33" s="1519">
        <f>SUM(F13:G13)</f>
        <v>0</v>
      </c>
      <c r="F33" s="1519">
        <f t="shared" si="6"/>
        <v>0</v>
      </c>
      <c r="G33" s="1519">
        <f>SUM(J13:K13)</f>
        <v>0</v>
      </c>
      <c r="H33" s="1519">
        <f t="shared" si="8"/>
        <v>0</v>
      </c>
      <c r="I33" s="1519">
        <f t="shared" si="9"/>
        <v>0</v>
      </c>
      <c r="J33" s="1519">
        <f t="shared" si="10"/>
        <v>0</v>
      </c>
      <c r="K33" s="1519">
        <f t="shared" si="11"/>
        <v>0</v>
      </c>
      <c r="L33" s="1519">
        <f t="shared" si="12"/>
        <v>0</v>
      </c>
      <c r="M33" s="1519">
        <f t="shared" si="13"/>
        <v>0</v>
      </c>
      <c r="N33" s="1519">
        <f t="shared" si="14"/>
        <v>0</v>
      </c>
      <c r="O33" s="1519">
        <f t="shared" si="15"/>
        <v>0</v>
      </c>
      <c r="P33" s="1519">
        <f t="shared" si="16"/>
        <v>0</v>
      </c>
      <c r="Q33" s="1519">
        <f>SUM(L23:M23)</f>
        <v>0</v>
      </c>
      <c r="R33" s="1519">
        <f t="shared" si="18"/>
        <v>0</v>
      </c>
      <c r="S33" s="1519">
        <f t="shared" si="19"/>
        <v>0</v>
      </c>
      <c r="T33" s="1544">
        <f t="shared" si="20"/>
        <v>0</v>
      </c>
      <c r="U33" s="1517">
        <f>SUM(D33:T33)</f>
        <v>0</v>
      </c>
    </row>
    <row r="34" spans="2:21" s="735" customFormat="1" ht="26.25" customHeight="1" thickBot="1" x14ac:dyDescent="0.2">
      <c r="B34" s="1528"/>
      <c r="C34" s="1529" t="s">
        <v>821</v>
      </c>
      <c r="D34" s="1559">
        <f>SUM(D14:E14)</f>
        <v>0</v>
      </c>
      <c r="E34" s="1560">
        <f t="shared" ref="E34" si="21">SUM(F14:G14)</f>
        <v>0</v>
      </c>
      <c r="F34" s="1561">
        <f t="shared" si="6"/>
        <v>0</v>
      </c>
      <c r="G34" s="1560">
        <f t="shared" si="7"/>
        <v>0</v>
      </c>
      <c r="H34" s="1561">
        <f t="shared" si="8"/>
        <v>0</v>
      </c>
      <c r="I34" s="1560">
        <f>SUM(N14:O14)</f>
        <v>0</v>
      </c>
      <c r="J34" s="1561">
        <f t="shared" si="10"/>
        <v>0</v>
      </c>
      <c r="K34" s="1560">
        <f t="shared" si="11"/>
        <v>0</v>
      </c>
      <c r="L34" s="1561">
        <f t="shared" si="12"/>
        <v>0</v>
      </c>
      <c r="M34" s="1561">
        <f t="shared" si="13"/>
        <v>0</v>
      </c>
      <c r="N34" s="1561">
        <f t="shared" si="14"/>
        <v>0</v>
      </c>
      <c r="O34" s="1561">
        <f t="shared" si="15"/>
        <v>0</v>
      </c>
      <c r="P34" s="1561">
        <f t="shared" si="16"/>
        <v>0</v>
      </c>
      <c r="Q34" s="1561">
        <f>SUM(L24:M24)</f>
        <v>0</v>
      </c>
      <c r="R34" s="1561">
        <f t="shared" si="18"/>
        <v>0</v>
      </c>
      <c r="S34" s="1561">
        <f t="shared" si="19"/>
        <v>0</v>
      </c>
      <c r="T34" s="1562">
        <f t="shared" si="20"/>
        <v>0</v>
      </c>
      <c r="U34" s="1547">
        <f>SUM(D34:T34)</f>
        <v>0</v>
      </c>
    </row>
    <row r="35" spans="2:21" s="735" customFormat="1" ht="26.25" customHeight="1" thickTop="1" x14ac:dyDescent="0.15">
      <c r="B35" s="1533" t="s">
        <v>8</v>
      </c>
      <c r="C35" s="1534"/>
      <c r="D35" s="1535">
        <f>SUM(D30:D31)</f>
        <v>0</v>
      </c>
      <c r="E35" s="1537">
        <f t="shared" ref="E35:R35" si="22">SUM(E30:E31)</f>
        <v>0</v>
      </c>
      <c r="F35" s="1537">
        <f t="shared" si="22"/>
        <v>0</v>
      </c>
      <c r="G35" s="1537">
        <f t="shared" si="22"/>
        <v>0</v>
      </c>
      <c r="H35" s="1537">
        <f t="shared" si="22"/>
        <v>0</v>
      </c>
      <c r="I35" s="1537">
        <f t="shared" si="22"/>
        <v>0</v>
      </c>
      <c r="J35" s="1537">
        <f t="shared" si="22"/>
        <v>0</v>
      </c>
      <c r="K35" s="1537">
        <f t="shared" si="22"/>
        <v>0</v>
      </c>
      <c r="L35" s="1537">
        <f t="shared" si="22"/>
        <v>0</v>
      </c>
      <c r="M35" s="1537">
        <f t="shared" si="22"/>
        <v>0</v>
      </c>
      <c r="N35" s="1537">
        <f t="shared" si="22"/>
        <v>0</v>
      </c>
      <c r="O35" s="1537">
        <f t="shared" si="22"/>
        <v>0</v>
      </c>
      <c r="P35" s="1537">
        <f t="shared" si="22"/>
        <v>0</v>
      </c>
      <c r="Q35" s="1537">
        <f t="shared" si="22"/>
        <v>0</v>
      </c>
      <c r="R35" s="1537">
        <f t="shared" si="22"/>
        <v>0</v>
      </c>
      <c r="S35" s="1537">
        <f>SUM(S30:S31)</f>
        <v>0</v>
      </c>
      <c r="T35" s="1548">
        <f>SUM(T30:T31)</f>
        <v>0</v>
      </c>
      <c r="U35" s="1535">
        <f>SUM(U30:U31)</f>
        <v>0</v>
      </c>
    </row>
    <row r="36" spans="2:21" s="100" customFormat="1" ht="18.75" customHeight="1" x14ac:dyDescent="0.15">
      <c r="B36" s="1549"/>
      <c r="C36" s="1549"/>
      <c r="D36" s="1549"/>
      <c r="F36" s="1549"/>
      <c r="H36" s="1549"/>
      <c r="J36" s="1549"/>
      <c r="L36" s="1549"/>
      <c r="M36" s="1549"/>
      <c r="N36" s="1549"/>
      <c r="O36" s="1549"/>
      <c r="P36" s="1549"/>
      <c r="Q36" s="1549"/>
      <c r="R36" s="1549"/>
      <c r="S36" s="1549"/>
      <c r="T36" s="1549"/>
    </row>
    <row r="37" spans="2:21" ht="15" customHeight="1" x14ac:dyDescent="0.15">
      <c r="B37" s="1496" t="s">
        <v>851</v>
      </c>
    </row>
    <row r="38" spans="2:21" ht="15" customHeight="1" x14ac:dyDescent="0.15">
      <c r="B38" s="1496" t="s">
        <v>852</v>
      </c>
    </row>
    <row r="39" spans="2:21" ht="15" customHeight="1" thickBot="1" x14ac:dyDescent="0.2">
      <c r="B39" s="1502"/>
      <c r="C39" s="1503" t="s">
        <v>832</v>
      </c>
      <c r="D39" s="1504" t="s">
        <v>833</v>
      </c>
      <c r="E39" s="1504" t="s">
        <v>834</v>
      </c>
      <c r="F39" s="1504" t="s">
        <v>835</v>
      </c>
      <c r="G39" s="1504" t="s">
        <v>836</v>
      </c>
      <c r="H39" s="1504" t="s">
        <v>837</v>
      </c>
      <c r="I39" s="1504" t="s">
        <v>838</v>
      </c>
      <c r="J39" s="1504" t="s">
        <v>839</v>
      </c>
      <c r="K39" s="1504" t="s">
        <v>840</v>
      </c>
      <c r="L39" s="1504" t="s">
        <v>841</v>
      </c>
      <c r="M39" s="1504" t="s">
        <v>842</v>
      </c>
      <c r="N39" s="1504" t="s">
        <v>843</v>
      </c>
      <c r="O39" s="1504" t="s">
        <v>844</v>
      </c>
      <c r="P39" s="1504" t="s">
        <v>845</v>
      </c>
      <c r="Q39" s="1504" t="s">
        <v>846</v>
      </c>
      <c r="R39" s="1504" t="s">
        <v>847</v>
      </c>
      <c r="S39" s="1504" t="s">
        <v>848</v>
      </c>
      <c r="T39" s="1563" t="s">
        <v>849</v>
      </c>
      <c r="U39" s="1540" t="s">
        <v>850</v>
      </c>
    </row>
    <row r="40" spans="2:21" ht="15" customHeight="1" thickTop="1" x14ac:dyDescent="0.15">
      <c r="B40" s="1564" t="s">
        <v>762</v>
      </c>
      <c r="C40" s="1565"/>
      <c r="D40" s="1566" t="s">
        <v>271</v>
      </c>
      <c r="E40" s="1567"/>
      <c r="F40" s="1567"/>
      <c r="G40" s="1567"/>
      <c r="H40" s="1567"/>
      <c r="I40" s="1567"/>
      <c r="J40" s="1567"/>
      <c r="K40" s="1567"/>
      <c r="L40" s="1567"/>
      <c r="M40" s="1567"/>
      <c r="N40" s="1567"/>
      <c r="O40" s="1567"/>
      <c r="P40" s="1567"/>
      <c r="Q40" s="1567"/>
      <c r="R40" s="1567"/>
      <c r="S40" s="1567"/>
      <c r="T40" s="1568"/>
      <c r="U40" s="1569"/>
    </row>
    <row r="41" spans="2:21" ht="15" customHeight="1" thickBot="1" x14ac:dyDescent="0.2">
      <c r="B41" s="1515" t="s">
        <v>763</v>
      </c>
      <c r="C41" s="1516"/>
      <c r="D41" s="1570" t="s">
        <v>271</v>
      </c>
      <c r="E41" s="1571"/>
      <c r="F41" s="1571"/>
      <c r="G41" s="1571"/>
      <c r="H41" s="1571"/>
      <c r="I41" s="1571"/>
      <c r="J41" s="1571"/>
      <c r="K41" s="1571"/>
      <c r="L41" s="1571"/>
      <c r="M41" s="1571"/>
      <c r="N41" s="1571"/>
      <c r="O41" s="1571"/>
      <c r="P41" s="1571"/>
      <c r="Q41" s="1571"/>
      <c r="R41" s="1571"/>
      <c r="S41" s="1571"/>
      <c r="T41" s="1572"/>
      <c r="U41" s="1573"/>
    </row>
    <row r="42" spans="2:21" ht="15" customHeight="1" thickTop="1" x14ac:dyDescent="0.15">
      <c r="B42" s="1533" t="s">
        <v>8</v>
      </c>
      <c r="C42" s="1534"/>
      <c r="D42" s="1574">
        <f t="shared" ref="D42:T42" si="23">SUM(D40:D41)</f>
        <v>0</v>
      </c>
      <c r="E42" s="1575">
        <f t="shared" si="23"/>
        <v>0</v>
      </c>
      <c r="F42" s="1575">
        <f t="shared" si="23"/>
        <v>0</v>
      </c>
      <c r="G42" s="1576">
        <f t="shared" si="23"/>
        <v>0</v>
      </c>
      <c r="H42" s="1575">
        <f t="shared" si="23"/>
        <v>0</v>
      </c>
      <c r="I42" s="1576">
        <f t="shared" si="23"/>
        <v>0</v>
      </c>
      <c r="J42" s="1575">
        <f t="shared" si="23"/>
        <v>0</v>
      </c>
      <c r="K42" s="1576">
        <f t="shared" si="23"/>
        <v>0</v>
      </c>
      <c r="L42" s="1575">
        <f t="shared" si="23"/>
        <v>0</v>
      </c>
      <c r="M42" s="1575">
        <f t="shared" si="23"/>
        <v>0</v>
      </c>
      <c r="N42" s="1575">
        <f t="shared" si="23"/>
        <v>0</v>
      </c>
      <c r="O42" s="1575">
        <f t="shared" si="23"/>
        <v>0</v>
      </c>
      <c r="P42" s="1575">
        <f t="shared" si="23"/>
        <v>0</v>
      </c>
      <c r="Q42" s="1575">
        <f t="shared" si="23"/>
        <v>0</v>
      </c>
      <c r="R42" s="1575">
        <f t="shared" si="23"/>
        <v>0</v>
      </c>
      <c r="S42" s="1575">
        <f t="shared" si="23"/>
        <v>0</v>
      </c>
      <c r="T42" s="1577">
        <f t="shared" si="23"/>
        <v>0</v>
      </c>
      <c r="U42" s="1574">
        <f>SUM(D42:T42)</f>
        <v>0</v>
      </c>
    </row>
  </sheetData>
  <mergeCells count="5">
    <mergeCell ref="B5:U5"/>
    <mergeCell ref="B15:C15"/>
    <mergeCell ref="B25:C25"/>
    <mergeCell ref="B35:C35"/>
    <mergeCell ref="B42:C42"/>
  </mergeCells>
  <phoneticPr fontId="3"/>
  <conditionalFormatting sqref="E31:U31 E30:H30 U30">
    <cfRule type="expression" dxfId="1" priority="1">
      <formula>E30&gt;E40</formula>
    </cfRule>
  </conditionalFormatting>
  <conditionalFormatting sqref="E35:U35">
    <cfRule type="expression" dxfId="0" priority="2">
      <formula>E35&gt;E42</formula>
    </cfRule>
  </conditionalFormatting>
  <pageMargins left="0.70866141732283472" right="0.70866141732283472" top="0.74803149606299213" bottom="0.74803149606299213" header="0.31496062992125984" footer="0.31496062992125984"/>
  <pageSetup paperSize="8" scale="72"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1"/>
  <sheetViews>
    <sheetView view="pageBreakPreview" zoomScale="90" zoomScaleNormal="100" zoomScaleSheetLayoutView="90" workbookViewId="0">
      <selection activeCell="D13" sqref="D13"/>
    </sheetView>
  </sheetViews>
  <sheetFormatPr defaultColWidth="7.75" defaultRowHeight="12" x14ac:dyDescent="0.15"/>
  <cols>
    <col min="1" max="1" width="1.25" style="99" customWidth="1"/>
    <col min="2" max="2" width="12" style="2" customWidth="1"/>
    <col min="3" max="3" width="23.75" style="2" customWidth="1"/>
    <col min="4" max="4" width="19.25" style="2" customWidth="1"/>
    <col min="5" max="6" width="7.125" style="2" customWidth="1"/>
    <col min="7" max="8" width="15.625" style="1578" customWidth="1"/>
    <col min="9" max="9" width="33.125" style="2" customWidth="1"/>
    <col min="10" max="248" width="7.75" style="2"/>
    <col min="249" max="249" width="9.625" style="2" customWidth="1"/>
    <col min="250" max="264" width="7.75" style="2"/>
    <col min="265" max="265" width="44.25" style="2" customWidth="1"/>
    <col min="266" max="504" width="7.75" style="2"/>
    <col min="505" max="505" width="9.625" style="2" customWidth="1"/>
    <col min="506" max="520" width="7.75" style="2"/>
    <col min="521" max="521" width="44.25" style="2" customWidth="1"/>
    <col min="522" max="760" width="7.75" style="2"/>
    <col min="761" max="761" width="9.625" style="2" customWidth="1"/>
    <col min="762" max="776" width="7.75" style="2"/>
    <col min="777" max="777" width="44.25" style="2" customWidth="1"/>
    <col min="778" max="1016" width="7.75" style="2"/>
    <col min="1017" max="1017" width="9.625" style="2" customWidth="1"/>
    <col min="1018" max="1032" width="7.75" style="2"/>
    <col min="1033" max="1033" width="44.25" style="2" customWidth="1"/>
    <col min="1034" max="1272" width="7.75" style="2"/>
    <col min="1273" max="1273" width="9.625" style="2" customWidth="1"/>
    <col min="1274" max="1288" width="7.75" style="2"/>
    <col min="1289" max="1289" width="44.25" style="2" customWidth="1"/>
    <col min="1290" max="1528" width="7.75" style="2"/>
    <col min="1529" max="1529" width="9.625" style="2" customWidth="1"/>
    <col min="1530" max="1544" width="7.75" style="2"/>
    <col min="1545" max="1545" width="44.25" style="2" customWidth="1"/>
    <col min="1546" max="1784" width="7.75" style="2"/>
    <col min="1785" max="1785" width="9.625" style="2" customWidth="1"/>
    <col min="1786" max="1800" width="7.75" style="2"/>
    <col min="1801" max="1801" width="44.25" style="2" customWidth="1"/>
    <col min="1802" max="2040" width="7.75" style="2"/>
    <col min="2041" max="2041" width="9.625" style="2" customWidth="1"/>
    <col min="2042" max="2056" width="7.75" style="2"/>
    <col min="2057" max="2057" width="44.25" style="2" customWidth="1"/>
    <col min="2058" max="2296" width="7.75" style="2"/>
    <col min="2297" max="2297" width="9.625" style="2" customWidth="1"/>
    <col min="2298" max="2312" width="7.75" style="2"/>
    <col min="2313" max="2313" width="44.25" style="2" customWidth="1"/>
    <col min="2314" max="2552" width="7.75" style="2"/>
    <col min="2553" max="2553" width="9.625" style="2" customWidth="1"/>
    <col min="2554" max="2568" width="7.75" style="2"/>
    <col min="2569" max="2569" width="44.25" style="2" customWidth="1"/>
    <col min="2570" max="2808" width="7.75" style="2"/>
    <col min="2809" max="2809" width="9.625" style="2" customWidth="1"/>
    <col min="2810" max="2824" width="7.75" style="2"/>
    <col min="2825" max="2825" width="44.25" style="2" customWidth="1"/>
    <col min="2826" max="3064" width="7.75" style="2"/>
    <col min="3065" max="3065" width="9.625" style="2" customWidth="1"/>
    <col min="3066" max="3080" width="7.75" style="2"/>
    <col min="3081" max="3081" width="44.25" style="2" customWidth="1"/>
    <col min="3082" max="3320" width="7.75" style="2"/>
    <col min="3321" max="3321" width="9.625" style="2" customWidth="1"/>
    <col min="3322" max="3336" width="7.75" style="2"/>
    <col min="3337" max="3337" width="44.25" style="2" customWidth="1"/>
    <col min="3338" max="3576" width="7.75" style="2"/>
    <col min="3577" max="3577" width="9.625" style="2" customWidth="1"/>
    <col min="3578" max="3592" width="7.75" style="2"/>
    <col min="3593" max="3593" width="44.25" style="2" customWidth="1"/>
    <col min="3594" max="3832" width="7.75" style="2"/>
    <col min="3833" max="3833" width="9.625" style="2" customWidth="1"/>
    <col min="3834" max="3848" width="7.75" style="2"/>
    <col min="3849" max="3849" width="44.25" style="2" customWidth="1"/>
    <col min="3850" max="4088" width="7.75" style="2"/>
    <col min="4089" max="4089" width="9.625" style="2" customWidth="1"/>
    <col min="4090" max="4104" width="7.75" style="2"/>
    <col min="4105" max="4105" width="44.25" style="2" customWidth="1"/>
    <col min="4106" max="4344" width="7.75" style="2"/>
    <col min="4345" max="4345" width="9.625" style="2" customWidth="1"/>
    <col min="4346" max="4360" width="7.75" style="2"/>
    <col min="4361" max="4361" width="44.25" style="2" customWidth="1"/>
    <col min="4362" max="4600" width="7.75" style="2"/>
    <col min="4601" max="4601" width="9.625" style="2" customWidth="1"/>
    <col min="4602" max="4616" width="7.75" style="2"/>
    <col min="4617" max="4617" width="44.25" style="2" customWidth="1"/>
    <col min="4618" max="4856" width="7.75" style="2"/>
    <col min="4857" max="4857" width="9.625" style="2" customWidth="1"/>
    <col min="4858" max="4872" width="7.75" style="2"/>
    <col min="4873" max="4873" width="44.25" style="2" customWidth="1"/>
    <col min="4874" max="5112" width="7.75" style="2"/>
    <col min="5113" max="5113" width="9.625" style="2" customWidth="1"/>
    <col min="5114" max="5128" width="7.75" style="2"/>
    <col min="5129" max="5129" width="44.25" style="2" customWidth="1"/>
    <col min="5130" max="5368" width="7.75" style="2"/>
    <col min="5369" max="5369" width="9.625" style="2" customWidth="1"/>
    <col min="5370" max="5384" width="7.75" style="2"/>
    <col min="5385" max="5385" width="44.25" style="2" customWidth="1"/>
    <col min="5386" max="5624" width="7.75" style="2"/>
    <col min="5625" max="5625" width="9.625" style="2" customWidth="1"/>
    <col min="5626" max="5640" width="7.75" style="2"/>
    <col min="5641" max="5641" width="44.25" style="2" customWidth="1"/>
    <col min="5642" max="5880" width="7.75" style="2"/>
    <col min="5881" max="5881" width="9.625" style="2" customWidth="1"/>
    <col min="5882" max="5896" width="7.75" style="2"/>
    <col min="5897" max="5897" width="44.25" style="2" customWidth="1"/>
    <col min="5898" max="6136" width="7.75" style="2"/>
    <col min="6137" max="6137" width="9.625" style="2" customWidth="1"/>
    <col min="6138" max="6152" width="7.75" style="2"/>
    <col min="6153" max="6153" width="44.25" style="2" customWidth="1"/>
    <col min="6154" max="6392" width="7.75" style="2"/>
    <col min="6393" max="6393" width="9.625" style="2" customWidth="1"/>
    <col min="6394" max="6408" width="7.75" style="2"/>
    <col min="6409" max="6409" width="44.25" style="2" customWidth="1"/>
    <col min="6410" max="6648" width="7.75" style="2"/>
    <col min="6649" max="6649" width="9.625" style="2" customWidth="1"/>
    <col min="6650" max="6664" width="7.75" style="2"/>
    <col min="6665" max="6665" width="44.25" style="2" customWidth="1"/>
    <col min="6666" max="6904" width="7.75" style="2"/>
    <col min="6905" max="6905" width="9.625" style="2" customWidth="1"/>
    <col min="6906" max="6920" width="7.75" style="2"/>
    <col min="6921" max="6921" width="44.25" style="2" customWidth="1"/>
    <col min="6922" max="7160" width="7.75" style="2"/>
    <col min="7161" max="7161" width="9.625" style="2" customWidth="1"/>
    <col min="7162" max="7176" width="7.75" style="2"/>
    <col min="7177" max="7177" width="44.25" style="2" customWidth="1"/>
    <col min="7178" max="7416" width="7.75" style="2"/>
    <col min="7417" max="7417" width="9.625" style="2" customWidth="1"/>
    <col min="7418" max="7432" width="7.75" style="2"/>
    <col min="7433" max="7433" width="44.25" style="2" customWidth="1"/>
    <col min="7434" max="7672" width="7.75" style="2"/>
    <col min="7673" max="7673" width="9.625" style="2" customWidth="1"/>
    <col min="7674" max="7688" width="7.75" style="2"/>
    <col min="7689" max="7689" width="44.25" style="2" customWidth="1"/>
    <col min="7690" max="7928" width="7.75" style="2"/>
    <col min="7929" max="7929" width="9.625" style="2" customWidth="1"/>
    <col min="7930" max="7944" width="7.75" style="2"/>
    <col min="7945" max="7945" width="44.25" style="2" customWidth="1"/>
    <col min="7946" max="8184" width="7.75" style="2"/>
    <col min="8185" max="8185" width="9.625" style="2" customWidth="1"/>
    <col min="8186" max="8200" width="7.75" style="2"/>
    <col min="8201" max="8201" width="44.25" style="2" customWidth="1"/>
    <col min="8202" max="8440" width="7.75" style="2"/>
    <col min="8441" max="8441" width="9.625" style="2" customWidth="1"/>
    <col min="8442" max="8456" width="7.75" style="2"/>
    <col min="8457" max="8457" width="44.25" style="2" customWidth="1"/>
    <col min="8458" max="8696" width="7.75" style="2"/>
    <col min="8697" max="8697" width="9.625" style="2" customWidth="1"/>
    <col min="8698" max="8712" width="7.75" style="2"/>
    <col min="8713" max="8713" width="44.25" style="2" customWidth="1"/>
    <col min="8714" max="8952" width="7.75" style="2"/>
    <col min="8953" max="8953" width="9.625" style="2" customWidth="1"/>
    <col min="8954" max="8968" width="7.75" style="2"/>
    <col min="8969" max="8969" width="44.25" style="2" customWidth="1"/>
    <col min="8970" max="9208" width="7.75" style="2"/>
    <col min="9209" max="9209" width="9.625" style="2" customWidth="1"/>
    <col min="9210" max="9224" width="7.75" style="2"/>
    <col min="9225" max="9225" width="44.25" style="2" customWidth="1"/>
    <col min="9226" max="9464" width="7.75" style="2"/>
    <col min="9465" max="9465" width="9.625" style="2" customWidth="1"/>
    <col min="9466" max="9480" width="7.75" style="2"/>
    <col min="9481" max="9481" width="44.25" style="2" customWidth="1"/>
    <col min="9482" max="9720" width="7.75" style="2"/>
    <col min="9721" max="9721" width="9.625" style="2" customWidth="1"/>
    <col min="9722" max="9736" width="7.75" style="2"/>
    <col min="9737" max="9737" width="44.25" style="2" customWidth="1"/>
    <col min="9738" max="9976" width="7.75" style="2"/>
    <col min="9977" max="9977" width="9.625" style="2" customWidth="1"/>
    <col min="9978" max="9992" width="7.75" style="2"/>
    <col min="9993" max="9993" width="44.25" style="2" customWidth="1"/>
    <col min="9994" max="10232" width="7.75" style="2"/>
    <col min="10233" max="10233" width="9.625" style="2" customWidth="1"/>
    <col min="10234" max="10248" width="7.75" style="2"/>
    <col min="10249" max="10249" width="44.25" style="2" customWidth="1"/>
    <col min="10250" max="10488" width="7.75" style="2"/>
    <col min="10489" max="10489" width="9.625" style="2" customWidth="1"/>
    <col min="10490" max="10504" width="7.75" style="2"/>
    <col min="10505" max="10505" width="44.25" style="2" customWidth="1"/>
    <col min="10506" max="10744" width="7.75" style="2"/>
    <col min="10745" max="10745" width="9.625" style="2" customWidth="1"/>
    <col min="10746" max="10760" width="7.75" style="2"/>
    <col min="10761" max="10761" width="44.25" style="2" customWidth="1"/>
    <col min="10762" max="11000" width="7.75" style="2"/>
    <col min="11001" max="11001" width="9.625" style="2" customWidth="1"/>
    <col min="11002" max="11016" width="7.75" style="2"/>
    <col min="11017" max="11017" width="44.25" style="2" customWidth="1"/>
    <col min="11018" max="11256" width="7.75" style="2"/>
    <col min="11257" max="11257" width="9.625" style="2" customWidth="1"/>
    <col min="11258" max="11272" width="7.75" style="2"/>
    <col min="11273" max="11273" width="44.25" style="2" customWidth="1"/>
    <col min="11274" max="11512" width="7.75" style="2"/>
    <col min="11513" max="11513" width="9.625" style="2" customWidth="1"/>
    <col min="11514" max="11528" width="7.75" style="2"/>
    <col min="11529" max="11529" width="44.25" style="2" customWidth="1"/>
    <col min="11530" max="11768" width="7.75" style="2"/>
    <col min="11769" max="11769" width="9.625" style="2" customWidth="1"/>
    <col min="11770" max="11784" width="7.75" style="2"/>
    <col min="11785" max="11785" width="44.25" style="2" customWidth="1"/>
    <col min="11786" max="12024" width="7.75" style="2"/>
    <col min="12025" max="12025" width="9.625" style="2" customWidth="1"/>
    <col min="12026" max="12040" width="7.75" style="2"/>
    <col min="12041" max="12041" width="44.25" style="2" customWidth="1"/>
    <col min="12042" max="12280" width="7.75" style="2"/>
    <col min="12281" max="12281" width="9.625" style="2" customWidth="1"/>
    <col min="12282" max="12296" width="7.75" style="2"/>
    <col min="12297" max="12297" width="44.25" style="2" customWidth="1"/>
    <col min="12298" max="12536" width="7.75" style="2"/>
    <col min="12537" max="12537" width="9.625" style="2" customWidth="1"/>
    <col min="12538" max="12552" width="7.75" style="2"/>
    <col min="12553" max="12553" width="44.25" style="2" customWidth="1"/>
    <col min="12554" max="12792" width="7.75" style="2"/>
    <col min="12793" max="12793" width="9.625" style="2" customWidth="1"/>
    <col min="12794" max="12808" width="7.75" style="2"/>
    <col min="12809" max="12809" width="44.25" style="2" customWidth="1"/>
    <col min="12810" max="13048" width="7.75" style="2"/>
    <col min="13049" max="13049" width="9.625" style="2" customWidth="1"/>
    <col min="13050" max="13064" width="7.75" style="2"/>
    <col min="13065" max="13065" width="44.25" style="2" customWidth="1"/>
    <col min="13066" max="13304" width="7.75" style="2"/>
    <col min="13305" max="13305" width="9.625" style="2" customWidth="1"/>
    <col min="13306" max="13320" width="7.75" style="2"/>
    <col min="13321" max="13321" width="44.25" style="2" customWidth="1"/>
    <col min="13322" max="13560" width="7.75" style="2"/>
    <col min="13561" max="13561" width="9.625" style="2" customWidth="1"/>
    <col min="13562" max="13576" width="7.75" style="2"/>
    <col min="13577" max="13577" width="44.25" style="2" customWidth="1"/>
    <col min="13578" max="13816" width="7.75" style="2"/>
    <col min="13817" max="13817" width="9.625" style="2" customWidth="1"/>
    <col min="13818" max="13832" width="7.75" style="2"/>
    <col min="13833" max="13833" width="44.25" style="2" customWidth="1"/>
    <col min="13834" max="14072" width="7.75" style="2"/>
    <col min="14073" max="14073" width="9.625" style="2" customWidth="1"/>
    <col min="14074" max="14088" width="7.75" style="2"/>
    <col min="14089" max="14089" width="44.25" style="2" customWidth="1"/>
    <col min="14090" max="14328" width="7.75" style="2"/>
    <col min="14329" max="14329" width="9.625" style="2" customWidth="1"/>
    <col min="14330" max="14344" width="7.75" style="2"/>
    <col min="14345" max="14345" width="44.25" style="2" customWidth="1"/>
    <col min="14346" max="14584" width="7.75" style="2"/>
    <col min="14585" max="14585" width="9.625" style="2" customWidth="1"/>
    <col min="14586" max="14600" width="7.75" style="2"/>
    <col min="14601" max="14601" width="44.25" style="2" customWidth="1"/>
    <col min="14602" max="14840" width="7.75" style="2"/>
    <col min="14841" max="14841" width="9.625" style="2" customWidth="1"/>
    <col min="14842" max="14856" width="7.75" style="2"/>
    <col min="14857" max="14857" width="44.25" style="2" customWidth="1"/>
    <col min="14858" max="15096" width="7.75" style="2"/>
    <col min="15097" max="15097" width="9.625" style="2" customWidth="1"/>
    <col min="15098" max="15112" width="7.75" style="2"/>
    <col min="15113" max="15113" width="44.25" style="2" customWidth="1"/>
    <col min="15114" max="15352" width="7.75" style="2"/>
    <col min="15353" max="15353" width="9.625" style="2" customWidth="1"/>
    <col min="15354" max="15368" width="7.75" style="2"/>
    <col min="15369" max="15369" width="44.25" style="2" customWidth="1"/>
    <col min="15370" max="15608" width="7.75" style="2"/>
    <col min="15609" max="15609" width="9.625" style="2" customWidth="1"/>
    <col min="15610" max="15624" width="7.75" style="2"/>
    <col min="15625" max="15625" width="44.25" style="2" customWidth="1"/>
    <col min="15626" max="15864" width="7.75" style="2"/>
    <col min="15865" max="15865" width="9.625" style="2" customWidth="1"/>
    <col min="15866" max="15880" width="7.75" style="2"/>
    <col min="15881" max="15881" width="44.25" style="2" customWidth="1"/>
    <col min="15882" max="16120" width="7.75" style="2"/>
    <col min="16121" max="16121" width="9.625" style="2" customWidth="1"/>
    <col min="16122" max="16136" width="7.75" style="2"/>
    <col min="16137" max="16137" width="44.25" style="2" customWidth="1"/>
    <col min="16138" max="16384" width="7.75" style="2"/>
  </cols>
  <sheetData>
    <row r="1" spans="2:9" ht="14.25" x14ac:dyDescent="0.15">
      <c r="B1" s="69"/>
      <c r="I1" s="1579" t="s">
        <v>853</v>
      </c>
    </row>
    <row r="2" spans="2:9" ht="15" customHeight="1" x14ac:dyDescent="0.15">
      <c r="B2" s="69" t="s">
        <v>854</v>
      </c>
      <c r="I2" s="1579"/>
    </row>
    <row r="3" spans="2:9" ht="14.25" x14ac:dyDescent="0.15">
      <c r="B3" s="69"/>
      <c r="I3" s="1579"/>
    </row>
    <row r="4" spans="2:9" ht="15" customHeight="1" thickBot="1" x14ac:dyDescent="0.2">
      <c r="B4" s="61" t="s">
        <v>699</v>
      </c>
      <c r="I4" s="1388"/>
    </row>
    <row r="5" spans="2:9" ht="148.5" customHeight="1" thickBot="1" x14ac:dyDescent="0.2">
      <c r="B5" s="1580" t="s">
        <v>855</v>
      </c>
      <c r="C5" s="1581"/>
      <c r="D5" s="1581"/>
      <c r="E5" s="1581"/>
      <c r="F5" s="1581"/>
      <c r="G5" s="1581"/>
      <c r="H5" s="1581"/>
      <c r="I5" s="1582"/>
    </row>
    <row r="6" spans="2:9" s="99" customFormat="1" ht="14.25" x14ac:dyDescent="0.15">
      <c r="B6" s="1583"/>
      <c r="C6" s="733"/>
      <c r="D6" s="733"/>
      <c r="E6" s="733"/>
      <c r="F6" s="733"/>
      <c r="G6" s="1584"/>
      <c r="H6" s="1585"/>
      <c r="I6" s="733"/>
    </row>
    <row r="7" spans="2:9" s="99" customFormat="1" ht="18" customHeight="1" x14ac:dyDescent="0.15">
      <c r="B7" s="1586" t="s">
        <v>856</v>
      </c>
      <c r="C7" s="733"/>
      <c r="D7" s="733"/>
      <c r="E7" s="733"/>
      <c r="F7" s="733"/>
      <c r="G7" s="1584"/>
      <c r="H7" s="1585"/>
      <c r="I7" s="733"/>
    </row>
    <row r="8" spans="2:9" ht="15" customHeight="1" x14ac:dyDescent="0.15">
      <c r="B8" s="1587" t="s">
        <v>857</v>
      </c>
      <c r="C8" s="1588" t="s">
        <v>858</v>
      </c>
      <c r="D8" s="1589"/>
      <c r="E8" s="1589"/>
      <c r="F8" s="1590"/>
      <c r="G8" s="1591" t="s">
        <v>859</v>
      </c>
      <c r="H8" s="1592" t="s">
        <v>860</v>
      </c>
      <c r="I8" s="1593" t="s">
        <v>0</v>
      </c>
    </row>
    <row r="9" spans="2:9" ht="15" customHeight="1" x14ac:dyDescent="0.15">
      <c r="B9" s="1594"/>
      <c r="C9" s="1177" t="s">
        <v>861</v>
      </c>
      <c r="D9" s="1595" t="s">
        <v>862</v>
      </c>
      <c r="E9" s="1180" t="s">
        <v>863</v>
      </c>
      <c r="F9" s="1596" t="s">
        <v>864</v>
      </c>
      <c r="G9" s="1597"/>
      <c r="H9" s="1598"/>
      <c r="I9" s="1599"/>
    </row>
    <row r="10" spans="2:9" ht="15" customHeight="1" x14ac:dyDescent="0.15">
      <c r="B10" s="1594"/>
      <c r="C10" s="1600"/>
      <c r="D10" s="1601"/>
      <c r="E10" s="1601"/>
      <c r="F10" s="1602"/>
      <c r="G10" s="1597"/>
      <c r="H10" s="1598"/>
      <c r="I10" s="1599"/>
    </row>
    <row r="11" spans="2:9" ht="15" customHeight="1" x14ac:dyDescent="0.15">
      <c r="B11" s="1603"/>
      <c r="C11" s="1178"/>
      <c r="D11" s="1604"/>
      <c r="E11" s="1604"/>
      <c r="F11" s="1605"/>
      <c r="G11" s="1606"/>
      <c r="H11" s="1607"/>
      <c r="I11" s="1608"/>
    </row>
    <row r="12" spans="2:9" ht="16.5" customHeight="1" x14ac:dyDescent="0.15">
      <c r="B12" s="1609" t="s">
        <v>865</v>
      </c>
      <c r="C12" s="1610"/>
      <c r="D12" s="1611"/>
      <c r="E12" s="1612"/>
      <c r="F12" s="1613"/>
      <c r="G12" s="1614"/>
      <c r="H12" s="1615"/>
      <c r="I12" s="1616"/>
    </row>
    <row r="13" spans="2:9" ht="16.5" customHeight="1" x14ac:dyDescent="0.15">
      <c r="B13" s="1617" t="s">
        <v>866</v>
      </c>
      <c r="C13" s="1610"/>
      <c r="D13" s="1611"/>
      <c r="E13" s="1612"/>
      <c r="F13" s="1613"/>
      <c r="G13" s="1614"/>
      <c r="H13" s="1615"/>
      <c r="I13" s="1616"/>
    </row>
    <row r="14" spans="2:9" ht="16.5" customHeight="1" x14ac:dyDescent="0.15">
      <c r="B14" s="1609" t="s">
        <v>280</v>
      </c>
      <c r="C14" s="1610"/>
      <c r="D14" s="1611"/>
      <c r="E14" s="1612"/>
      <c r="F14" s="1613"/>
      <c r="G14" s="1614"/>
      <c r="H14" s="1615"/>
      <c r="I14" s="1616"/>
    </row>
    <row r="15" spans="2:9" ht="16.5" customHeight="1" x14ac:dyDescent="0.15">
      <c r="B15" s="1617" t="s">
        <v>281</v>
      </c>
      <c r="C15" s="1610"/>
      <c r="D15" s="1611"/>
      <c r="E15" s="1612"/>
      <c r="F15" s="1613"/>
      <c r="G15" s="1614"/>
      <c r="H15" s="1615"/>
      <c r="I15" s="1616"/>
    </row>
    <row r="16" spans="2:9" ht="16.5" customHeight="1" x14ac:dyDescent="0.15">
      <c r="B16" s="1609" t="s">
        <v>282</v>
      </c>
      <c r="C16" s="1610"/>
      <c r="D16" s="1611"/>
      <c r="E16" s="1612"/>
      <c r="F16" s="1613"/>
      <c r="G16" s="1614"/>
      <c r="H16" s="1615"/>
      <c r="I16" s="1616"/>
    </row>
    <row r="17" spans="2:9" ht="16.5" customHeight="1" x14ac:dyDescent="0.15">
      <c r="B17" s="1617" t="s">
        <v>283</v>
      </c>
      <c r="C17" s="1610"/>
      <c r="D17" s="1611"/>
      <c r="E17" s="1612"/>
      <c r="F17" s="1613"/>
      <c r="G17" s="1614"/>
      <c r="H17" s="1615"/>
      <c r="I17" s="1616"/>
    </row>
    <row r="18" spans="2:9" ht="16.5" customHeight="1" x14ac:dyDescent="0.15">
      <c r="B18" s="1609" t="s">
        <v>307</v>
      </c>
      <c r="C18" s="1610"/>
      <c r="D18" s="1611"/>
      <c r="E18" s="1612"/>
      <c r="F18" s="1613"/>
      <c r="G18" s="1614"/>
      <c r="H18" s="1615"/>
      <c r="I18" s="1616"/>
    </row>
    <row r="19" spans="2:9" ht="16.5" customHeight="1" x14ac:dyDescent="0.15">
      <c r="B19" s="1617" t="s">
        <v>308</v>
      </c>
      <c r="C19" s="1610"/>
      <c r="D19" s="1611"/>
      <c r="E19" s="1612"/>
      <c r="F19" s="1613"/>
      <c r="G19" s="1614"/>
      <c r="H19" s="1615"/>
      <c r="I19" s="1616"/>
    </row>
    <row r="20" spans="2:9" ht="16.5" customHeight="1" x14ac:dyDescent="0.15">
      <c r="B20" s="1609" t="s">
        <v>309</v>
      </c>
      <c r="C20" s="1610"/>
      <c r="D20" s="1611"/>
      <c r="E20" s="1612"/>
      <c r="F20" s="1613"/>
      <c r="G20" s="1614"/>
      <c r="H20" s="1615"/>
      <c r="I20" s="1616"/>
    </row>
    <row r="21" spans="2:9" ht="16.5" customHeight="1" x14ac:dyDescent="0.15">
      <c r="B21" s="1617" t="s">
        <v>310</v>
      </c>
      <c r="C21" s="1610"/>
      <c r="D21" s="1611"/>
      <c r="E21" s="1612"/>
      <c r="F21" s="1613"/>
      <c r="G21" s="1614"/>
      <c r="H21" s="1615"/>
      <c r="I21" s="1616"/>
    </row>
    <row r="22" spans="2:9" ht="16.5" customHeight="1" x14ac:dyDescent="0.15">
      <c r="B22" s="1609" t="s">
        <v>356</v>
      </c>
      <c r="C22" s="1610"/>
      <c r="D22" s="1611"/>
      <c r="E22" s="1612"/>
      <c r="F22" s="1613"/>
      <c r="G22" s="1614"/>
      <c r="H22" s="1615"/>
      <c r="I22" s="1616"/>
    </row>
    <row r="23" spans="2:9" ht="16.5" customHeight="1" x14ac:dyDescent="0.15">
      <c r="B23" s="1617" t="s">
        <v>535</v>
      </c>
      <c r="C23" s="1610"/>
      <c r="D23" s="1611"/>
      <c r="E23" s="1612"/>
      <c r="F23" s="1613"/>
      <c r="G23" s="1614"/>
      <c r="H23" s="1615"/>
      <c r="I23" s="1616"/>
    </row>
    <row r="24" spans="2:9" ht="16.5" customHeight="1" x14ac:dyDescent="0.15">
      <c r="B24" s="1609" t="s">
        <v>536</v>
      </c>
      <c r="C24" s="1610"/>
      <c r="D24" s="1611"/>
      <c r="E24" s="1612"/>
      <c r="F24" s="1613"/>
      <c r="G24" s="1614"/>
      <c r="H24" s="1615"/>
      <c r="I24" s="1616"/>
    </row>
    <row r="25" spans="2:9" ht="16.5" customHeight="1" x14ac:dyDescent="0.15">
      <c r="B25" s="1617" t="s">
        <v>537</v>
      </c>
      <c r="C25" s="1610"/>
      <c r="D25" s="1611"/>
      <c r="E25" s="1612"/>
      <c r="F25" s="1613"/>
      <c r="G25" s="1614"/>
      <c r="H25" s="1615"/>
      <c r="I25" s="1616"/>
    </row>
    <row r="26" spans="2:9" ht="16.5" customHeight="1" x14ac:dyDescent="0.15">
      <c r="B26" s="1609" t="s">
        <v>538</v>
      </c>
      <c r="C26" s="1610"/>
      <c r="D26" s="1611"/>
      <c r="E26" s="1612"/>
      <c r="F26" s="1613"/>
      <c r="G26" s="1614"/>
      <c r="H26" s="1615"/>
      <c r="I26" s="1616"/>
    </row>
    <row r="27" spans="2:9" ht="16.5" customHeight="1" x14ac:dyDescent="0.15">
      <c r="B27" s="1617" t="s">
        <v>554</v>
      </c>
      <c r="C27" s="1610"/>
      <c r="D27" s="1611"/>
      <c r="E27" s="1612"/>
      <c r="F27" s="1613"/>
      <c r="G27" s="1614"/>
      <c r="H27" s="1615"/>
      <c r="I27" s="1616"/>
    </row>
    <row r="28" spans="2:9" ht="16.5" customHeight="1" x14ac:dyDescent="0.15">
      <c r="B28" s="1609" t="s">
        <v>555</v>
      </c>
      <c r="C28" s="1610"/>
      <c r="D28" s="1611"/>
      <c r="E28" s="1612"/>
      <c r="F28" s="1613"/>
      <c r="G28" s="1614"/>
      <c r="H28" s="1615"/>
      <c r="I28" s="1616"/>
    </row>
    <row r="29" spans="2:9" ht="16.5" customHeight="1" x14ac:dyDescent="0.15">
      <c r="B29" s="1617" t="s">
        <v>556</v>
      </c>
      <c r="C29" s="1610"/>
      <c r="D29" s="1611"/>
      <c r="E29" s="1612"/>
      <c r="F29" s="1613"/>
      <c r="G29" s="1614"/>
      <c r="H29" s="1615"/>
      <c r="I29" s="1616"/>
    </row>
    <row r="30" spans="2:9" ht="16.5" customHeight="1" x14ac:dyDescent="0.15">
      <c r="B30" s="1609" t="s">
        <v>557</v>
      </c>
      <c r="C30" s="1610"/>
      <c r="D30" s="1611"/>
      <c r="E30" s="1612"/>
      <c r="F30" s="1613"/>
      <c r="G30" s="1614"/>
      <c r="H30" s="1615"/>
      <c r="I30" s="1616"/>
    </row>
    <row r="31" spans="2:9" ht="16.5" customHeight="1" x14ac:dyDescent="0.15">
      <c r="B31" s="1617" t="s">
        <v>558</v>
      </c>
      <c r="C31" s="1610"/>
      <c r="D31" s="1611"/>
      <c r="E31" s="1612"/>
      <c r="F31" s="1613"/>
      <c r="G31" s="1614"/>
      <c r="H31" s="1615"/>
      <c r="I31" s="1616"/>
    </row>
    <row r="32" spans="2:9" ht="16.5" customHeight="1" x14ac:dyDescent="0.15">
      <c r="B32" s="1618" t="s">
        <v>867</v>
      </c>
      <c r="C32" s="1619"/>
      <c r="D32" s="1620"/>
      <c r="E32" s="1621"/>
      <c r="F32" s="1622"/>
      <c r="G32" s="1623"/>
      <c r="H32" s="1624"/>
      <c r="I32" s="1625"/>
    </row>
    <row r="33" spans="2:9" x14ac:dyDescent="0.15">
      <c r="B33" s="1626"/>
      <c r="C33" s="1627"/>
      <c r="D33" s="1627"/>
      <c r="E33" s="1627"/>
      <c r="F33" s="1627"/>
      <c r="G33" s="1628"/>
      <c r="H33" s="1628"/>
      <c r="I33" s="1627"/>
    </row>
    <row r="34" spans="2:9" s="99" customFormat="1" ht="18" customHeight="1" x14ac:dyDescent="0.15">
      <c r="B34" s="1586" t="s">
        <v>868</v>
      </c>
      <c r="C34" s="733"/>
      <c r="D34" s="733"/>
      <c r="E34" s="733"/>
      <c r="F34" s="733"/>
      <c r="G34" s="1584"/>
      <c r="H34" s="1585"/>
      <c r="I34" s="733"/>
    </row>
    <row r="35" spans="2:9" ht="15" customHeight="1" x14ac:dyDescent="0.15">
      <c r="B35" s="1587" t="s">
        <v>857</v>
      </c>
      <c r="C35" s="1588" t="s">
        <v>858</v>
      </c>
      <c r="D35" s="1589"/>
      <c r="E35" s="1589"/>
      <c r="F35" s="1590"/>
      <c r="G35" s="1591" t="s">
        <v>869</v>
      </c>
      <c r="H35" s="1592" t="s">
        <v>870</v>
      </c>
      <c r="I35" s="1593" t="s">
        <v>0</v>
      </c>
    </row>
    <row r="36" spans="2:9" ht="15" customHeight="1" x14ac:dyDescent="0.15">
      <c r="B36" s="1594"/>
      <c r="C36" s="1177" t="s">
        <v>861</v>
      </c>
      <c r="D36" s="1595" t="s">
        <v>862</v>
      </c>
      <c r="E36" s="1180" t="s">
        <v>863</v>
      </c>
      <c r="F36" s="1596" t="s">
        <v>864</v>
      </c>
      <c r="G36" s="1597"/>
      <c r="H36" s="1598"/>
      <c r="I36" s="1599"/>
    </row>
    <row r="37" spans="2:9" ht="15" customHeight="1" x14ac:dyDescent="0.15">
      <c r="B37" s="1594"/>
      <c r="C37" s="1600"/>
      <c r="D37" s="1601"/>
      <c r="E37" s="1601"/>
      <c r="F37" s="1602"/>
      <c r="G37" s="1597"/>
      <c r="H37" s="1598"/>
      <c r="I37" s="1599"/>
    </row>
    <row r="38" spans="2:9" ht="15" customHeight="1" x14ac:dyDescent="0.15">
      <c r="B38" s="1603"/>
      <c r="C38" s="1178"/>
      <c r="D38" s="1604"/>
      <c r="E38" s="1604"/>
      <c r="F38" s="1605"/>
      <c r="G38" s="1606"/>
      <c r="H38" s="1607"/>
      <c r="I38" s="1608"/>
    </row>
    <row r="39" spans="2:9" ht="16.5" customHeight="1" x14ac:dyDescent="0.15">
      <c r="B39" s="1609" t="s">
        <v>871</v>
      </c>
      <c r="C39" s="1610"/>
      <c r="D39" s="1611"/>
      <c r="E39" s="1612"/>
      <c r="F39" s="1613"/>
      <c r="G39" s="1614"/>
      <c r="H39" s="1615"/>
      <c r="I39" s="1616"/>
    </row>
    <row r="40" spans="2:9" ht="16.5" customHeight="1" x14ac:dyDescent="0.15">
      <c r="B40" s="1617" t="s">
        <v>286</v>
      </c>
      <c r="C40" s="1610"/>
      <c r="D40" s="1611"/>
      <c r="E40" s="1612"/>
      <c r="F40" s="1613"/>
      <c r="G40" s="1614"/>
      <c r="H40" s="1615"/>
      <c r="I40" s="1616"/>
    </row>
    <row r="41" spans="2:9" ht="16.5" customHeight="1" x14ac:dyDescent="0.15">
      <c r="B41" s="1617" t="s">
        <v>287</v>
      </c>
      <c r="C41" s="1610"/>
      <c r="D41" s="1611"/>
      <c r="E41" s="1612"/>
      <c r="F41" s="1613"/>
      <c r="G41" s="1614"/>
      <c r="H41" s="1615"/>
      <c r="I41" s="1616"/>
    </row>
    <row r="42" spans="2:9" ht="16.5" customHeight="1" x14ac:dyDescent="0.15">
      <c r="B42" s="1617" t="s">
        <v>288</v>
      </c>
      <c r="C42" s="1610"/>
      <c r="D42" s="1611"/>
      <c r="E42" s="1612"/>
      <c r="F42" s="1613"/>
      <c r="G42" s="1614"/>
      <c r="H42" s="1615"/>
      <c r="I42" s="1616"/>
    </row>
    <row r="43" spans="2:9" ht="16.5" customHeight="1" x14ac:dyDescent="0.15">
      <c r="B43" s="1617" t="s">
        <v>289</v>
      </c>
      <c r="C43" s="1610"/>
      <c r="D43" s="1611"/>
      <c r="E43" s="1612"/>
      <c r="F43" s="1613"/>
      <c r="G43" s="1614"/>
      <c r="H43" s="1615"/>
      <c r="I43" s="1616"/>
    </row>
    <row r="44" spans="2:9" ht="16.5" customHeight="1" x14ac:dyDescent="0.15">
      <c r="B44" s="1617" t="s">
        <v>290</v>
      </c>
      <c r="C44" s="1610"/>
      <c r="D44" s="1611"/>
      <c r="E44" s="1612"/>
      <c r="F44" s="1613"/>
      <c r="G44" s="1614"/>
      <c r="H44" s="1615"/>
      <c r="I44" s="1616"/>
    </row>
    <row r="45" spans="2:9" ht="16.5" customHeight="1" x14ac:dyDescent="0.15">
      <c r="B45" s="1617" t="s">
        <v>311</v>
      </c>
      <c r="C45" s="1610"/>
      <c r="D45" s="1611"/>
      <c r="E45" s="1612"/>
      <c r="F45" s="1613"/>
      <c r="G45" s="1614"/>
      <c r="H45" s="1615"/>
      <c r="I45" s="1616"/>
    </row>
    <row r="46" spans="2:9" ht="16.5" customHeight="1" x14ac:dyDescent="0.15">
      <c r="B46" s="1617" t="s">
        <v>312</v>
      </c>
      <c r="C46" s="1610"/>
      <c r="D46" s="1611"/>
      <c r="E46" s="1612"/>
      <c r="F46" s="1613"/>
      <c r="G46" s="1614"/>
      <c r="H46" s="1615"/>
      <c r="I46" s="1616"/>
    </row>
    <row r="47" spans="2:9" ht="16.5" customHeight="1" x14ac:dyDescent="0.15">
      <c r="B47" s="1617" t="s">
        <v>313</v>
      </c>
      <c r="C47" s="1610"/>
      <c r="D47" s="1611"/>
      <c r="E47" s="1612"/>
      <c r="F47" s="1613"/>
      <c r="G47" s="1614"/>
      <c r="H47" s="1615"/>
      <c r="I47" s="1616"/>
    </row>
    <row r="48" spans="2:9" ht="16.5" customHeight="1" x14ac:dyDescent="0.15">
      <c r="B48" s="1617" t="s">
        <v>314</v>
      </c>
      <c r="C48" s="1610"/>
      <c r="D48" s="1611"/>
      <c r="E48" s="1612"/>
      <c r="F48" s="1613"/>
      <c r="G48" s="1614"/>
      <c r="H48" s="1615"/>
      <c r="I48" s="1616"/>
    </row>
    <row r="49" spans="2:9" ht="16.5" customHeight="1" x14ac:dyDescent="0.15">
      <c r="B49" s="1617" t="s">
        <v>575</v>
      </c>
      <c r="C49" s="1610"/>
      <c r="D49" s="1611"/>
      <c r="E49" s="1612"/>
      <c r="F49" s="1613"/>
      <c r="G49" s="1614"/>
      <c r="H49" s="1615"/>
      <c r="I49" s="1616"/>
    </row>
    <row r="50" spans="2:9" ht="16.5" customHeight="1" x14ac:dyDescent="0.15">
      <c r="B50" s="1617" t="s">
        <v>576</v>
      </c>
      <c r="C50" s="1610"/>
      <c r="D50" s="1611"/>
      <c r="E50" s="1612"/>
      <c r="F50" s="1613"/>
      <c r="G50" s="1614"/>
      <c r="H50" s="1615"/>
      <c r="I50" s="1616"/>
    </row>
    <row r="51" spans="2:9" ht="16.5" customHeight="1" x14ac:dyDescent="0.15">
      <c r="B51" s="1617" t="s">
        <v>577</v>
      </c>
      <c r="C51" s="1610"/>
      <c r="D51" s="1611"/>
      <c r="E51" s="1612"/>
      <c r="F51" s="1613"/>
      <c r="G51" s="1614"/>
      <c r="H51" s="1615"/>
      <c r="I51" s="1616"/>
    </row>
    <row r="52" spans="2:9" ht="16.5" customHeight="1" x14ac:dyDescent="0.15">
      <c r="B52" s="1617" t="s">
        <v>578</v>
      </c>
      <c r="C52" s="1610"/>
      <c r="D52" s="1611"/>
      <c r="E52" s="1612"/>
      <c r="F52" s="1613"/>
      <c r="G52" s="1614"/>
      <c r="H52" s="1615"/>
      <c r="I52" s="1616"/>
    </row>
    <row r="53" spans="2:9" ht="16.5" customHeight="1" x14ac:dyDescent="0.15">
      <c r="B53" s="1617" t="s">
        <v>579</v>
      </c>
      <c r="C53" s="1610"/>
      <c r="D53" s="1611"/>
      <c r="E53" s="1612"/>
      <c r="F53" s="1613"/>
      <c r="G53" s="1614"/>
      <c r="H53" s="1615"/>
      <c r="I53" s="1616"/>
    </row>
    <row r="54" spans="2:9" ht="16.5" customHeight="1" x14ac:dyDescent="0.15">
      <c r="B54" s="1617" t="s">
        <v>580</v>
      </c>
      <c r="C54" s="1610"/>
      <c r="D54" s="1611"/>
      <c r="E54" s="1612"/>
      <c r="F54" s="1613"/>
      <c r="G54" s="1614"/>
      <c r="H54" s="1615"/>
      <c r="I54" s="1616"/>
    </row>
    <row r="55" spans="2:9" ht="16.5" customHeight="1" x14ac:dyDescent="0.15">
      <c r="B55" s="1617" t="s">
        <v>581</v>
      </c>
      <c r="C55" s="1610"/>
      <c r="D55" s="1611"/>
      <c r="E55" s="1612"/>
      <c r="F55" s="1613"/>
      <c r="G55" s="1614"/>
      <c r="H55" s="1615"/>
      <c r="I55" s="1616"/>
    </row>
    <row r="56" spans="2:9" ht="16.5" customHeight="1" x14ac:dyDescent="0.15">
      <c r="B56" s="1617" t="s">
        <v>582</v>
      </c>
      <c r="C56" s="1610"/>
      <c r="D56" s="1611"/>
      <c r="E56" s="1612"/>
      <c r="F56" s="1613"/>
      <c r="G56" s="1614"/>
      <c r="H56" s="1615"/>
      <c r="I56" s="1616"/>
    </row>
    <row r="57" spans="2:9" ht="16.5" customHeight="1" x14ac:dyDescent="0.15">
      <c r="B57" s="1617" t="s">
        <v>583</v>
      </c>
      <c r="C57" s="1610"/>
      <c r="D57" s="1611"/>
      <c r="E57" s="1612"/>
      <c r="F57" s="1613"/>
      <c r="G57" s="1614"/>
      <c r="H57" s="1615"/>
      <c r="I57" s="1616"/>
    </row>
    <row r="58" spans="2:9" ht="16.5" customHeight="1" x14ac:dyDescent="0.15">
      <c r="B58" s="1617" t="s">
        <v>584</v>
      </c>
      <c r="C58" s="1610"/>
      <c r="D58" s="1611"/>
      <c r="E58" s="1612"/>
      <c r="F58" s="1613"/>
      <c r="G58" s="1614"/>
      <c r="H58" s="1615"/>
      <c r="I58" s="1616"/>
    </row>
    <row r="59" spans="2:9" ht="16.5" customHeight="1" x14ac:dyDescent="0.15">
      <c r="B59" s="1618" t="s">
        <v>867</v>
      </c>
      <c r="C59" s="1619"/>
      <c r="D59" s="1620"/>
      <c r="E59" s="1621"/>
      <c r="F59" s="1622"/>
      <c r="G59" s="1623"/>
      <c r="H59" s="1624"/>
      <c r="I59" s="1625"/>
    </row>
    <row r="60" spans="2:9" x14ac:dyDescent="0.15">
      <c r="B60" s="1629"/>
      <c r="C60" s="1627"/>
      <c r="D60" s="1627"/>
      <c r="E60" s="1627"/>
      <c r="F60" s="1627"/>
      <c r="G60" s="1628"/>
      <c r="H60" s="1628"/>
      <c r="I60" s="1627"/>
    </row>
    <row r="61" spans="2:9" s="99" customFormat="1" ht="18" customHeight="1" x14ac:dyDescent="0.15">
      <c r="B61" s="1586" t="s">
        <v>872</v>
      </c>
      <c r="C61" s="733"/>
      <c r="D61" s="733"/>
      <c r="E61" s="733"/>
      <c r="F61" s="733"/>
      <c r="G61" s="1584"/>
      <c r="H61" s="1585"/>
      <c r="I61" s="733"/>
    </row>
    <row r="62" spans="2:9" ht="15" customHeight="1" x14ac:dyDescent="0.15">
      <c r="B62" s="1587" t="s">
        <v>857</v>
      </c>
      <c r="C62" s="1588" t="s">
        <v>858</v>
      </c>
      <c r="D62" s="1589"/>
      <c r="E62" s="1589"/>
      <c r="F62" s="1590"/>
      <c r="G62" s="1591" t="s">
        <v>869</v>
      </c>
      <c r="H62" s="1592" t="s">
        <v>870</v>
      </c>
      <c r="I62" s="1593" t="s">
        <v>0</v>
      </c>
    </row>
    <row r="63" spans="2:9" ht="15" customHeight="1" x14ac:dyDescent="0.15">
      <c r="B63" s="1594"/>
      <c r="C63" s="1177" t="s">
        <v>861</v>
      </c>
      <c r="D63" s="1595" t="s">
        <v>862</v>
      </c>
      <c r="E63" s="1180" t="s">
        <v>863</v>
      </c>
      <c r="F63" s="1596" t="s">
        <v>864</v>
      </c>
      <c r="G63" s="1597"/>
      <c r="H63" s="1598"/>
      <c r="I63" s="1599"/>
    </row>
    <row r="64" spans="2:9" ht="15" customHeight="1" x14ac:dyDescent="0.15">
      <c r="B64" s="1594"/>
      <c r="C64" s="1600"/>
      <c r="D64" s="1601"/>
      <c r="E64" s="1601"/>
      <c r="F64" s="1602"/>
      <c r="G64" s="1597"/>
      <c r="H64" s="1598"/>
      <c r="I64" s="1599"/>
    </row>
    <row r="65" spans="2:9" ht="15" customHeight="1" x14ac:dyDescent="0.15">
      <c r="B65" s="1603"/>
      <c r="C65" s="1178"/>
      <c r="D65" s="1604"/>
      <c r="E65" s="1604"/>
      <c r="F65" s="1605"/>
      <c r="G65" s="1606"/>
      <c r="H65" s="1607"/>
      <c r="I65" s="1608"/>
    </row>
    <row r="66" spans="2:9" ht="16.5" customHeight="1" x14ac:dyDescent="0.15">
      <c r="B66" s="1609" t="s">
        <v>873</v>
      </c>
      <c r="C66" s="1610"/>
      <c r="D66" s="1611"/>
      <c r="E66" s="1612"/>
      <c r="F66" s="1613"/>
      <c r="G66" s="1614"/>
      <c r="H66" s="1630"/>
      <c r="I66" s="1616"/>
    </row>
    <row r="67" spans="2:9" ht="16.5" customHeight="1" x14ac:dyDescent="0.15">
      <c r="B67" s="1617" t="s">
        <v>292</v>
      </c>
      <c r="C67" s="1610"/>
      <c r="D67" s="1611"/>
      <c r="E67" s="1612"/>
      <c r="F67" s="1613"/>
      <c r="G67" s="1614"/>
      <c r="H67" s="1630"/>
      <c r="I67" s="1616"/>
    </row>
    <row r="68" spans="2:9" ht="16.5" customHeight="1" x14ac:dyDescent="0.15">
      <c r="B68" s="1617" t="s">
        <v>293</v>
      </c>
      <c r="C68" s="1610"/>
      <c r="D68" s="1611"/>
      <c r="E68" s="1612"/>
      <c r="F68" s="1613"/>
      <c r="G68" s="1614"/>
      <c r="H68" s="1630"/>
      <c r="I68" s="1616"/>
    </row>
    <row r="69" spans="2:9" ht="16.5" customHeight="1" x14ac:dyDescent="0.15">
      <c r="B69" s="1617" t="s">
        <v>294</v>
      </c>
      <c r="C69" s="1610"/>
      <c r="D69" s="1611"/>
      <c r="E69" s="1612"/>
      <c r="F69" s="1613"/>
      <c r="G69" s="1614"/>
      <c r="H69" s="1630"/>
      <c r="I69" s="1616"/>
    </row>
    <row r="70" spans="2:9" ht="16.5" customHeight="1" x14ac:dyDescent="0.15">
      <c r="B70" s="1617" t="s">
        <v>295</v>
      </c>
      <c r="C70" s="1610"/>
      <c r="D70" s="1611"/>
      <c r="E70" s="1612"/>
      <c r="F70" s="1613"/>
      <c r="G70" s="1614"/>
      <c r="H70" s="1630"/>
      <c r="I70" s="1616"/>
    </row>
    <row r="71" spans="2:9" ht="16.5" customHeight="1" x14ac:dyDescent="0.15">
      <c r="B71" s="1617" t="s">
        <v>296</v>
      </c>
      <c r="C71" s="1610"/>
      <c r="D71" s="1611"/>
      <c r="E71" s="1612"/>
      <c r="F71" s="1613"/>
      <c r="G71" s="1614"/>
      <c r="H71" s="1630"/>
      <c r="I71" s="1616"/>
    </row>
    <row r="72" spans="2:9" ht="16.5" customHeight="1" x14ac:dyDescent="0.15">
      <c r="B72" s="1617" t="s">
        <v>297</v>
      </c>
      <c r="C72" s="1610"/>
      <c r="D72" s="1611"/>
      <c r="E72" s="1612"/>
      <c r="F72" s="1613"/>
      <c r="G72" s="1614"/>
      <c r="H72" s="1630"/>
      <c r="I72" s="1616"/>
    </row>
    <row r="73" spans="2:9" ht="16.5" customHeight="1" x14ac:dyDescent="0.15">
      <c r="B73" s="1617" t="s">
        <v>298</v>
      </c>
      <c r="C73" s="1610"/>
      <c r="D73" s="1611"/>
      <c r="E73" s="1612"/>
      <c r="F73" s="1613"/>
      <c r="G73" s="1614"/>
      <c r="H73" s="1630"/>
      <c r="I73" s="1616"/>
    </row>
    <row r="74" spans="2:9" ht="16.5" customHeight="1" x14ac:dyDescent="0.15">
      <c r="B74" s="1617" t="s">
        <v>299</v>
      </c>
      <c r="C74" s="1610"/>
      <c r="D74" s="1611"/>
      <c r="E74" s="1612"/>
      <c r="F74" s="1613"/>
      <c r="G74" s="1614"/>
      <c r="H74" s="1630"/>
      <c r="I74" s="1616"/>
    </row>
    <row r="75" spans="2:9" ht="16.5" customHeight="1" x14ac:dyDescent="0.15">
      <c r="B75" s="1617" t="s">
        <v>300</v>
      </c>
      <c r="C75" s="1610"/>
      <c r="D75" s="1611"/>
      <c r="E75" s="1612"/>
      <c r="F75" s="1613"/>
      <c r="G75" s="1614"/>
      <c r="H75" s="1630"/>
      <c r="I75" s="1616"/>
    </row>
    <row r="76" spans="2:9" ht="16.5" customHeight="1" x14ac:dyDescent="0.15">
      <c r="B76" s="1617" t="s">
        <v>357</v>
      </c>
      <c r="C76" s="1610"/>
      <c r="D76" s="1611"/>
      <c r="E76" s="1612"/>
      <c r="F76" s="1613"/>
      <c r="G76" s="1614"/>
      <c r="H76" s="1630"/>
      <c r="I76" s="1616"/>
    </row>
    <row r="77" spans="2:9" ht="16.5" customHeight="1" x14ac:dyDescent="0.15">
      <c r="B77" s="1617" t="s">
        <v>358</v>
      </c>
      <c r="C77" s="1610"/>
      <c r="D77" s="1611"/>
      <c r="E77" s="1612"/>
      <c r="F77" s="1613"/>
      <c r="G77" s="1614"/>
      <c r="H77" s="1630"/>
      <c r="I77" s="1616"/>
    </row>
    <row r="78" spans="2:9" ht="16.5" customHeight="1" x14ac:dyDescent="0.15">
      <c r="B78" s="1617" t="s">
        <v>359</v>
      </c>
      <c r="C78" s="1610"/>
      <c r="D78" s="1611"/>
      <c r="E78" s="1612"/>
      <c r="F78" s="1613"/>
      <c r="G78" s="1614"/>
      <c r="H78" s="1630"/>
      <c r="I78" s="1616"/>
    </row>
    <row r="79" spans="2:9" ht="16.5" customHeight="1" x14ac:dyDescent="0.15">
      <c r="B79" s="1617" t="s">
        <v>360</v>
      </c>
      <c r="C79" s="1610"/>
      <c r="D79" s="1611"/>
      <c r="E79" s="1612"/>
      <c r="F79" s="1613"/>
      <c r="G79" s="1614"/>
      <c r="H79" s="1630"/>
      <c r="I79" s="1616"/>
    </row>
    <row r="80" spans="2:9" ht="16.5" customHeight="1" x14ac:dyDescent="0.15">
      <c r="B80" s="1617" t="s">
        <v>361</v>
      </c>
      <c r="C80" s="1610"/>
      <c r="D80" s="1611"/>
      <c r="E80" s="1612"/>
      <c r="F80" s="1613"/>
      <c r="G80" s="1614"/>
      <c r="H80" s="1630"/>
      <c r="I80" s="1616"/>
    </row>
    <row r="81" spans="2:9" ht="16.5" customHeight="1" x14ac:dyDescent="0.15">
      <c r="B81" s="1617" t="s">
        <v>362</v>
      </c>
      <c r="C81" s="1610"/>
      <c r="D81" s="1611"/>
      <c r="E81" s="1612"/>
      <c r="F81" s="1613"/>
      <c r="G81" s="1614"/>
      <c r="H81" s="1630"/>
      <c r="I81" s="1616"/>
    </row>
    <row r="82" spans="2:9" ht="16.5" customHeight="1" x14ac:dyDescent="0.15">
      <c r="B82" s="1617" t="s">
        <v>363</v>
      </c>
      <c r="C82" s="1610"/>
      <c r="D82" s="1611"/>
      <c r="E82" s="1612"/>
      <c r="F82" s="1613"/>
      <c r="G82" s="1614"/>
      <c r="H82" s="1630"/>
      <c r="I82" s="1616"/>
    </row>
    <row r="83" spans="2:9" ht="16.5" customHeight="1" x14ac:dyDescent="0.15">
      <c r="B83" s="1617" t="s">
        <v>364</v>
      </c>
      <c r="C83" s="1610"/>
      <c r="D83" s="1611"/>
      <c r="E83" s="1612"/>
      <c r="F83" s="1613"/>
      <c r="G83" s="1614"/>
      <c r="H83" s="1630"/>
      <c r="I83" s="1616"/>
    </row>
    <row r="84" spans="2:9" ht="16.5" customHeight="1" x14ac:dyDescent="0.15">
      <c r="B84" s="1617" t="s">
        <v>365</v>
      </c>
      <c r="C84" s="1610"/>
      <c r="D84" s="1611"/>
      <c r="E84" s="1612"/>
      <c r="F84" s="1613"/>
      <c r="G84" s="1614"/>
      <c r="H84" s="1630"/>
      <c r="I84" s="1616"/>
    </row>
    <row r="85" spans="2:9" ht="16.5" customHeight="1" x14ac:dyDescent="0.15">
      <c r="B85" s="1617" t="s">
        <v>366</v>
      </c>
      <c r="C85" s="1610"/>
      <c r="D85" s="1611"/>
      <c r="E85" s="1612"/>
      <c r="F85" s="1613"/>
      <c r="G85" s="1614"/>
      <c r="H85" s="1630"/>
      <c r="I85" s="1616"/>
    </row>
    <row r="86" spans="2:9" ht="16.5" customHeight="1" x14ac:dyDescent="0.15">
      <c r="B86" s="1618" t="s">
        <v>867</v>
      </c>
      <c r="C86" s="1619"/>
      <c r="D86" s="1620"/>
      <c r="E86" s="1621"/>
      <c r="F86" s="1622"/>
      <c r="G86" s="1623"/>
      <c r="H86" s="1631"/>
      <c r="I86" s="1625"/>
    </row>
    <row r="87" spans="2:9" x14ac:dyDescent="0.15">
      <c r="B87" s="1629"/>
      <c r="C87" s="1627"/>
      <c r="D87" s="1627"/>
      <c r="E87" s="1627"/>
      <c r="F87" s="1627"/>
      <c r="G87" s="1628"/>
      <c r="H87" s="1628"/>
      <c r="I87" s="1627"/>
    </row>
    <row r="88" spans="2:9" s="99" customFormat="1" ht="18" customHeight="1" x14ac:dyDescent="0.15">
      <c r="B88" s="1586" t="s">
        <v>874</v>
      </c>
      <c r="C88" s="733"/>
      <c r="D88" s="733"/>
      <c r="E88" s="733"/>
      <c r="F88" s="733"/>
      <c r="G88" s="1584"/>
      <c r="H88" s="1585"/>
      <c r="I88" s="733"/>
    </row>
    <row r="89" spans="2:9" ht="15" customHeight="1" x14ac:dyDescent="0.15">
      <c r="B89" s="1587" t="s">
        <v>857</v>
      </c>
      <c r="C89" s="1588" t="s">
        <v>858</v>
      </c>
      <c r="D89" s="1589"/>
      <c r="E89" s="1589"/>
      <c r="F89" s="1590"/>
      <c r="G89" s="1591" t="s">
        <v>869</v>
      </c>
      <c r="H89" s="1592" t="s">
        <v>870</v>
      </c>
      <c r="I89" s="1593" t="s">
        <v>0</v>
      </c>
    </row>
    <row r="90" spans="2:9" ht="15" customHeight="1" x14ac:dyDescent="0.15">
      <c r="B90" s="1594"/>
      <c r="C90" s="1177" t="s">
        <v>861</v>
      </c>
      <c r="D90" s="1595" t="s">
        <v>862</v>
      </c>
      <c r="E90" s="1180" t="s">
        <v>863</v>
      </c>
      <c r="F90" s="1596" t="s">
        <v>864</v>
      </c>
      <c r="G90" s="1597"/>
      <c r="H90" s="1598"/>
      <c r="I90" s="1599"/>
    </row>
    <row r="91" spans="2:9" ht="15" customHeight="1" x14ac:dyDescent="0.15">
      <c r="B91" s="1594"/>
      <c r="C91" s="1600"/>
      <c r="D91" s="1601"/>
      <c r="E91" s="1601"/>
      <c r="F91" s="1602"/>
      <c r="G91" s="1597"/>
      <c r="H91" s="1598"/>
      <c r="I91" s="1599"/>
    </row>
    <row r="92" spans="2:9" ht="15" customHeight="1" x14ac:dyDescent="0.15">
      <c r="B92" s="1603"/>
      <c r="C92" s="1178"/>
      <c r="D92" s="1604"/>
      <c r="E92" s="1604"/>
      <c r="F92" s="1605"/>
      <c r="G92" s="1606"/>
      <c r="H92" s="1607"/>
      <c r="I92" s="1608"/>
    </row>
    <row r="93" spans="2:9" ht="16.5" customHeight="1" x14ac:dyDescent="0.15">
      <c r="B93" s="1609" t="s">
        <v>875</v>
      </c>
      <c r="C93" s="1610"/>
      <c r="D93" s="1611"/>
      <c r="E93" s="1612"/>
      <c r="F93" s="1613"/>
      <c r="G93" s="1614"/>
      <c r="H93" s="1630"/>
      <c r="I93" s="1616"/>
    </row>
    <row r="94" spans="2:9" ht="16.5" customHeight="1" x14ac:dyDescent="0.15">
      <c r="B94" s="1617" t="s">
        <v>302</v>
      </c>
      <c r="C94" s="1610"/>
      <c r="D94" s="1611"/>
      <c r="E94" s="1612"/>
      <c r="F94" s="1613"/>
      <c r="G94" s="1614"/>
      <c r="H94" s="1630"/>
      <c r="I94" s="1616"/>
    </row>
    <row r="95" spans="2:9" ht="16.5" customHeight="1" x14ac:dyDescent="0.15">
      <c r="B95" s="1617" t="s">
        <v>303</v>
      </c>
      <c r="C95" s="1610"/>
      <c r="D95" s="1611"/>
      <c r="E95" s="1612"/>
      <c r="F95" s="1613"/>
      <c r="G95" s="1614"/>
      <c r="H95" s="1630"/>
      <c r="I95" s="1616"/>
    </row>
    <row r="96" spans="2:9" ht="16.5" customHeight="1" x14ac:dyDescent="0.15">
      <c r="B96" s="1617" t="s">
        <v>304</v>
      </c>
      <c r="C96" s="1610"/>
      <c r="D96" s="1611"/>
      <c r="E96" s="1612"/>
      <c r="F96" s="1613"/>
      <c r="G96" s="1614"/>
      <c r="H96" s="1630"/>
      <c r="I96" s="1616"/>
    </row>
    <row r="97" spans="2:9" ht="16.5" customHeight="1" x14ac:dyDescent="0.15">
      <c r="B97" s="1617" t="s">
        <v>305</v>
      </c>
      <c r="C97" s="1610"/>
      <c r="D97" s="1611"/>
      <c r="E97" s="1612"/>
      <c r="F97" s="1613"/>
      <c r="G97" s="1614"/>
      <c r="H97" s="1630"/>
      <c r="I97" s="1616"/>
    </row>
    <row r="98" spans="2:9" ht="16.5" customHeight="1" x14ac:dyDescent="0.15">
      <c r="B98" s="1617" t="s">
        <v>315</v>
      </c>
      <c r="C98" s="1610"/>
      <c r="D98" s="1611"/>
      <c r="E98" s="1612"/>
      <c r="F98" s="1613"/>
      <c r="G98" s="1614"/>
      <c r="H98" s="1630"/>
      <c r="I98" s="1616"/>
    </row>
    <row r="99" spans="2:9" ht="16.5" customHeight="1" x14ac:dyDescent="0.15">
      <c r="B99" s="1617" t="s">
        <v>316</v>
      </c>
      <c r="C99" s="1610"/>
      <c r="D99" s="1611"/>
      <c r="E99" s="1612"/>
      <c r="F99" s="1613"/>
      <c r="G99" s="1614"/>
      <c r="H99" s="1630"/>
      <c r="I99" s="1616"/>
    </row>
    <row r="100" spans="2:9" ht="16.5" customHeight="1" x14ac:dyDescent="0.15">
      <c r="B100" s="1617" t="s">
        <v>317</v>
      </c>
      <c r="C100" s="1610"/>
      <c r="D100" s="1611"/>
      <c r="E100" s="1612"/>
      <c r="F100" s="1613"/>
      <c r="G100" s="1614"/>
      <c r="H100" s="1630"/>
      <c r="I100" s="1616"/>
    </row>
    <row r="101" spans="2:9" ht="16.5" customHeight="1" x14ac:dyDescent="0.15">
      <c r="B101" s="1617" t="s">
        <v>318</v>
      </c>
      <c r="C101" s="1610"/>
      <c r="D101" s="1611"/>
      <c r="E101" s="1612"/>
      <c r="F101" s="1613"/>
      <c r="G101" s="1614"/>
      <c r="H101" s="1630"/>
      <c r="I101" s="1616"/>
    </row>
    <row r="102" spans="2:9" ht="16.5" customHeight="1" x14ac:dyDescent="0.15">
      <c r="B102" s="1617" t="s">
        <v>319</v>
      </c>
      <c r="C102" s="1610"/>
      <c r="D102" s="1611"/>
      <c r="E102" s="1612"/>
      <c r="F102" s="1613"/>
      <c r="G102" s="1614"/>
      <c r="H102" s="1630"/>
      <c r="I102" s="1616"/>
    </row>
    <row r="103" spans="2:9" ht="16.5" customHeight="1" x14ac:dyDescent="0.15">
      <c r="B103" s="1617" t="s">
        <v>367</v>
      </c>
      <c r="C103" s="1610"/>
      <c r="D103" s="1611"/>
      <c r="E103" s="1612"/>
      <c r="F103" s="1613"/>
      <c r="G103" s="1614"/>
      <c r="H103" s="1630"/>
      <c r="I103" s="1616"/>
    </row>
    <row r="104" spans="2:9" ht="16.5" customHeight="1" x14ac:dyDescent="0.15">
      <c r="B104" s="1617" t="s">
        <v>368</v>
      </c>
      <c r="C104" s="1610"/>
      <c r="D104" s="1611"/>
      <c r="E104" s="1612"/>
      <c r="F104" s="1613"/>
      <c r="G104" s="1614"/>
      <c r="H104" s="1630"/>
      <c r="I104" s="1616"/>
    </row>
    <row r="105" spans="2:9" ht="16.5" customHeight="1" x14ac:dyDescent="0.15">
      <c r="B105" s="1617" t="s">
        <v>369</v>
      </c>
      <c r="C105" s="1610"/>
      <c r="D105" s="1611"/>
      <c r="E105" s="1612"/>
      <c r="F105" s="1613"/>
      <c r="G105" s="1614"/>
      <c r="H105" s="1630"/>
      <c r="I105" s="1616"/>
    </row>
    <row r="106" spans="2:9" ht="16.5" customHeight="1" x14ac:dyDescent="0.15">
      <c r="B106" s="1617" t="s">
        <v>370</v>
      </c>
      <c r="C106" s="1610"/>
      <c r="D106" s="1611"/>
      <c r="E106" s="1612"/>
      <c r="F106" s="1613"/>
      <c r="G106" s="1614"/>
      <c r="H106" s="1630"/>
      <c r="I106" s="1616"/>
    </row>
    <row r="107" spans="2:9" ht="16.5" customHeight="1" x14ac:dyDescent="0.15">
      <c r="B107" s="1617" t="s">
        <v>876</v>
      </c>
      <c r="C107" s="1610"/>
      <c r="D107" s="1611"/>
      <c r="E107" s="1612"/>
      <c r="F107" s="1613"/>
      <c r="G107" s="1614"/>
      <c r="H107" s="1630"/>
      <c r="I107" s="1616"/>
    </row>
    <row r="108" spans="2:9" ht="16.5" customHeight="1" x14ac:dyDescent="0.15">
      <c r="B108" s="1618" t="s">
        <v>867</v>
      </c>
      <c r="C108" s="1619"/>
      <c r="D108" s="1620"/>
      <c r="E108" s="1621"/>
      <c r="F108" s="1622"/>
      <c r="G108" s="1623"/>
      <c r="H108" s="1631"/>
      <c r="I108" s="1625"/>
    </row>
    <row r="109" spans="2:9" x14ac:dyDescent="0.15">
      <c r="B109" s="1629"/>
      <c r="C109" s="1627"/>
      <c r="D109" s="1627"/>
      <c r="E109" s="1627"/>
      <c r="F109" s="1627"/>
      <c r="G109" s="1628"/>
      <c r="H109" s="1628"/>
      <c r="I109" s="1627"/>
    </row>
    <row r="110" spans="2:9" s="733" customFormat="1" ht="18" customHeight="1" x14ac:dyDescent="0.15">
      <c r="B110" s="1586" t="s">
        <v>877</v>
      </c>
      <c r="G110" s="1584"/>
      <c r="H110" s="1632"/>
    </row>
    <row r="111" spans="2:9" ht="15" customHeight="1" x14ac:dyDescent="0.15">
      <c r="B111" s="1587" t="s">
        <v>857</v>
      </c>
      <c r="C111" s="1588" t="s">
        <v>858</v>
      </c>
      <c r="D111" s="1589"/>
      <c r="E111" s="1589"/>
      <c r="F111" s="1590"/>
      <c r="G111" s="1591" t="s">
        <v>869</v>
      </c>
      <c r="H111" s="1592" t="s">
        <v>870</v>
      </c>
      <c r="I111" s="1593" t="s">
        <v>0</v>
      </c>
    </row>
    <row r="112" spans="2:9" ht="15" customHeight="1" x14ac:dyDescent="0.15">
      <c r="B112" s="1594"/>
      <c r="C112" s="1177" t="s">
        <v>861</v>
      </c>
      <c r="D112" s="1595" t="s">
        <v>862</v>
      </c>
      <c r="E112" s="1180" t="s">
        <v>863</v>
      </c>
      <c r="F112" s="1596" t="s">
        <v>864</v>
      </c>
      <c r="G112" s="1597"/>
      <c r="H112" s="1598"/>
      <c r="I112" s="1599"/>
    </row>
    <row r="113" spans="1:9" ht="15" customHeight="1" x14ac:dyDescent="0.15">
      <c r="B113" s="1594"/>
      <c r="C113" s="1600"/>
      <c r="D113" s="1601"/>
      <c r="E113" s="1601"/>
      <c r="F113" s="1602"/>
      <c r="G113" s="1597"/>
      <c r="H113" s="1598"/>
      <c r="I113" s="1599"/>
    </row>
    <row r="114" spans="1:9" ht="15" customHeight="1" x14ac:dyDescent="0.15">
      <c r="B114" s="1603"/>
      <c r="C114" s="1178"/>
      <c r="D114" s="1604"/>
      <c r="E114" s="1604"/>
      <c r="F114" s="1605"/>
      <c r="G114" s="1606"/>
      <c r="H114" s="1607"/>
      <c r="I114" s="1608"/>
    </row>
    <row r="115" spans="1:9" ht="16.5" customHeight="1" x14ac:dyDescent="0.15">
      <c r="B115" s="1633" t="s">
        <v>878</v>
      </c>
      <c r="C115" s="1610"/>
      <c r="D115" s="1611"/>
      <c r="E115" s="1612"/>
      <c r="F115" s="1613"/>
      <c r="G115" s="1614"/>
      <c r="H115" s="1615"/>
      <c r="I115" s="1616"/>
    </row>
    <row r="116" spans="1:9" ht="16.5" customHeight="1" x14ac:dyDescent="0.15">
      <c r="B116" s="1634" t="s">
        <v>879</v>
      </c>
      <c r="C116" s="1610"/>
      <c r="D116" s="1611"/>
      <c r="E116" s="1612"/>
      <c r="F116" s="1613"/>
      <c r="G116" s="1614"/>
      <c r="H116" s="1615"/>
      <c r="I116" s="1616"/>
    </row>
    <row r="117" spans="1:9" ht="16.5" customHeight="1" x14ac:dyDescent="0.15">
      <c r="B117" s="1634" t="s">
        <v>529</v>
      </c>
      <c r="C117" s="1610"/>
      <c r="D117" s="1611"/>
      <c r="E117" s="1612"/>
      <c r="F117" s="1613"/>
      <c r="G117" s="1614"/>
      <c r="H117" s="1615"/>
      <c r="I117" s="1616"/>
    </row>
    <row r="118" spans="1:9" ht="16.5" customHeight="1" x14ac:dyDescent="0.15">
      <c r="B118" s="1634" t="s">
        <v>530</v>
      </c>
      <c r="C118" s="1610"/>
      <c r="D118" s="1611"/>
      <c r="E118" s="1612"/>
      <c r="F118" s="1613"/>
      <c r="G118" s="1614"/>
      <c r="H118" s="1615"/>
      <c r="I118" s="1616"/>
    </row>
    <row r="119" spans="1:9" ht="16.5" customHeight="1" x14ac:dyDescent="0.15">
      <c r="B119" s="1634" t="s">
        <v>531</v>
      </c>
      <c r="C119" s="1610"/>
      <c r="D119" s="1611"/>
      <c r="E119" s="1612"/>
      <c r="F119" s="1613"/>
      <c r="G119" s="1614"/>
      <c r="H119" s="1615"/>
      <c r="I119" s="1616"/>
    </row>
    <row r="120" spans="1:9" ht="16.5" customHeight="1" x14ac:dyDescent="0.15">
      <c r="B120" s="1634" t="s">
        <v>532</v>
      </c>
      <c r="C120" s="1610"/>
      <c r="D120" s="1611"/>
      <c r="E120" s="1612"/>
      <c r="F120" s="1613"/>
      <c r="G120" s="1614"/>
      <c r="H120" s="1615"/>
      <c r="I120" s="1616"/>
    </row>
    <row r="121" spans="1:9" ht="16.5" customHeight="1" x14ac:dyDescent="0.15">
      <c r="B121" s="1634" t="s">
        <v>533</v>
      </c>
      <c r="C121" s="1610"/>
      <c r="D121" s="1611"/>
      <c r="E121" s="1612"/>
      <c r="F121" s="1613"/>
      <c r="G121" s="1614"/>
      <c r="H121" s="1615"/>
      <c r="I121" s="1616"/>
    </row>
    <row r="122" spans="1:9" ht="16.5" customHeight="1" x14ac:dyDescent="0.15">
      <c r="B122" s="1634" t="s">
        <v>534</v>
      </c>
      <c r="C122" s="1610"/>
      <c r="D122" s="1611"/>
      <c r="E122" s="1612"/>
      <c r="F122" s="1613"/>
      <c r="G122" s="1614"/>
      <c r="H122" s="1615"/>
      <c r="I122" s="1616"/>
    </row>
    <row r="123" spans="1:9" ht="16.5" customHeight="1" x14ac:dyDescent="0.15">
      <c r="B123" s="1618" t="s">
        <v>867</v>
      </c>
      <c r="C123" s="1619"/>
      <c r="D123" s="1620"/>
      <c r="E123" s="1621"/>
      <c r="F123" s="1622"/>
      <c r="G123" s="1623"/>
      <c r="H123" s="1624"/>
      <c r="I123" s="1625"/>
    </row>
    <row r="124" spans="1:9" x14ac:dyDescent="0.15">
      <c r="B124" s="1629"/>
      <c r="C124" s="1627"/>
      <c r="D124" s="1627"/>
      <c r="E124" s="1627"/>
    </row>
    <row r="125" spans="1:9" s="60" customFormat="1" ht="18" customHeight="1" x14ac:dyDescent="0.15">
      <c r="A125" s="733"/>
      <c r="B125" s="61" t="s">
        <v>880</v>
      </c>
      <c r="G125" s="1635"/>
      <c r="H125" s="1635"/>
    </row>
    <row r="126" spans="1:9" ht="15" customHeight="1" x14ac:dyDescent="0.15">
      <c r="B126" s="1587" t="s">
        <v>881</v>
      </c>
      <c r="C126" s="1636"/>
      <c r="D126" s="1636"/>
      <c r="E126" s="1636"/>
      <c r="F126" s="1637"/>
      <c r="G126" s="1638" t="s">
        <v>882</v>
      </c>
      <c r="H126" s="1639"/>
      <c r="I126" s="1593" t="s">
        <v>0</v>
      </c>
    </row>
    <row r="127" spans="1:9" ht="15" customHeight="1" x14ac:dyDescent="0.15">
      <c r="B127" s="1640"/>
      <c r="C127" s="1641"/>
      <c r="D127" s="1641"/>
      <c r="E127" s="1641"/>
      <c r="F127" s="1642"/>
      <c r="G127" s="1643"/>
      <c r="H127" s="1644"/>
      <c r="I127" s="1608"/>
    </row>
    <row r="128" spans="1:9" ht="16.5" customHeight="1" x14ac:dyDescent="0.15">
      <c r="B128" s="1645" t="s">
        <v>883</v>
      </c>
      <c r="C128" s="1646"/>
      <c r="D128" s="1646"/>
      <c r="E128" s="1646"/>
      <c r="F128" s="1647"/>
      <c r="G128" s="1648"/>
      <c r="H128" s="1649"/>
      <c r="I128" s="1616"/>
    </row>
    <row r="129" spans="2:9" ht="16.5" customHeight="1" x14ac:dyDescent="0.15">
      <c r="B129" s="1650" t="s">
        <v>884</v>
      </c>
      <c r="C129" s="1651"/>
      <c r="D129" s="1651"/>
      <c r="E129" s="1651"/>
      <c r="F129" s="1652"/>
      <c r="G129" s="1653"/>
      <c r="H129" s="1654"/>
      <c r="I129" s="1616"/>
    </row>
    <row r="130" spans="2:9" ht="16.5" customHeight="1" x14ac:dyDescent="0.15">
      <c r="B130" s="1650" t="s">
        <v>885</v>
      </c>
      <c r="C130" s="1651"/>
      <c r="D130" s="1651"/>
      <c r="E130" s="1651"/>
      <c r="F130" s="1652"/>
      <c r="G130" s="1653"/>
      <c r="H130" s="1654"/>
      <c r="I130" s="1616"/>
    </row>
    <row r="131" spans="2:9" ht="16.5" customHeight="1" x14ac:dyDescent="0.15">
      <c r="B131" s="1618" t="s">
        <v>867</v>
      </c>
      <c r="C131" s="1655"/>
      <c r="D131" s="1655"/>
      <c r="E131" s="1656"/>
      <c r="F131" s="1622"/>
      <c r="G131" s="1657"/>
      <c r="H131" s="1658"/>
      <c r="I131" s="1625"/>
    </row>
  </sheetData>
  <mergeCells count="56">
    <mergeCell ref="B130:F130"/>
    <mergeCell ref="G130:H130"/>
    <mergeCell ref="G131:H131"/>
    <mergeCell ref="B126:F127"/>
    <mergeCell ref="G126:H127"/>
    <mergeCell ref="I126:I127"/>
    <mergeCell ref="B128:F128"/>
    <mergeCell ref="G128:H128"/>
    <mergeCell ref="B129:F129"/>
    <mergeCell ref="G129:H129"/>
    <mergeCell ref="B111:B114"/>
    <mergeCell ref="C111:F111"/>
    <mergeCell ref="G111:G114"/>
    <mergeCell ref="H111:H114"/>
    <mergeCell ref="I111:I114"/>
    <mergeCell ref="C112:C114"/>
    <mergeCell ref="D112:D114"/>
    <mergeCell ref="E112:E114"/>
    <mergeCell ref="F112:F114"/>
    <mergeCell ref="B89:B92"/>
    <mergeCell ref="C89:F89"/>
    <mergeCell ref="G89:G92"/>
    <mergeCell ref="H89:H92"/>
    <mergeCell ref="I89:I92"/>
    <mergeCell ref="C90:C92"/>
    <mergeCell ref="D90:D92"/>
    <mergeCell ref="E90:E92"/>
    <mergeCell ref="F90:F92"/>
    <mergeCell ref="B62:B65"/>
    <mergeCell ref="C62:F62"/>
    <mergeCell ref="G62:G65"/>
    <mergeCell ref="H62:H65"/>
    <mergeCell ref="I62:I65"/>
    <mergeCell ref="C63:C65"/>
    <mergeCell ref="D63:D65"/>
    <mergeCell ref="E63:E65"/>
    <mergeCell ref="F63:F65"/>
    <mergeCell ref="B35:B38"/>
    <mergeCell ref="C35:F35"/>
    <mergeCell ref="G35:G38"/>
    <mergeCell ref="H35:H38"/>
    <mergeCell ref="I35:I38"/>
    <mergeCell ref="C36:C38"/>
    <mergeCell ref="D36:D38"/>
    <mergeCell ref="E36:E38"/>
    <mergeCell ref="F36:F38"/>
    <mergeCell ref="B5:I5"/>
    <mergeCell ref="B8:B11"/>
    <mergeCell ref="C8:F8"/>
    <mergeCell ref="G8:G11"/>
    <mergeCell ref="H8:H11"/>
    <mergeCell ref="I8:I11"/>
    <mergeCell ref="C9:C11"/>
    <mergeCell ref="D9:D11"/>
    <mergeCell ref="E9:E11"/>
    <mergeCell ref="F9:F11"/>
  </mergeCells>
  <phoneticPr fontId="3"/>
  <pageMargins left="0.70866141732283472" right="0.70866141732283472" top="0.74803149606299213" bottom="0.74803149606299213" header="0.31496062992125984" footer="0.31496062992125984"/>
  <pageSetup paperSize="8" scale="96" fitToHeight="0" orientation="portrait" horizontalDpi="300" verticalDpi="300" r:id="rId1"/>
  <headerFooter>
    <oddFooter>&amp;C&amp;P</oddFooter>
  </headerFooter>
  <rowBreaks count="1" manualBreakCount="1">
    <brk id="60" min="1"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C1396"/>
  <sheetViews>
    <sheetView view="pageBreakPreview" zoomScale="90" zoomScaleNormal="100" zoomScaleSheetLayoutView="90" workbookViewId="0">
      <selection activeCell="AD5" sqref="AD5"/>
    </sheetView>
  </sheetViews>
  <sheetFormatPr defaultColWidth="9" defaultRowHeight="15" customHeight="1" x14ac:dyDescent="0.15"/>
  <cols>
    <col min="1" max="1" width="1.25" style="61" customWidth="1"/>
    <col min="2" max="2" width="5.25" style="60" bestFit="1" customWidth="1"/>
    <col min="3" max="3" width="19.25" style="60" bestFit="1" customWidth="1"/>
    <col min="4" max="4" width="3.25" style="60" customWidth="1"/>
    <col min="5" max="6" width="5.625" style="61" customWidth="1"/>
    <col min="7" max="8" width="5.625" style="60" customWidth="1"/>
    <col min="9" max="27" width="5.625" style="61" customWidth="1"/>
    <col min="28" max="16384" width="9" style="61"/>
  </cols>
  <sheetData>
    <row r="1" spans="2:29" ht="13.5" x14ac:dyDescent="0.15">
      <c r="AA1" s="62" t="s">
        <v>553</v>
      </c>
    </row>
    <row r="2" spans="2:29" s="69" customFormat="1" ht="18" customHeight="1" x14ac:dyDescent="0.15">
      <c r="B2" s="69" t="s">
        <v>99</v>
      </c>
      <c r="C2" s="597"/>
      <c r="D2" s="597"/>
      <c r="G2" s="598"/>
      <c r="H2" s="597"/>
    </row>
    <row r="3" spans="2:29" s="69" customFormat="1" ht="14.25" x14ac:dyDescent="0.15">
      <c r="C3" s="597"/>
      <c r="D3" s="597"/>
      <c r="G3" s="598"/>
      <c r="H3" s="597"/>
    </row>
    <row r="4" spans="2:29" ht="16.5" customHeight="1" thickBot="1" x14ac:dyDescent="0.2">
      <c r="B4" s="61" t="s">
        <v>570</v>
      </c>
      <c r="G4" s="673"/>
    </row>
    <row r="5" spans="2:29" ht="165" customHeight="1" thickBot="1" x14ac:dyDescent="0.2">
      <c r="B5" s="811" t="s">
        <v>636</v>
      </c>
      <c r="C5" s="812"/>
      <c r="D5" s="812"/>
      <c r="E5" s="812"/>
      <c r="F5" s="812"/>
      <c r="G5" s="812"/>
      <c r="H5" s="812"/>
      <c r="I5" s="812"/>
      <c r="J5" s="812"/>
      <c r="K5" s="812"/>
      <c r="L5" s="812"/>
      <c r="M5" s="812"/>
      <c r="N5" s="812"/>
      <c r="O5" s="812"/>
      <c r="P5" s="812"/>
      <c r="Q5" s="812"/>
      <c r="R5" s="812"/>
      <c r="S5" s="812"/>
      <c r="T5" s="812"/>
      <c r="U5" s="812"/>
      <c r="V5" s="812"/>
      <c r="W5" s="812"/>
      <c r="X5" s="812"/>
      <c r="Y5" s="812"/>
      <c r="Z5" s="812"/>
      <c r="AA5" s="813"/>
    </row>
    <row r="6" spans="2:29" ht="13.5" x14ac:dyDescent="0.15">
      <c r="B6" s="61"/>
      <c r="C6" s="61"/>
    </row>
    <row r="7" spans="2:29" ht="15" customHeight="1" x14ac:dyDescent="0.15">
      <c r="B7" s="824" t="s">
        <v>320</v>
      </c>
      <c r="C7" s="828" t="s">
        <v>9</v>
      </c>
      <c r="D7" s="831"/>
      <c r="E7" s="834" t="s">
        <v>10</v>
      </c>
      <c r="F7" s="835"/>
      <c r="G7" s="835"/>
      <c r="H7" s="835"/>
      <c r="I7" s="835"/>
      <c r="J7" s="835"/>
      <c r="K7" s="835"/>
      <c r="L7" s="835"/>
      <c r="M7" s="835"/>
      <c r="N7" s="836"/>
      <c r="O7" s="837" t="s">
        <v>11</v>
      </c>
      <c r="P7" s="837"/>
      <c r="Q7" s="837"/>
      <c r="R7" s="837"/>
      <c r="S7" s="837"/>
      <c r="T7" s="837"/>
      <c r="U7" s="837"/>
      <c r="V7" s="837"/>
      <c r="W7" s="837"/>
      <c r="X7" s="837"/>
      <c r="Y7" s="837"/>
      <c r="Z7" s="837"/>
      <c r="AA7" s="838"/>
      <c r="AB7" s="59" t="s">
        <v>100</v>
      </c>
    </row>
    <row r="8" spans="2:29" ht="15" customHeight="1" x14ac:dyDescent="0.15">
      <c r="B8" s="825"/>
      <c r="C8" s="829"/>
      <c r="D8" s="832"/>
      <c r="E8" s="839" t="s">
        <v>102</v>
      </c>
      <c r="F8" s="814" t="s">
        <v>103</v>
      </c>
      <c r="G8" s="842" t="s">
        <v>12</v>
      </c>
      <c r="H8" s="843"/>
      <c r="I8" s="843"/>
      <c r="J8" s="843"/>
      <c r="K8" s="843"/>
      <c r="L8" s="843"/>
      <c r="M8" s="843"/>
      <c r="N8" s="844"/>
      <c r="O8" s="818" t="s">
        <v>569</v>
      </c>
      <c r="P8" s="814" t="s">
        <v>102</v>
      </c>
      <c r="Q8" s="814" t="s">
        <v>103</v>
      </c>
      <c r="R8" s="817" t="s">
        <v>12</v>
      </c>
      <c r="S8" s="818"/>
      <c r="T8" s="818"/>
      <c r="U8" s="818"/>
      <c r="V8" s="818"/>
      <c r="W8" s="818"/>
      <c r="X8" s="818"/>
      <c r="Y8" s="818"/>
      <c r="Z8" s="818"/>
      <c r="AA8" s="819"/>
      <c r="AB8" s="59" t="s">
        <v>101</v>
      </c>
    </row>
    <row r="9" spans="2:29" ht="15" customHeight="1" x14ac:dyDescent="0.15">
      <c r="B9" s="826"/>
      <c r="C9" s="829"/>
      <c r="D9" s="832"/>
      <c r="E9" s="840"/>
      <c r="F9" s="815"/>
      <c r="G9" s="814" t="s">
        <v>104</v>
      </c>
      <c r="H9" s="814" t="s">
        <v>105</v>
      </c>
      <c r="I9" s="817" t="s">
        <v>13</v>
      </c>
      <c r="J9" s="818"/>
      <c r="K9" s="819"/>
      <c r="L9" s="817" t="s">
        <v>14</v>
      </c>
      <c r="M9" s="818"/>
      <c r="N9" s="820"/>
      <c r="O9" s="843"/>
      <c r="P9" s="815"/>
      <c r="Q9" s="815"/>
      <c r="R9" s="821" t="s">
        <v>13</v>
      </c>
      <c r="S9" s="822"/>
      <c r="T9" s="822"/>
      <c r="U9" s="822"/>
      <c r="V9" s="823"/>
      <c r="W9" s="817" t="s">
        <v>14</v>
      </c>
      <c r="X9" s="818"/>
      <c r="Y9" s="818"/>
      <c r="Z9" s="818"/>
      <c r="AA9" s="819"/>
    </row>
    <row r="10" spans="2:29" ht="54.75" thickBot="1" x14ac:dyDescent="0.2">
      <c r="B10" s="827"/>
      <c r="C10" s="830"/>
      <c r="D10" s="833"/>
      <c r="E10" s="841"/>
      <c r="F10" s="816"/>
      <c r="G10" s="816"/>
      <c r="H10" s="816"/>
      <c r="I10" s="675" t="s">
        <v>15</v>
      </c>
      <c r="J10" s="676" t="s">
        <v>16</v>
      </c>
      <c r="K10" s="676" t="s">
        <v>17</v>
      </c>
      <c r="L10" s="675" t="s">
        <v>15</v>
      </c>
      <c r="M10" s="676" t="s">
        <v>16</v>
      </c>
      <c r="N10" s="681" t="s">
        <v>17</v>
      </c>
      <c r="O10" s="845"/>
      <c r="P10" s="816"/>
      <c r="Q10" s="816"/>
      <c r="R10" s="675" t="s">
        <v>15</v>
      </c>
      <c r="S10" s="676" t="s">
        <v>18</v>
      </c>
      <c r="T10" s="676" t="s">
        <v>19</v>
      </c>
      <c r="U10" s="676" t="s">
        <v>20</v>
      </c>
      <c r="V10" s="676" t="s">
        <v>21</v>
      </c>
      <c r="W10" s="675" t="s">
        <v>15</v>
      </c>
      <c r="X10" s="676" t="s">
        <v>22</v>
      </c>
      <c r="Y10" s="676" t="s">
        <v>19</v>
      </c>
      <c r="Z10" s="676" t="s">
        <v>23</v>
      </c>
      <c r="AA10" s="675" t="s">
        <v>253</v>
      </c>
      <c r="AC10" s="63"/>
    </row>
    <row r="11" spans="2:29" ht="14.25" customHeight="1" x14ac:dyDescent="0.15">
      <c r="B11" s="866">
        <v>1</v>
      </c>
      <c r="C11" s="867" t="s">
        <v>355</v>
      </c>
      <c r="D11" s="862" t="s">
        <v>571</v>
      </c>
      <c r="E11" s="864">
        <f>SUM(I11:I19)+SUM(L11:L19)</f>
        <v>400</v>
      </c>
      <c r="F11" s="870">
        <v>244</v>
      </c>
      <c r="G11" s="847" t="s">
        <v>566</v>
      </c>
      <c r="H11" s="677" t="s">
        <v>566</v>
      </c>
      <c r="I11" s="682">
        <v>100</v>
      </c>
      <c r="J11" s="683">
        <f>I11/210*1000</f>
        <v>476.19047619047615</v>
      </c>
      <c r="K11" s="684"/>
      <c r="L11" s="682">
        <v>200</v>
      </c>
      <c r="M11" s="683">
        <f>L11/210/SQRT(3)*1000</f>
        <v>549.85739922821494</v>
      </c>
      <c r="N11" s="685"/>
      <c r="O11" s="850"/>
      <c r="P11" s="852">
        <f>SUM(R11:R19)+SUM(W11:W19)</f>
        <v>0</v>
      </c>
      <c r="Q11" s="854"/>
      <c r="R11" s="686"/>
      <c r="S11" s="683">
        <f>+R11/210*1000</f>
        <v>0</v>
      </c>
      <c r="T11" s="684"/>
      <c r="U11" s="687">
        <f>+K11+T11</f>
        <v>0</v>
      </c>
      <c r="V11" s="688">
        <f>IF(S11=0,0,+U11/S11*100)</f>
        <v>0</v>
      </c>
      <c r="W11" s="686"/>
      <c r="X11" s="683">
        <f t="shared" ref="X11:X28" si="0">+W11/210/SQRT(3)*1000</f>
        <v>0</v>
      </c>
      <c r="Y11" s="684"/>
      <c r="Z11" s="687">
        <f t="shared" ref="Z11:Z28" si="1">+N11+Y11</f>
        <v>0</v>
      </c>
      <c r="AA11" s="689">
        <f>IF(X11=0,0,+Z11/X11*100)</f>
        <v>0</v>
      </c>
    </row>
    <row r="12" spans="2:29" ht="14.25" customHeight="1" x14ac:dyDescent="0.15">
      <c r="B12" s="858"/>
      <c r="C12" s="859"/>
      <c r="D12" s="868"/>
      <c r="E12" s="864"/>
      <c r="F12" s="870"/>
      <c r="G12" s="847"/>
      <c r="H12" s="678" t="s">
        <v>567</v>
      </c>
      <c r="I12" s="690">
        <v>100</v>
      </c>
      <c r="J12" s="691">
        <f t="shared" ref="J12:J75" si="2">I12/210*1000</f>
        <v>476.19047619047615</v>
      </c>
      <c r="K12" s="692"/>
      <c r="L12" s="690">
        <v>0</v>
      </c>
      <c r="M12" s="691">
        <f t="shared" ref="M12:M75" si="3">L12/210/SQRT(3)*1000</f>
        <v>0</v>
      </c>
      <c r="N12" s="693"/>
      <c r="O12" s="850"/>
      <c r="P12" s="852"/>
      <c r="Q12" s="854"/>
      <c r="R12" s="694"/>
      <c r="S12" s="691">
        <f t="shared" ref="S12:S28" si="4">+R12/210*1000</f>
        <v>0</v>
      </c>
      <c r="T12" s="692"/>
      <c r="U12" s="695">
        <f t="shared" ref="U12:U19" si="5">+K12+T12</f>
        <v>0</v>
      </c>
      <c r="V12" s="696">
        <f t="shared" ref="V12:V19" si="6">IF(S12=0,0,+U12/S12*100)</f>
        <v>0</v>
      </c>
      <c r="W12" s="694"/>
      <c r="X12" s="691">
        <f t="shared" si="0"/>
        <v>0</v>
      </c>
      <c r="Y12" s="692"/>
      <c r="Z12" s="695">
        <f t="shared" si="1"/>
        <v>0</v>
      </c>
      <c r="AA12" s="697">
        <f t="shared" ref="AA12:AA28" si="7">IF(X12=0,0,+Z12/X12*100)</f>
        <v>0</v>
      </c>
    </row>
    <row r="13" spans="2:29" ht="14.25" customHeight="1" x14ac:dyDescent="0.15">
      <c r="B13" s="858"/>
      <c r="C13" s="859"/>
      <c r="D13" s="868"/>
      <c r="E13" s="864"/>
      <c r="F13" s="870"/>
      <c r="G13" s="848"/>
      <c r="H13" s="679" t="s">
        <v>568</v>
      </c>
      <c r="I13" s="698">
        <v>0</v>
      </c>
      <c r="J13" s="699">
        <f t="shared" si="2"/>
        <v>0</v>
      </c>
      <c r="K13" s="700"/>
      <c r="L13" s="698">
        <v>0</v>
      </c>
      <c r="M13" s="699">
        <f t="shared" si="3"/>
        <v>0</v>
      </c>
      <c r="N13" s="701"/>
      <c r="O13" s="850"/>
      <c r="P13" s="852"/>
      <c r="Q13" s="854"/>
      <c r="R13" s="702"/>
      <c r="S13" s="699">
        <f t="shared" si="4"/>
        <v>0</v>
      </c>
      <c r="T13" s="700"/>
      <c r="U13" s="703">
        <f t="shared" si="5"/>
        <v>0</v>
      </c>
      <c r="V13" s="704">
        <f t="shared" si="6"/>
        <v>0</v>
      </c>
      <c r="W13" s="702"/>
      <c r="X13" s="699">
        <f t="shared" si="0"/>
        <v>0</v>
      </c>
      <c r="Y13" s="700"/>
      <c r="Z13" s="703">
        <f t="shared" si="1"/>
        <v>0</v>
      </c>
      <c r="AA13" s="705">
        <f t="shared" si="7"/>
        <v>0</v>
      </c>
    </row>
    <row r="14" spans="2:29" ht="14.25" customHeight="1" x14ac:dyDescent="0.15">
      <c r="B14" s="858"/>
      <c r="C14" s="859"/>
      <c r="D14" s="868"/>
      <c r="E14" s="864"/>
      <c r="F14" s="870"/>
      <c r="G14" s="846" t="s">
        <v>567</v>
      </c>
      <c r="H14" s="680" t="s">
        <v>566</v>
      </c>
      <c r="I14" s="706">
        <v>0</v>
      </c>
      <c r="J14" s="707">
        <f t="shared" si="2"/>
        <v>0</v>
      </c>
      <c r="K14" s="708"/>
      <c r="L14" s="706">
        <v>0</v>
      </c>
      <c r="M14" s="707">
        <f t="shared" si="3"/>
        <v>0</v>
      </c>
      <c r="N14" s="709"/>
      <c r="O14" s="850"/>
      <c r="P14" s="852"/>
      <c r="Q14" s="854"/>
      <c r="R14" s="710"/>
      <c r="S14" s="707">
        <f t="shared" si="4"/>
        <v>0</v>
      </c>
      <c r="T14" s="708"/>
      <c r="U14" s="711">
        <f t="shared" si="5"/>
        <v>0</v>
      </c>
      <c r="V14" s="712">
        <f t="shared" si="6"/>
        <v>0</v>
      </c>
      <c r="W14" s="710"/>
      <c r="X14" s="707">
        <f t="shared" si="0"/>
        <v>0</v>
      </c>
      <c r="Y14" s="708"/>
      <c r="Z14" s="711">
        <f t="shared" si="1"/>
        <v>0</v>
      </c>
      <c r="AA14" s="713">
        <f t="shared" si="7"/>
        <v>0</v>
      </c>
    </row>
    <row r="15" spans="2:29" ht="14.25" customHeight="1" x14ac:dyDescent="0.15">
      <c r="B15" s="858"/>
      <c r="C15" s="859"/>
      <c r="D15" s="868"/>
      <c r="E15" s="864"/>
      <c r="F15" s="870"/>
      <c r="G15" s="847"/>
      <c r="H15" s="678" t="s">
        <v>567</v>
      </c>
      <c r="I15" s="690">
        <v>0</v>
      </c>
      <c r="J15" s="714">
        <f t="shared" si="2"/>
        <v>0</v>
      </c>
      <c r="K15" s="694"/>
      <c r="L15" s="690">
        <v>0</v>
      </c>
      <c r="M15" s="714">
        <f t="shared" si="3"/>
        <v>0</v>
      </c>
      <c r="N15" s="693"/>
      <c r="O15" s="850"/>
      <c r="P15" s="852"/>
      <c r="Q15" s="854"/>
      <c r="R15" s="694"/>
      <c r="S15" s="691">
        <f t="shared" si="4"/>
        <v>0</v>
      </c>
      <c r="T15" s="692"/>
      <c r="U15" s="695">
        <f t="shared" si="5"/>
        <v>0</v>
      </c>
      <c r="V15" s="696">
        <f t="shared" si="6"/>
        <v>0</v>
      </c>
      <c r="W15" s="694"/>
      <c r="X15" s="691">
        <f t="shared" si="0"/>
        <v>0</v>
      </c>
      <c r="Y15" s="692"/>
      <c r="Z15" s="695">
        <f t="shared" si="1"/>
        <v>0</v>
      </c>
      <c r="AA15" s="697">
        <f t="shared" si="7"/>
        <v>0</v>
      </c>
    </row>
    <row r="16" spans="2:29" ht="14.25" customHeight="1" x14ac:dyDescent="0.15">
      <c r="B16" s="858"/>
      <c r="C16" s="859"/>
      <c r="D16" s="868"/>
      <c r="E16" s="864"/>
      <c r="F16" s="870"/>
      <c r="G16" s="848"/>
      <c r="H16" s="679" t="s">
        <v>568</v>
      </c>
      <c r="I16" s="698">
        <v>0</v>
      </c>
      <c r="J16" s="715">
        <f t="shared" si="2"/>
        <v>0</v>
      </c>
      <c r="K16" s="702"/>
      <c r="L16" s="698">
        <v>0</v>
      </c>
      <c r="M16" s="715">
        <f t="shared" si="3"/>
        <v>0</v>
      </c>
      <c r="N16" s="701"/>
      <c r="O16" s="850"/>
      <c r="P16" s="852"/>
      <c r="Q16" s="854"/>
      <c r="R16" s="702"/>
      <c r="S16" s="699">
        <f t="shared" si="4"/>
        <v>0</v>
      </c>
      <c r="T16" s="700"/>
      <c r="U16" s="703">
        <f t="shared" si="5"/>
        <v>0</v>
      </c>
      <c r="V16" s="704">
        <f t="shared" si="6"/>
        <v>0</v>
      </c>
      <c r="W16" s="702"/>
      <c r="X16" s="699">
        <f t="shared" si="0"/>
        <v>0</v>
      </c>
      <c r="Y16" s="700"/>
      <c r="Z16" s="703">
        <f t="shared" si="1"/>
        <v>0</v>
      </c>
      <c r="AA16" s="705">
        <f t="shared" si="7"/>
        <v>0</v>
      </c>
    </row>
    <row r="17" spans="2:27" ht="14.25" customHeight="1" x14ac:dyDescent="0.15">
      <c r="B17" s="858"/>
      <c r="C17" s="859"/>
      <c r="D17" s="868"/>
      <c r="E17" s="864"/>
      <c r="F17" s="870"/>
      <c r="G17" s="846" t="s">
        <v>568</v>
      </c>
      <c r="H17" s="680" t="s">
        <v>566</v>
      </c>
      <c r="I17" s="706">
        <v>0</v>
      </c>
      <c r="J17" s="716">
        <f t="shared" si="2"/>
        <v>0</v>
      </c>
      <c r="K17" s="710"/>
      <c r="L17" s="706">
        <v>0</v>
      </c>
      <c r="M17" s="716">
        <f t="shared" si="3"/>
        <v>0</v>
      </c>
      <c r="N17" s="709"/>
      <c r="O17" s="850"/>
      <c r="P17" s="852"/>
      <c r="Q17" s="854"/>
      <c r="R17" s="710"/>
      <c r="S17" s="707">
        <f t="shared" si="4"/>
        <v>0</v>
      </c>
      <c r="T17" s="708"/>
      <c r="U17" s="711">
        <f t="shared" si="5"/>
        <v>0</v>
      </c>
      <c r="V17" s="712">
        <f t="shared" si="6"/>
        <v>0</v>
      </c>
      <c r="W17" s="710"/>
      <c r="X17" s="707">
        <f t="shared" si="0"/>
        <v>0</v>
      </c>
      <c r="Y17" s="708"/>
      <c r="Z17" s="711">
        <f t="shared" si="1"/>
        <v>0</v>
      </c>
      <c r="AA17" s="713">
        <f t="shared" si="7"/>
        <v>0</v>
      </c>
    </row>
    <row r="18" spans="2:27" ht="14.25" customHeight="1" x14ac:dyDescent="0.15">
      <c r="B18" s="858"/>
      <c r="C18" s="859"/>
      <c r="D18" s="868"/>
      <c r="E18" s="864"/>
      <c r="F18" s="870"/>
      <c r="G18" s="847"/>
      <c r="H18" s="678" t="s">
        <v>567</v>
      </c>
      <c r="I18" s="690">
        <v>0</v>
      </c>
      <c r="J18" s="714">
        <f t="shared" si="2"/>
        <v>0</v>
      </c>
      <c r="K18" s="694"/>
      <c r="L18" s="690">
        <v>0</v>
      </c>
      <c r="M18" s="714">
        <f t="shared" si="3"/>
        <v>0</v>
      </c>
      <c r="N18" s="693"/>
      <c r="O18" s="850"/>
      <c r="P18" s="852"/>
      <c r="Q18" s="854"/>
      <c r="R18" s="694"/>
      <c r="S18" s="691">
        <f t="shared" si="4"/>
        <v>0</v>
      </c>
      <c r="T18" s="692"/>
      <c r="U18" s="695">
        <f t="shared" si="5"/>
        <v>0</v>
      </c>
      <c r="V18" s="696">
        <f t="shared" si="6"/>
        <v>0</v>
      </c>
      <c r="W18" s="694"/>
      <c r="X18" s="691">
        <f t="shared" si="0"/>
        <v>0</v>
      </c>
      <c r="Y18" s="692"/>
      <c r="Z18" s="695">
        <f t="shared" si="1"/>
        <v>0</v>
      </c>
      <c r="AA18" s="697">
        <f t="shared" si="7"/>
        <v>0</v>
      </c>
    </row>
    <row r="19" spans="2:27" ht="14.25" customHeight="1" x14ac:dyDescent="0.15">
      <c r="B19" s="858"/>
      <c r="C19" s="859"/>
      <c r="D19" s="868"/>
      <c r="E19" s="869"/>
      <c r="F19" s="871"/>
      <c r="G19" s="848"/>
      <c r="H19" s="679" t="s">
        <v>568</v>
      </c>
      <c r="I19" s="698">
        <v>0</v>
      </c>
      <c r="J19" s="715">
        <f t="shared" si="2"/>
        <v>0</v>
      </c>
      <c r="K19" s="702"/>
      <c r="L19" s="698">
        <v>0</v>
      </c>
      <c r="M19" s="715">
        <f t="shared" si="3"/>
        <v>0</v>
      </c>
      <c r="N19" s="701"/>
      <c r="O19" s="855"/>
      <c r="P19" s="856"/>
      <c r="Q19" s="857"/>
      <c r="R19" s="702"/>
      <c r="S19" s="699">
        <f t="shared" si="4"/>
        <v>0</v>
      </c>
      <c r="T19" s="700"/>
      <c r="U19" s="703">
        <f t="shared" si="5"/>
        <v>0</v>
      </c>
      <c r="V19" s="704">
        <f t="shared" si="6"/>
        <v>0</v>
      </c>
      <c r="W19" s="702"/>
      <c r="X19" s="699">
        <f t="shared" si="0"/>
        <v>0</v>
      </c>
      <c r="Y19" s="700"/>
      <c r="Z19" s="703">
        <f t="shared" si="1"/>
        <v>0</v>
      </c>
      <c r="AA19" s="705">
        <f t="shared" si="7"/>
        <v>0</v>
      </c>
    </row>
    <row r="20" spans="2:27" ht="14.25" customHeight="1" x14ac:dyDescent="0.15">
      <c r="B20" s="858">
        <v>2</v>
      </c>
      <c r="C20" s="859" t="s">
        <v>107</v>
      </c>
      <c r="D20" s="860" t="s">
        <v>571</v>
      </c>
      <c r="E20" s="863">
        <f>SUM(I20:I28)+SUM(L20:L28)</f>
        <v>250</v>
      </c>
      <c r="F20" s="865">
        <v>72</v>
      </c>
      <c r="G20" s="846" t="s">
        <v>566</v>
      </c>
      <c r="H20" s="680" t="s">
        <v>566</v>
      </c>
      <c r="I20" s="706">
        <v>100</v>
      </c>
      <c r="J20" s="716">
        <f>I20/210*1000</f>
        <v>476.19047619047615</v>
      </c>
      <c r="K20" s="710"/>
      <c r="L20" s="706">
        <v>150</v>
      </c>
      <c r="M20" s="716">
        <f>L20/210/SQRT(3)*1000</f>
        <v>412.39304942116127</v>
      </c>
      <c r="N20" s="709"/>
      <c r="O20" s="849"/>
      <c r="P20" s="851">
        <f>SUM(R20:R28)+SUM(W20:W28)</f>
        <v>0</v>
      </c>
      <c r="Q20" s="853"/>
      <c r="R20" s="710"/>
      <c r="S20" s="707">
        <f>+R20/210*1000</f>
        <v>0</v>
      </c>
      <c r="T20" s="708"/>
      <c r="U20" s="711">
        <f>+K20+T20</f>
        <v>0</v>
      </c>
      <c r="V20" s="712">
        <f>IF(S20=0,0,+U20/S20*100)</f>
        <v>0</v>
      </c>
      <c r="W20" s="710"/>
      <c r="X20" s="707">
        <f t="shared" si="0"/>
        <v>0</v>
      </c>
      <c r="Y20" s="708"/>
      <c r="Z20" s="711">
        <f t="shared" si="1"/>
        <v>0</v>
      </c>
      <c r="AA20" s="713">
        <f t="shared" si="7"/>
        <v>0</v>
      </c>
    </row>
    <row r="21" spans="2:27" ht="14.25" customHeight="1" x14ac:dyDescent="0.15">
      <c r="B21" s="858"/>
      <c r="C21" s="859"/>
      <c r="D21" s="861"/>
      <c r="E21" s="864"/>
      <c r="F21" s="865"/>
      <c r="G21" s="847"/>
      <c r="H21" s="678" t="s">
        <v>567</v>
      </c>
      <c r="I21" s="690">
        <v>0</v>
      </c>
      <c r="J21" s="714">
        <f t="shared" si="2"/>
        <v>0</v>
      </c>
      <c r="K21" s="694"/>
      <c r="L21" s="690">
        <v>0</v>
      </c>
      <c r="M21" s="714">
        <f t="shared" si="3"/>
        <v>0</v>
      </c>
      <c r="N21" s="693"/>
      <c r="O21" s="850"/>
      <c r="P21" s="852"/>
      <c r="Q21" s="854"/>
      <c r="R21" s="694"/>
      <c r="S21" s="691">
        <f t="shared" si="4"/>
        <v>0</v>
      </c>
      <c r="T21" s="692"/>
      <c r="U21" s="695">
        <f t="shared" ref="U21:U28" si="8">+K21+T21</f>
        <v>0</v>
      </c>
      <c r="V21" s="696">
        <f t="shared" ref="V21:V28" si="9">IF(S21=0,0,+U21/S21*100)</f>
        <v>0</v>
      </c>
      <c r="W21" s="694"/>
      <c r="X21" s="691">
        <f t="shared" si="0"/>
        <v>0</v>
      </c>
      <c r="Y21" s="692"/>
      <c r="Z21" s="695">
        <f t="shared" si="1"/>
        <v>0</v>
      </c>
      <c r="AA21" s="697">
        <f t="shared" si="7"/>
        <v>0</v>
      </c>
    </row>
    <row r="22" spans="2:27" ht="14.25" customHeight="1" x14ac:dyDescent="0.15">
      <c r="B22" s="858"/>
      <c r="C22" s="859"/>
      <c r="D22" s="861"/>
      <c r="E22" s="864"/>
      <c r="F22" s="865"/>
      <c r="G22" s="848"/>
      <c r="H22" s="679" t="s">
        <v>568</v>
      </c>
      <c r="I22" s="698">
        <v>0</v>
      </c>
      <c r="J22" s="715">
        <f t="shared" si="2"/>
        <v>0</v>
      </c>
      <c r="K22" s="702"/>
      <c r="L22" s="698">
        <v>0</v>
      </c>
      <c r="M22" s="715">
        <f t="shared" si="3"/>
        <v>0</v>
      </c>
      <c r="N22" s="701"/>
      <c r="O22" s="850"/>
      <c r="P22" s="852"/>
      <c r="Q22" s="854"/>
      <c r="R22" s="702"/>
      <c r="S22" s="699">
        <f>+R22/210*1000</f>
        <v>0</v>
      </c>
      <c r="T22" s="700"/>
      <c r="U22" s="703">
        <f t="shared" si="8"/>
        <v>0</v>
      </c>
      <c r="V22" s="704">
        <f t="shared" si="9"/>
        <v>0</v>
      </c>
      <c r="W22" s="702"/>
      <c r="X22" s="699">
        <f t="shared" si="0"/>
        <v>0</v>
      </c>
      <c r="Y22" s="700"/>
      <c r="Z22" s="703">
        <f t="shared" si="1"/>
        <v>0</v>
      </c>
      <c r="AA22" s="705">
        <f t="shared" si="7"/>
        <v>0</v>
      </c>
    </row>
    <row r="23" spans="2:27" ht="14.25" customHeight="1" x14ac:dyDescent="0.15">
      <c r="B23" s="858"/>
      <c r="C23" s="859"/>
      <c r="D23" s="861"/>
      <c r="E23" s="864"/>
      <c r="F23" s="865"/>
      <c r="G23" s="846" t="s">
        <v>567</v>
      </c>
      <c r="H23" s="680" t="s">
        <v>566</v>
      </c>
      <c r="I23" s="706">
        <v>0</v>
      </c>
      <c r="J23" s="716">
        <f t="shared" si="2"/>
        <v>0</v>
      </c>
      <c r="K23" s="710"/>
      <c r="L23" s="706">
        <v>0</v>
      </c>
      <c r="M23" s="716">
        <f t="shared" si="3"/>
        <v>0</v>
      </c>
      <c r="N23" s="709"/>
      <c r="O23" s="850"/>
      <c r="P23" s="852"/>
      <c r="Q23" s="854"/>
      <c r="R23" s="710"/>
      <c r="S23" s="707">
        <f t="shared" si="4"/>
        <v>0</v>
      </c>
      <c r="T23" s="708"/>
      <c r="U23" s="711">
        <f t="shared" si="8"/>
        <v>0</v>
      </c>
      <c r="V23" s="712">
        <f t="shared" si="9"/>
        <v>0</v>
      </c>
      <c r="W23" s="710"/>
      <c r="X23" s="707">
        <f t="shared" si="0"/>
        <v>0</v>
      </c>
      <c r="Y23" s="708"/>
      <c r="Z23" s="711">
        <f t="shared" si="1"/>
        <v>0</v>
      </c>
      <c r="AA23" s="713">
        <f t="shared" si="7"/>
        <v>0</v>
      </c>
    </row>
    <row r="24" spans="2:27" ht="14.25" customHeight="1" x14ac:dyDescent="0.15">
      <c r="B24" s="858"/>
      <c r="C24" s="859"/>
      <c r="D24" s="861"/>
      <c r="E24" s="864"/>
      <c r="F24" s="865"/>
      <c r="G24" s="847"/>
      <c r="H24" s="678" t="s">
        <v>567</v>
      </c>
      <c r="I24" s="690">
        <v>0</v>
      </c>
      <c r="J24" s="714">
        <f t="shared" si="2"/>
        <v>0</v>
      </c>
      <c r="K24" s="694"/>
      <c r="L24" s="690">
        <v>0</v>
      </c>
      <c r="M24" s="714">
        <f t="shared" si="3"/>
        <v>0</v>
      </c>
      <c r="N24" s="693"/>
      <c r="O24" s="850"/>
      <c r="P24" s="852"/>
      <c r="Q24" s="854"/>
      <c r="R24" s="694"/>
      <c r="S24" s="691">
        <f t="shared" si="4"/>
        <v>0</v>
      </c>
      <c r="T24" s="692"/>
      <c r="U24" s="695">
        <f t="shared" si="8"/>
        <v>0</v>
      </c>
      <c r="V24" s="696">
        <f t="shared" si="9"/>
        <v>0</v>
      </c>
      <c r="W24" s="694"/>
      <c r="X24" s="691">
        <f t="shared" si="0"/>
        <v>0</v>
      </c>
      <c r="Y24" s="692"/>
      <c r="Z24" s="695">
        <f t="shared" si="1"/>
        <v>0</v>
      </c>
      <c r="AA24" s="697">
        <f t="shared" si="7"/>
        <v>0</v>
      </c>
    </row>
    <row r="25" spans="2:27" ht="14.25" customHeight="1" x14ac:dyDescent="0.15">
      <c r="B25" s="858"/>
      <c r="C25" s="859"/>
      <c r="D25" s="861"/>
      <c r="E25" s="864"/>
      <c r="F25" s="865"/>
      <c r="G25" s="848"/>
      <c r="H25" s="679" t="s">
        <v>568</v>
      </c>
      <c r="I25" s="698">
        <v>0</v>
      </c>
      <c r="J25" s="715">
        <f t="shared" si="2"/>
        <v>0</v>
      </c>
      <c r="K25" s="702"/>
      <c r="L25" s="698">
        <v>0</v>
      </c>
      <c r="M25" s="715">
        <f t="shared" si="3"/>
        <v>0</v>
      </c>
      <c r="N25" s="701"/>
      <c r="O25" s="850"/>
      <c r="P25" s="852"/>
      <c r="Q25" s="854"/>
      <c r="R25" s="702"/>
      <c r="S25" s="699">
        <f t="shared" si="4"/>
        <v>0</v>
      </c>
      <c r="T25" s="700"/>
      <c r="U25" s="703">
        <f t="shared" si="8"/>
        <v>0</v>
      </c>
      <c r="V25" s="704">
        <f t="shared" si="9"/>
        <v>0</v>
      </c>
      <c r="W25" s="702"/>
      <c r="X25" s="699">
        <f t="shared" si="0"/>
        <v>0</v>
      </c>
      <c r="Y25" s="700"/>
      <c r="Z25" s="703">
        <f t="shared" si="1"/>
        <v>0</v>
      </c>
      <c r="AA25" s="705">
        <f t="shared" si="7"/>
        <v>0</v>
      </c>
    </row>
    <row r="26" spans="2:27" ht="14.25" customHeight="1" x14ac:dyDescent="0.15">
      <c r="B26" s="858"/>
      <c r="C26" s="859"/>
      <c r="D26" s="861"/>
      <c r="E26" s="864"/>
      <c r="F26" s="865"/>
      <c r="G26" s="846" t="s">
        <v>568</v>
      </c>
      <c r="H26" s="680" t="s">
        <v>566</v>
      </c>
      <c r="I26" s="706">
        <v>0</v>
      </c>
      <c r="J26" s="716">
        <f t="shared" si="2"/>
        <v>0</v>
      </c>
      <c r="K26" s="710"/>
      <c r="L26" s="706">
        <v>0</v>
      </c>
      <c r="M26" s="716">
        <f t="shared" si="3"/>
        <v>0</v>
      </c>
      <c r="N26" s="709"/>
      <c r="O26" s="850"/>
      <c r="P26" s="852"/>
      <c r="Q26" s="854"/>
      <c r="R26" s="710"/>
      <c r="S26" s="707">
        <f t="shared" si="4"/>
        <v>0</v>
      </c>
      <c r="T26" s="708"/>
      <c r="U26" s="711">
        <f t="shared" si="8"/>
        <v>0</v>
      </c>
      <c r="V26" s="712">
        <f t="shared" si="9"/>
        <v>0</v>
      </c>
      <c r="W26" s="710"/>
      <c r="X26" s="707">
        <f t="shared" si="0"/>
        <v>0</v>
      </c>
      <c r="Y26" s="708"/>
      <c r="Z26" s="711">
        <f t="shared" si="1"/>
        <v>0</v>
      </c>
      <c r="AA26" s="713">
        <f t="shared" si="7"/>
        <v>0</v>
      </c>
    </row>
    <row r="27" spans="2:27" ht="14.25" customHeight="1" x14ac:dyDescent="0.15">
      <c r="B27" s="858"/>
      <c r="C27" s="859"/>
      <c r="D27" s="861"/>
      <c r="E27" s="864"/>
      <c r="F27" s="865"/>
      <c r="G27" s="847"/>
      <c r="H27" s="678" t="s">
        <v>567</v>
      </c>
      <c r="I27" s="690">
        <v>0</v>
      </c>
      <c r="J27" s="714">
        <f t="shared" si="2"/>
        <v>0</v>
      </c>
      <c r="K27" s="694"/>
      <c r="L27" s="690">
        <v>0</v>
      </c>
      <c r="M27" s="714">
        <f t="shared" si="3"/>
        <v>0</v>
      </c>
      <c r="N27" s="693"/>
      <c r="O27" s="850"/>
      <c r="P27" s="852"/>
      <c r="Q27" s="854"/>
      <c r="R27" s="694"/>
      <c r="S27" s="691">
        <f t="shared" si="4"/>
        <v>0</v>
      </c>
      <c r="T27" s="692"/>
      <c r="U27" s="695">
        <f t="shared" si="8"/>
        <v>0</v>
      </c>
      <c r="V27" s="696">
        <f t="shared" si="9"/>
        <v>0</v>
      </c>
      <c r="W27" s="694"/>
      <c r="X27" s="691">
        <f t="shared" si="0"/>
        <v>0</v>
      </c>
      <c r="Y27" s="692"/>
      <c r="Z27" s="695">
        <f t="shared" si="1"/>
        <v>0</v>
      </c>
      <c r="AA27" s="697">
        <f t="shared" si="7"/>
        <v>0</v>
      </c>
    </row>
    <row r="28" spans="2:27" ht="14.25" customHeight="1" x14ac:dyDescent="0.15">
      <c r="B28" s="858"/>
      <c r="C28" s="859"/>
      <c r="D28" s="862"/>
      <c r="E28" s="863"/>
      <c r="F28" s="865"/>
      <c r="G28" s="848"/>
      <c r="H28" s="679" t="s">
        <v>568</v>
      </c>
      <c r="I28" s="698">
        <v>0</v>
      </c>
      <c r="J28" s="715">
        <f t="shared" si="2"/>
        <v>0</v>
      </c>
      <c r="K28" s="702"/>
      <c r="L28" s="698">
        <v>0</v>
      </c>
      <c r="M28" s="715">
        <f t="shared" si="3"/>
        <v>0</v>
      </c>
      <c r="N28" s="701"/>
      <c r="O28" s="849"/>
      <c r="P28" s="851"/>
      <c r="Q28" s="853"/>
      <c r="R28" s="702"/>
      <c r="S28" s="699">
        <f t="shared" si="4"/>
        <v>0</v>
      </c>
      <c r="T28" s="700"/>
      <c r="U28" s="703">
        <f t="shared" si="8"/>
        <v>0</v>
      </c>
      <c r="V28" s="704">
        <f t="shared" si="9"/>
        <v>0</v>
      </c>
      <c r="W28" s="702"/>
      <c r="X28" s="699">
        <f t="shared" si="0"/>
        <v>0</v>
      </c>
      <c r="Y28" s="700"/>
      <c r="Z28" s="703">
        <f t="shared" si="1"/>
        <v>0</v>
      </c>
      <c r="AA28" s="705">
        <f t="shared" si="7"/>
        <v>0</v>
      </c>
    </row>
    <row r="29" spans="2:27" ht="14.25" customHeight="1" x14ac:dyDescent="0.15">
      <c r="B29" s="872">
        <v>3</v>
      </c>
      <c r="C29" s="873" t="s">
        <v>108</v>
      </c>
      <c r="D29" s="874"/>
      <c r="E29" s="863">
        <f t="shared" ref="E29" si="10">SUM(I29:I37)+SUM(L29:L37)</f>
        <v>150</v>
      </c>
      <c r="F29" s="865">
        <v>124</v>
      </c>
      <c r="G29" s="846" t="s">
        <v>566</v>
      </c>
      <c r="H29" s="680" t="s">
        <v>566</v>
      </c>
      <c r="I29" s="706">
        <v>75</v>
      </c>
      <c r="J29" s="716">
        <f t="shared" si="2"/>
        <v>357.14285714285717</v>
      </c>
      <c r="K29" s="710"/>
      <c r="L29" s="706">
        <v>75</v>
      </c>
      <c r="M29" s="716">
        <f t="shared" si="3"/>
        <v>206.19652471058063</v>
      </c>
      <c r="N29" s="709"/>
      <c r="O29" s="849"/>
      <c r="P29" s="851">
        <f t="shared" ref="P29" si="11">SUM(R29:R37)+SUM(W29:W37)</f>
        <v>0</v>
      </c>
      <c r="Q29" s="853"/>
      <c r="R29" s="710"/>
      <c r="S29" s="707">
        <f>+R29/210*1000</f>
        <v>0</v>
      </c>
      <c r="T29" s="708"/>
      <c r="U29" s="711">
        <f>+K29+T29</f>
        <v>0</v>
      </c>
      <c r="V29" s="712">
        <f>IF(S29=0,0,+U29/S29*100)</f>
        <v>0</v>
      </c>
      <c r="W29" s="710"/>
      <c r="X29" s="707">
        <f t="shared" ref="X29:X55" si="12">+W29/210/SQRT(3)*1000</f>
        <v>0</v>
      </c>
      <c r="Y29" s="708"/>
      <c r="Z29" s="711">
        <f t="shared" ref="Z29:Z55" si="13">+N29+Y29</f>
        <v>0</v>
      </c>
      <c r="AA29" s="713">
        <f t="shared" ref="AA29:AA55" si="14">IF(X29=0,0,+Z29/X29*100)</f>
        <v>0</v>
      </c>
    </row>
    <row r="30" spans="2:27" ht="14.25" customHeight="1" x14ac:dyDescent="0.15">
      <c r="B30" s="872"/>
      <c r="C30" s="873"/>
      <c r="D30" s="874"/>
      <c r="E30" s="864"/>
      <c r="F30" s="865"/>
      <c r="G30" s="847"/>
      <c r="H30" s="678" t="s">
        <v>567</v>
      </c>
      <c r="I30" s="690">
        <v>0</v>
      </c>
      <c r="J30" s="714">
        <f t="shared" si="2"/>
        <v>0</v>
      </c>
      <c r="K30" s="694"/>
      <c r="L30" s="690">
        <v>0</v>
      </c>
      <c r="M30" s="714">
        <f t="shared" si="3"/>
        <v>0</v>
      </c>
      <c r="N30" s="693"/>
      <c r="O30" s="850"/>
      <c r="P30" s="852"/>
      <c r="Q30" s="854"/>
      <c r="R30" s="694"/>
      <c r="S30" s="691">
        <f t="shared" ref="S30" si="15">+R30/210*1000</f>
        <v>0</v>
      </c>
      <c r="T30" s="692"/>
      <c r="U30" s="695">
        <f t="shared" ref="U30:U37" si="16">+K30+T30</f>
        <v>0</v>
      </c>
      <c r="V30" s="696">
        <f t="shared" ref="V30:V37" si="17">IF(S30=0,0,+U30/S30*100)</f>
        <v>0</v>
      </c>
      <c r="W30" s="694"/>
      <c r="X30" s="691">
        <f t="shared" si="12"/>
        <v>0</v>
      </c>
      <c r="Y30" s="692"/>
      <c r="Z30" s="695">
        <f t="shared" si="13"/>
        <v>0</v>
      </c>
      <c r="AA30" s="697">
        <f t="shared" si="14"/>
        <v>0</v>
      </c>
    </row>
    <row r="31" spans="2:27" ht="14.25" customHeight="1" x14ac:dyDescent="0.15">
      <c r="B31" s="872"/>
      <c r="C31" s="873"/>
      <c r="D31" s="874"/>
      <c r="E31" s="864"/>
      <c r="F31" s="865"/>
      <c r="G31" s="848"/>
      <c r="H31" s="679" t="s">
        <v>568</v>
      </c>
      <c r="I31" s="698">
        <v>0</v>
      </c>
      <c r="J31" s="715">
        <f t="shared" si="2"/>
        <v>0</v>
      </c>
      <c r="K31" s="702"/>
      <c r="L31" s="698">
        <v>0</v>
      </c>
      <c r="M31" s="715">
        <f t="shared" si="3"/>
        <v>0</v>
      </c>
      <c r="N31" s="701"/>
      <c r="O31" s="850"/>
      <c r="P31" s="852"/>
      <c r="Q31" s="854"/>
      <c r="R31" s="702"/>
      <c r="S31" s="699">
        <f>+R31/210*1000</f>
        <v>0</v>
      </c>
      <c r="T31" s="700"/>
      <c r="U31" s="703">
        <f t="shared" si="16"/>
        <v>0</v>
      </c>
      <c r="V31" s="704">
        <f t="shared" si="17"/>
        <v>0</v>
      </c>
      <c r="W31" s="702"/>
      <c r="X31" s="699">
        <f t="shared" si="12"/>
        <v>0</v>
      </c>
      <c r="Y31" s="700"/>
      <c r="Z31" s="703">
        <f t="shared" si="13"/>
        <v>0</v>
      </c>
      <c r="AA31" s="705">
        <f t="shared" si="14"/>
        <v>0</v>
      </c>
    </row>
    <row r="32" spans="2:27" ht="14.25" customHeight="1" x14ac:dyDescent="0.15">
      <c r="B32" s="872"/>
      <c r="C32" s="873"/>
      <c r="D32" s="874"/>
      <c r="E32" s="864"/>
      <c r="F32" s="865"/>
      <c r="G32" s="846" t="s">
        <v>567</v>
      </c>
      <c r="H32" s="680" t="s">
        <v>566</v>
      </c>
      <c r="I32" s="706">
        <v>0</v>
      </c>
      <c r="J32" s="716">
        <f t="shared" si="2"/>
        <v>0</v>
      </c>
      <c r="K32" s="710"/>
      <c r="L32" s="706">
        <v>0</v>
      </c>
      <c r="M32" s="716">
        <f t="shared" si="3"/>
        <v>0</v>
      </c>
      <c r="N32" s="709"/>
      <c r="O32" s="850"/>
      <c r="P32" s="852"/>
      <c r="Q32" s="854"/>
      <c r="R32" s="710"/>
      <c r="S32" s="707">
        <f t="shared" ref="S32:S37" si="18">+R32/210*1000</f>
        <v>0</v>
      </c>
      <c r="T32" s="708"/>
      <c r="U32" s="711">
        <f t="shared" si="16"/>
        <v>0</v>
      </c>
      <c r="V32" s="712">
        <f t="shared" si="17"/>
        <v>0</v>
      </c>
      <c r="W32" s="710"/>
      <c r="X32" s="707">
        <f t="shared" si="12"/>
        <v>0</v>
      </c>
      <c r="Y32" s="708"/>
      <c r="Z32" s="711">
        <f t="shared" si="13"/>
        <v>0</v>
      </c>
      <c r="AA32" s="713">
        <f t="shared" si="14"/>
        <v>0</v>
      </c>
    </row>
    <row r="33" spans="2:27" ht="14.25" customHeight="1" x14ac:dyDescent="0.15">
      <c r="B33" s="872"/>
      <c r="C33" s="873"/>
      <c r="D33" s="874"/>
      <c r="E33" s="864"/>
      <c r="F33" s="865"/>
      <c r="G33" s="847"/>
      <c r="H33" s="678" t="s">
        <v>567</v>
      </c>
      <c r="I33" s="690">
        <v>0</v>
      </c>
      <c r="J33" s="714">
        <f t="shared" si="2"/>
        <v>0</v>
      </c>
      <c r="K33" s="694"/>
      <c r="L33" s="690">
        <v>0</v>
      </c>
      <c r="M33" s="714">
        <f t="shared" si="3"/>
        <v>0</v>
      </c>
      <c r="N33" s="693"/>
      <c r="O33" s="850"/>
      <c r="P33" s="852"/>
      <c r="Q33" s="854"/>
      <c r="R33" s="694"/>
      <c r="S33" s="691">
        <f t="shared" si="18"/>
        <v>0</v>
      </c>
      <c r="T33" s="692"/>
      <c r="U33" s="695">
        <f t="shared" si="16"/>
        <v>0</v>
      </c>
      <c r="V33" s="696">
        <f t="shared" si="17"/>
        <v>0</v>
      </c>
      <c r="W33" s="694"/>
      <c r="X33" s="691">
        <f t="shared" si="12"/>
        <v>0</v>
      </c>
      <c r="Y33" s="692"/>
      <c r="Z33" s="695">
        <f t="shared" si="13"/>
        <v>0</v>
      </c>
      <c r="AA33" s="697">
        <f t="shared" si="14"/>
        <v>0</v>
      </c>
    </row>
    <row r="34" spans="2:27" ht="14.25" customHeight="1" x14ac:dyDescent="0.15">
      <c r="B34" s="872"/>
      <c r="C34" s="873"/>
      <c r="D34" s="874"/>
      <c r="E34" s="864"/>
      <c r="F34" s="865"/>
      <c r="G34" s="848"/>
      <c r="H34" s="679" t="s">
        <v>568</v>
      </c>
      <c r="I34" s="698">
        <v>0</v>
      </c>
      <c r="J34" s="715">
        <f t="shared" si="2"/>
        <v>0</v>
      </c>
      <c r="K34" s="702"/>
      <c r="L34" s="698">
        <v>0</v>
      </c>
      <c r="M34" s="715">
        <f t="shared" si="3"/>
        <v>0</v>
      </c>
      <c r="N34" s="701"/>
      <c r="O34" s="850"/>
      <c r="P34" s="852"/>
      <c r="Q34" s="854"/>
      <c r="R34" s="702"/>
      <c r="S34" s="699">
        <f t="shared" si="18"/>
        <v>0</v>
      </c>
      <c r="T34" s="700"/>
      <c r="U34" s="703">
        <f t="shared" si="16"/>
        <v>0</v>
      </c>
      <c r="V34" s="704">
        <f t="shared" si="17"/>
        <v>0</v>
      </c>
      <c r="W34" s="702"/>
      <c r="X34" s="699">
        <f t="shared" si="12"/>
        <v>0</v>
      </c>
      <c r="Y34" s="700"/>
      <c r="Z34" s="703">
        <f t="shared" si="13"/>
        <v>0</v>
      </c>
      <c r="AA34" s="705">
        <f t="shared" si="14"/>
        <v>0</v>
      </c>
    </row>
    <row r="35" spans="2:27" ht="14.25" customHeight="1" x14ac:dyDescent="0.15">
      <c r="B35" s="872"/>
      <c r="C35" s="873"/>
      <c r="D35" s="874"/>
      <c r="E35" s="864"/>
      <c r="F35" s="865"/>
      <c r="G35" s="846" t="s">
        <v>568</v>
      </c>
      <c r="H35" s="680" t="s">
        <v>566</v>
      </c>
      <c r="I35" s="706">
        <v>0</v>
      </c>
      <c r="J35" s="716">
        <f t="shared" si="2"/>
        <v>0</v>
      </c>
      <c r="K35" s="710"/>
      <c r="L35" s="706">
        <v>0</v>
      </c>
      <c r="M35" s="716">
        <f t="shared" si="3"/>
        <v>0</v>
      </c>
      <c r="N35" s="709"/>
      <c r="O35" s="850"/>
      <c r="P35" s="852"/>
      <c r="Q35" s="854"/>
      <c r="R35" s="710"/>
      <c r="S35" s="707">
        <f t="shared" si="18"/>
        <v>0</v>
      </c>
      <c r="T35" s="708"/>
      <c r="U35" s="711">
        <f t="shared" si="16"/>
        <v>0</v>
      </c>
      <c r="V35" s="712">
        <f t="shared" si="17"/>
        <v>0</v>
      </c>
      <c r="W35" s="710"/>
      <c r="X35" s="707">
        <f t="shared" si="12"/>
        <v>0</v>
      </c>
      <c r="Y35" s="708"/>
      <c r="Z35" s="711">
        <f t="shared" si="13"/>
        <v>0</v>
      </c>
      <c r="AA35" s="713">
        <f t="shared" si="14"/>
        <v>0</v>
      </c>
    </row>
    <row r="36" spans="2:27" ht="14.25" customHeight="1" x14ac:dyDescent="0.15">
      <c r="B36" s="872"/>
      <c r="C36" s="873"/>
      <c r="D36" s="874"/>
      <c r="E36" s="864"/>
      <c r="F36" s="865"/>
      <c r="G36" s="847"/>
      <c r="H36" s="678" t="s">
        <v>567</v>
      </c>
      <c r="I36" s="690">
        <v>0</v>
      </c>
      <c r="J36" s="714">
        <f t="shared" si="2"/>
        <v>0</v>
      </c>
      <c r="K36" s="694"/>
      <c r="L36" s="690">
        <v>0</v>
      </c>
      <c r="M36" s="714">
        <f t="shared" si="3"/>
        <v>0</v>
      </c>
      <c r="N36" s="693"/>
      <c r="O36" s="850"/>
      <c r="P36" s="852"/>
      <c r="Q36" s="854"/>
      <c r="R36" s="694"/>
      <c r="S36" s="691">
        <f t="shared" si="18"/>
        <v>0</v>
      </c>
      <c r="T36" s="692"/>
      <c r="U36" s="695">
        <f t="shared" si="16"/>
        <v>0</v>
      </c>
      <c r="V36" s="696">
        <f t="shared" si="17"/>
        <v>0</v>
      </c>
      <c r="W36" s="694"/>
      <c r="X36" s="691">
        <f t="shared" si="12"/>
        <v>0</v>
      </c>
      <c r="Y36" s="692"/>
      <c r="Z36" s="695">
        <f t="shared" si="13"/>
        <v>0</v>
      </c>
      <c r="AA36" s="697">
        <f t="shared" si="14"/>
        <v>0</v>
      </c>
    </row>
    <row r="37" spans="2:27" ht="14.25" customHeight="1" x14ac:dyDescent="0.15">
      <c r="B37" s="872"/>
      <c r="C37" s="873"/>
      <c r="D37" s="874"/>
      <c r="E37" s="863"/>
      <c r="F37" s="865"/>
      <c r="G37" s="848"/>
      <c r="H37" s="679" t="s">
        <v>568</v>
      </c>
      <c r="I37" s="698">
        <v>0</v>
      </c>
      <c r="J37" s="715">
        <f t="shared" si="2"/>
        <v>0</v>
      </c>
      <c r="K37" s="702"/>
      <c r="L37" s="698">
        <v>0</v>
      </c>
      <c r="M37" s="715">
        <f t="shared" si="3"/>
        <v>0</v>
      </c>
      <c r="N37" s="701"/>
      <c r="O37" s="849"/>
      <c r="P37" s="851"/>
      <c r="Q37" s="853"/>
      <c r="R37" s="702"/>
      <c r="S37" s="699">
        <f t="shared" si="18"/>
        <v>0</v>
      </c>
      <c r="T37" s="700"/>
      <c r="U37" s="703">
        <f t="shared" si="16"/>
        <v>0</v>
      </c>
      <c r="V37" s="704">
        <f t="shared" si="17"/>
        <v>0</v>
      </c>
      <c r="W37" s="702"/>
      <c r="X37" s="699">
        <f t="shared" si="12"/>
        <v>0</v>
      </c>
      <c r="Y37" s="700"/>
      <c r="Z37" s="703">
        <f t="shared" si="13"/>
        <v>0</v>
      </c>
      <c r="AA37" s="705">
        <f t="shared" si="14"/>
        <v>0</v>
      </c>
    </row>
    <row r="38" spans="2:27" ht="14.25" customHeight="1" x14ac:dyDescent="0.15">
      <c r="B38" s="872">
        <v>4</v>
      </c>
      <c r="C38" s="873" t="s">
        <v>109</v>
      </c>
      <c r="D38" s="874"/>
      <c r="E38" s="863">
        <f t="shared" ref="E38" si="19">SUM(I38:I46)+SUM(L38:L46)</f>
        <v>500</v>
      </c>
      <c r="F38" s="865">
        <v>201</v>
      </c>
      <c r="G38" s="846" t="s">
        <v>566</v>
      </c>
      <c r="H38" s="680" t="s">
        <v>566</v>
      </c>
      <c r="I38" s="706">
        <v>75</v>
      </c>
      <c r="J38" s="716">
        <f t="shared" si="2"/>
        <v>357.14285714285717</v>
      </c>
      <c r="K38" s="710"/>
      <c r="L38" s="706">
        <v>300</v>
      </c>
      <c r="M38" s="716">
        <f t="shared" si="3"/>
        <v>824.78609884232253</v>
      </c>
      <c r="N38" s="709"/>
      <c r="O38" s="849"/>
      <c r="P38" s="851">
        <f t="shared" ref="P38" si="20">SUM(R38:R46)+SUM(W38:W46)</f>
        <v>0</v>
      </c>
      <c r="Q38" s="853"/>
      <c r="R38" s="710"/>
      <c r="S38" s="707">
        <f>+R38/210*1000</f>
        <v>0</v>
      </c>
      <c r="T38" s="708"/>
      <c r="U38" s="711">
        <f>+K38+T38</f>
        <v>0</v>
      </c>
      <c r="V38" s="712">
        <f>IF(S38=0,0,+U38/S38*100)</f>
        <v>0</v>
      </c>
      <c r="W38" s="710"/>
      <c r="X38" s="707">
        <f t="shared" si="12"/>
        <v>0</v>
      </c>
      <c r="Y38" s="708"/>
      <c r="Z38" s="711">
        <f t="shared" si="13"/>
        <v>0</v>
      </c>
      <c r="AA38" s="713">
        <f t="shared" si="14"/>
        <v>0</v>
      </c>
    </row>
    <row r="39" spans="2:27" ht="14.25" customHeight="1" x14ac:dyDescent="0.15">
      <c r="B39" s="872"/>
      <c r="C39" s="873"/>
      <c r="D39" s="874"/>
      <c r="E39" s="864"/>
      <c r="F39" s="865"/>
      <c r="G39" s="847"/>
      <c r="H39" s="678" t="s">
        <v>567</v>
      </c>
      <c r="I39" s="690">
        <v>75</v>
      </c>
      <c r="J39" s="714">
        <f t="shared" si="2"/>
        <v>357.14285714285717</v>
      </c>
      <c r="K39" s="694"/>
      <c r="L39" s="690">
        <v>0</v>
      </c>
      <c r="M39" s="714">
        <f t="shared" si="3"/>
        <v>0</v>
      </c>
      <c r="N39" s="693"/>
      <c r="O39" s="850"/>
      <c r="P39" s="852"/>
      <c r="Q39" s="854"/>
      <c r="R39" s="694"/>
      <c r="S39" s="691">
        <f t="shared" ref="S39" si="21">+R39/210*1000</f>
        <v>0</v>
      </c>
      <c r="T39" s="692"/>
      <c r="U39" s="695">
        <f t="shared" ref="U39:U46" si="22">+K39+T39</f>
        <v>0</v>
      </c>
      <c r="V39" s="696">
        <f t="shared" ref="V39:V46" si="23">IF(S39=0,0,+U39/S39*100)</f>
        <v>0</v>
      </c>
      <c r="W39" s="694"/>
      <c r="X39" s="691">
        <f t="shared" si="12"/>
        <v>0</v>
      </c>
      <c r="Y39" s="692"/>
      <c r="Z39" s="695">
        <f t="shared" si="13"/>
        <v>0</v>
      </c>
      <c r="AA39" s="697">
        <f t="shared" si="14"/>
        <v>0</v>
      </c>
    </row>
    <row r="40" spans="2:27" ht="14.25" customHeight="1" x14ac:dyDescent="0.15">
      <c r="B40" s="872"/>
      <c r="C40" s="873"/>
      <c r="D40" s="874"/>
      <c r="E40" s="864"/>
      <c r="F40" s="865"/>
      <c r="G40" s="848"/>
      <c r="H40" s="679" t="s">
        <v>568</v>
      </c>
      <c r="I40" s="698">
        <v>0</v>
      </c>
      <c r="J40" s="715">
        <f t="shared" si="2"/>
        <v>0</v>
      </c>
      <c r="K40" s="702"/>
      <c r="L40" s="698">
        <v>0</v>
      </c>
      <c r="M40" s="715">
        <f t="shared" si="3"/>
        <v>0</v>
      </c>
      <c r="N40" s="701"/>
      <c r="O40" s="850"/>
      <c r="P40" s="852"/>
      <c r="Q40" s="854"/>
      <c r="R40" s="702"/>
      <c r="S40" s="699">
        <f>+R40/210*1000</f>
        <v>0</v>
      </c>
      <c r="T40" s="700"/>
      <c r="U40" s="703">
        <f t="shared" si="22"/>
        <v>0</v>
      </c>
      <c r="V40" s="704">
        <f t="shared" si="23"/>
        <v>0</v>
      </c>
      <c r="W40" s="702"/>
      <c r="X40" s="699">
        <f t="shared" si="12"/>
        <v>0</v>
      </c>
      <c r="Y40" s="700"/>
      <c r="Z40" s="703">
        <f t="shared" si="13"/>
        <v>0</v>
      </c>
      <c r="AA40" s="705">
        <f t="shared" si="14"/>
        <v>0</v>
      </c>
    </row>
    <row r="41" spans="2:27" ht="14.25" customHeight="1" x14ac:dyDescent="0.15">
      <c r="B41" s="872"/>
      <c r="C41" s="873"/>
      <c r="D41" s="874"/>
      <c r="E41" s="864"/>
      <c r="F41" s="865"/>
      <c r="G41" s="846" t="s">
        <v>567</v>
      </c>
      <c r="H41" s="680" t="s">
        <v>566</v>
      </c>
      <c r="I41" s="706">
        <v>0</v>
      </c>
      <c r="J41" s="716">
        <f t="shared" si="2"/>
        <v>0</v>
      </c>
      <c r="K41" s="710"/>
      <c r="L41" s="706">
        <v>50</v>
      </c>
      <c r="M41" s="716">
        <f t="shared" si="3"/>
        <v>137.46434980705374</v>
      </c>
      <c r="N41" s="709"/>
      <c r="O41" s="850"/>
      <c r="P41" s="852"/>
      <c r="Q41" s="854"/>
      <c r="R41" s="710"/>
      <c r="S41" s="707">
        <f t="shared" ref="S41:S46" si="24">+R41/210*1000</f>
        <v>0</v>
      </c>
      <c r="T41" s="708"/>
      <c r="U41" s="711">
        <f t="shared" si="22"/>
        <v>0</v>
      </c>
      <c r="V41" s="712">
        <f t="shared" si="23"/>
        <v>0</v>
      </c>
      <c r="W41" s="710"/>
      <c r="X41" s="707">
        <f t="shared" si="12"/>
        <v>0</v>
      </c>
      <c r="Y41" s="708"/>
      <c r="Z41" s="711">
        <f t="shared" si="13"/>
        <v>0</v>
      </c>
      <c r="AA41" s="713">
        <f t="shared" si="14"/>
        <v>0</v>
      </c>
    </row>
    <row r="42" spans="2:27" ht="14.25" customHeight="1" x14ac:dyDescent="0.15">
      <c r="B42" s="872"/>
      <c r="C42" s="873"/>
      <c r="D42" s="874"/>
      <c r="E42" s="864"/>
      <c r="F42" s="865"/>
      <c r="G42" s="847"/>
      <c r="H42" s="678" t="s">
        <v>567</v>
      </c>
      <c r="I42" s="690">
        <v>0</v>
      </c>
      <c r="J42" s="714">
        <f t="shared" si="2"/>
        <v>0</v>
      </c>
      <c r="K42" s="694"/>
      <c r="L42" s="690">
        <v>0</v>
      </c>
      <c r="M42" s="714">
        <f t="shared" si="3"/>
        <v>0</v>
      </c>
      <c r="N42" s="693"/>
      <c r="O42" s="850"/>
      <c r="P42" s="852"/>
      <c r="Q42" s="854"/>
      <c r="R42" s="694"/>
      <c r="S42" s="691">
        <f t="shared" si="24"/>
        <v>0</v>
      </c>
      <c r="T42" s="692"/>
      <c r="U42" s="695">
        <f t="shared" si="22"/>
        <v>0</v>
      </c>
      <c r="V42" s="696">
        <f t="shared" si="23"/>
        <v>0</v>
      </c>
      <c r="W42" s="694"/>
      <c r="X42" s="691">
        <f t="shared" si="12"/>
        <v>0</v>
      </c>
      <c r="Y42" s="692"/>
      <c r="Z42" s="695">
        <f t="shared" si="13"/>
        <v>0</v>
      </c>
      <c r="AA42" s="697">
        <f t="shared" si="14"/>
        <v>0</v>
      </c>
    </row>
    <row r="43" spans="2:27" ht="14.25" customHeight="1" x14ac:dyDescent="0.15">
      <c r="B43" s="872"/>
      <c r="C43" s="873"/>
      <c r="D43" s="874"/>
      <c r="E43" s="864"/>
      <c r="F43" s="865"/>
      <c r="G43" s="848"/>
      <c r="H43" s="679" t="s">
        <v>568</v>
      </c>
      <c r="I43" s="698">
        <v>0</v>
      </c>
      <c r="J43" s="715">
        <f t="shared" si="2"/>
        <v>0</v>
      </c>
      <c r="K43" s="702"/>
      <c r="L43" s="698">
        <v>0</v>
      </c>
      <c r="M43" s="715">
        <f t="shared" si="3"/>
        <v>0</v>
      </c>
      <c r="N43" s="701"/>
      <c r="O43" s="850"/>
      <c r="P43" s="852"/>
      <c r="Q43" s="854"/>
      <c r="R43" s="702"/>
      <c r="S43" s="699">
        <f t="shared" si="24"/>
        <v>0</v>
      </c>
      <c r="T43" s="700"/>
      <c r="U43" s="703">
        <f t="shared" si="22"/>
        <v>0</v>
      </c>
      <c r="V43" s="704">
        <f t="shared" si="23"/>
        <v>0</v>
      </c>
      <c r="W43" s="702"/>
      <c r="X43" s="699">
        <f t="shared" si="12"/>
        <v>0</v>
      </c>
      <c r="Y43" s="700"/>
      <c r="Z43" s="703">
        <f t="shared" si="13"/>
        <v>0</v>
      </c>
      <c r="AA43" s="705">
        <f t="shared" si="14"/>
        <v>0</v>
      </c>
    </row>
    <row r="44" spans="2:27" ht="14.25" customHeight="1" x14ac:dyDescent="0.15">
      <c r="B44" s="872"/>
      <c r="C44" s="873"/>
      <c r="D44" s="874"/>
      <c r="E44" s="864"/>
      <c r="F44" s="865"/>
      <c r="G44" s="846" t="s">
        <v>568</v>
      </c>
      <c r="H44" s="680" t="s">
        <v>566</v>
      </c>
      <c r="I44" s="706">
        <v>0</v>
      </c>
      <c r="J44" s="716">
        <f t="shared" si="2"/>
        <v>0</v>
      </c>
      <c r="K44" s="710"/>
      <c r="L44" s="706">
        <v>0</v>
      </c>
      <c r="M44" s="716">
        <f t="shared" si="3"/>
        <v>0</v>
      </c>
      <c r="N44" s="709"/>
      <c r="O44" s="850"/>
      <c r="P44" s="852"/>
      <c r="Q44" s="854"/>
      <c r="R44" s="710"/>
      <c r="S44" s="707">
        <f t="shared" si="24"/>
        <v>0</v>
      </c>
      <c r="T44" s="708"/>
      <c r="U44" s="711">
        <f t="shared" si="22"/>
        <v>0</v>
      </c>
      <c r="V44" s="712">
        <f t="shared" si="23"/>
        <v>0</v>
      </c>
      <c r="W44" s="710"/>
      <c r="X44" s="707">
        <f t="shared" si="12"/>
        <v>0</v>
      </c>
      <c r="Y44" s="708"/>
      <c r="Z44" s="711">
        <f t="shared" si="13"/>
        <v>0</v>
      </c>
      <c r="AA44" s="713">
        <f t="shared" si="14"/>
        <v>0</v>
      </c>
    </row>
    <row r="45" spans="2:27" ht="14.25" customHeight="1" x14ac:dyDescent="0.15">
      <c r="B45" s="872"/>
      <c r="C45" s="873"/>
      <c r="D45" s="874"/>
      <c r="E45" s="864"/>
      <c r="F45" s="865"/>
      <c r="G45" s="847"/>
      <c r="H45" s="678" t="s">
        <v>567</v>
      </c>
      <c r="I45" s="690">
        <v>0</v>
      </c>
      <c r="J45" s="691">
        <f t="shared" si="2"/>
        <v>0</v>
      </c>
      <c r="K45" s="692"/>
      <c r="L45" s="690">
        <v>0</v>
      </c>
      <c r="M45" s="691">
        <f t="shared" si="3"/>
        <v>0</v>
      </c>
      <c r="N45" s="693"/>
      <c r="O45" s="850"/>
      <c r="P45" s="852"/>
      <c r="Q45" s="854"/>
      <c r="R45" s="694"/>
      <c r="S45" s="691">
        <f t="shared" si="24"/>
        <v>0</v>
      </c>
      <c r="T45" s="692"/>
      <c r="U45" s="695">
        <f t="shared" si="22"/>
        <v>0</v>
      </c>
      <c r="V45" s="696">
        <f t="shared" si="23"/>
        <v>0</v>
      </c>
      <c r="W45" s="694"/>
      <c r="X45" s="691">
        <f t="shared" si="12"/>
        <v>0</v>
      </c>
      <c r="Y45" s="692"/>
      <c r="Z45" s="695">
        <f t="shared" si="13"/>
        <v>0</v>
      </c>
      <c r="AA45" s="697">
        <f t="shared" si="14"/>
        <v>0</v>
      </c>
    </row>
    <row r="46" spans="2:27" ht="14.25" customHeight="1" x14ac:dyDescent="0.15">
      <c r="B46" s="872"/>
      <c r="C46" s="873"/>
      <c r="D46" s="874"/>
      <c r="E46" s="863"/>
      <c r="F46" s="865"/>
      <c r="G46" s="848"/>
      <c r="H46" s="679" t="s">
        <v>568</v>
      </c>
      <c r="I46" s="698">
        <v>0</v>
      </c>
      <c r="J46" s="699">
        <f t="shared" si="2"/>
        <v>0</v>
      </c>
      <c r="K46" s="700"/>
      <c r="L46" s="698">
        <v>0</v>
      </c>
      <c r="M46" s="699">
        <f t="shared" si="3"/>
        <v>0</v>
      </c>
      <c r="N46" s="701"/>
      <c r="O46" s="849"/>
      <c r="P46" s="851"/>
      <c r="Q46" s="853"/>
      <c r="R46" s="702"/>
      <c r="S46" s="699">
        <f t="shared" si="24"/>
        <v>0</v>
      </c>
      <c r="T46" s="700"/>
      <c r="U46" s="703">
        <f t="shared" si="22"/>
        <v>0</v>
      </c>
      <c r="V46" s="704">
        <f t="shared" si="23"/>
        <v>0</v>
      </c>
      <c r="W46" s="702"/>
      <c r="X46" s="699">
        <f t="shared" si="12"/>
        <v>0</v>
      </c>
      <c r="Y46" s="700"/>
      <c r="Z46" s="703">
        <f t="shared" si="13"/>
        <v>0</v>
      </c>
      <c r="AA46" s="705">
        <f t="shared" si="14"/>
        <v>0</v>
      </c>
    </row>
    <row r="47" spans="2:27" ht="14.25" customHeight="1" x14ac:dyDescent="0.15">
      <c r="B47" s="872">
        <v>5</v>
      </c>
      <c r="C47" s="873" t="s">
        <v>110</v>
      </c>
      <c r="D47" s="874"/>
      <c r="E47" s="863">
        <f t="shared" ref="E47" si="25">SUM(I47:I55)+SUM(L47:L55)</f>
        <v>400</v>
      </c>
      <c r="F47" s="865">
        <v>192</v>
      </c>
      <c r="G47" s="846" t="s">
        <v>566</v>
      </c>
      <c r="H47" s="680" t="s">
        <v>566</v>
      </c>
      <c r="I47" s="706">
        <v>100</v>
      </c>
      <c r="J47" s="716">
        <f t="shared" si="2"/>
        <v>476.19047619047615</v>
      </c>
      <c r="K47" s="710"/>
      <c r="L47" s="706">
        <v>300</v>
      </c>
      <c r="M47" s="716">
        <f t="shared" si="3"/>
        <v>824.78609884232253</v>
      </c>
      <c r="N47" s="709"/>
      <c r="O47" s="849"/>
      <c r="P47" s="851">
        <f t="shared" ref="P47" si="26">SUM(R47:R55)+SUM(W47:W55)</f>
        <v>0</v>
      </c>
      <c r="Q47" s="853"/>
      <c r="R47" s="710"/>
      <c r="S47" s="707">
        <f>+R47/210*1000</f>
        <v>0</v>
      </c>
      <c r="T47" s="708"/>
      <c r="U47" s="711">
        <f>+K47+T47</f>
        <v>0</v>
      </c>
      <c r="V47" s="712">
        <f>IF(S47=0,0,+U47/S47*100)</f>
        <v>0</v>
      </c>
      <c r="W47" s="710"/>
      <c r="X47" s="707">
        <f t="shared" si="12"/>
        <v>0</v>
      </c>
      <c r="Y47" s="708"/>
      <c r="Z47" s="711">
        <f t="shared" si="13"/>
        <v>0</v>
      </c>
      <c r="AA47" s="713">
        <f t="shared" si="14"/>
        <v>0</v>
      </c>
    </row>
    <row r="48" spans="2:27" ht="14.25" customHeight="1" x14ac:dyDescent="0.15">
      <c r="B48" s="872"/>
      <c r="C48" s="873"/>
      <c r="D48" s="874"/>
      <c r="E48" s="864"/>
      <c r="F48" s="865"/>
      <c r="G48" s="847"/>
      <c r="H48" s="678" t="s">
        <v>567</v>
      </c>
      <c r="I48" s="690">
        <v>0</v>
      </c>
      <c r="J48" s="714">
        <f t="shared" si="2"/>
        <v>0</v>
      </c>
      <c r="K48" s="694"/>
      <c r="L48" s="690">
        <v>0</v>
      </c>
      <c r="M48" s="714">
        <f t="shared" si="3"/>
        <v>0</v>
      </c>
      <c r="N48" s="693"/>
      <c r="O48" s="850"/>
      <c r="P48" s="852"/>
      <c r="Q48" s="854"/>
      <c r="R48" s="694"/>
      <c r="S48" s="691">
        <f t="shared" ref="S48" si="27">+R48/210*1000</f>
        <v>0</v>
      </c>
      <c r="T48" s="692"/>
      <c r="U48" s="695">
        <f t="shared" ref="U48:U55" si="28">+K48+T48</f>
        <v>0</v>
      </c>
      <c r="V48" s="696">
        <f t="shared" ref="V48:V55" si="29">IF(S48=0,0,+U48/S48*100)</f>
        <v>0</v>
      </c>
      <c r="W48" s="694"/>
      <c r="X48" s="691">
        <f t="shared" si="12"/>
        <v>0</v>
      </c>
      <c r="Y48" s="692"/>
      <c r="Z48" s="695">
        <f t="shared" si="13"/>
        <v>0</v>
      </c>
      <c r="AA48" s="697">
        <f t="shared" si="14"/>
        <v>0</v>
      </c>
    </row>
    <row r="49" spans="2:27" ht="14.25" customHeight="1" x14ac:dyDescent="0.15">
      <c r="B49" s="872"/>
      <c r="C49" s="873"/>
      <c r="D49" s="874"/>
      <c r="E49" s="864"/>
      <c r="F49" s="865"/>
      <c r="G49" s="848"/>
      <c r="H49" s="679" t="s">
        <v>568</v>
      </c>
      <c r="I49" s="698">
        <v>0</v>
      </c>
      <c r="J49" s="715">
        <f t="shared" si="2"/>
        <v>0</v>
      </c>
      <c r="K49" s="702"/>
      <c r="L49" s="698">
        <v>0</v>
      </c>
      <c r="M49" s="715">
        <f t="shared" si="3"/>
        <v>0</v>
      </c>
      <c r="N49" s="701"/>
      <c r="O49" s="850"/>
      <c r="P49" s="852"/>
      <c r="Q49" s="854"/>
      <c r="R49" s="702"/>
      <c r="S49" s="699">
        <f>+R49/210*1000</f>
        <v>0</v>
      </c>
      <c r="T49" s="700"/>
      <c r="U49" s="703">
        <f t="shared" si="28"/>
        <v>0</v>
      </c>
      <c r="V49" s="704">
        <f t="shared" si="29"/>
        <v>0</v>
      </c>
      <c r="W49" s="702"/>
      <c r="X49" s="699">
        <f t="shared" si="12"/>
        <v>0</v>
      </c>
      <c r="Y49" s="700"/>
      <c r="Z49" s="703">
        <f t="shared" si="13"/>
        <v>0</v>
      </c>
      <c r="AA49" s="705">
        <f t="shared" si="14"/>
        <v>0</v>
      </c>
    </row>
    <row r="50" spans="2:27" ht="14.25" customHeight="1" x14ac:dyDescent="0.15">
      <c r="B50" s="872"/>
      <c r="C50" s="873"/>
      <c r="D50" s="874"/>
      <c r="E50" s="864"/>
      <c r="F50" s="865"/>
      <c r="G50" s="846" t="s">
        <v>567</v>
      </c>
      <c r="H50" s="680" t="s">
        <v>566</v>
      </c>
      <c r="I50" s="706">
        <v>0</v>
      </c>
      <c r="J50" s="716">
        <f t="shared" si="2"/>
        <v>0</v>
      </c>
      <c r="K50" s="710"/>
      <c r="L50" s="706">
        <v>0</v>
      </c>
      <c r="M50" s="716">
        <f t="shared" si="3"/>
        <v>0</v>
      </c>
      <c r="N50" s="709"/>
      <c r="O50" s="850"/>
      <c r="P50" s="852"/>
      <c r="Q50" s="854"/>
      <c r="R50" s="710"/>
      <c r="S50" s="707">
        <f t="shared" ref="S50:S55" si="30">+R50/210*1000</f>
        <v>0</v>
      </c>
      <c r="T50" s="708"/>
      <c r="U50" s="711">
        <f t="shared" si="28"/>
        <v>0</v>
      </c>
      <c r="V50" s="712">
        <f t="shared" si="29"/>
        <v>0</v>
      </c>
      <c r="W50" s="710"/>
      <c r="X50" s="707">
        <f t="shared" si="12"/>
        <v>0</v>
      </c>
      <c r="Y50" s="708"/>
      <c r="Z50" s="711">
        <f t="shared" si="13"/>
        <v>0</v>
      </c>
      <c r="AA50" s="713">
        <f t="shared" si="14"/>
        <v>0</v>
      </c>
    </row>
    <row r="51" spans="2:27" ht="14.25" customHeight="1" x14ac:dyDescent="0.15">
      <c r="B51" s="872"/>
      <c r="C51" s="873"/>
      <c r="D51" s="874"/>
      <c r="E51" s="864"/>
      <c r="F51" s="865"/>
      <c r="G51" s="847"/>
      <c r="H51" s="678" t="s">
        <v>567</v>
      </c>
      <c r="I51" s="690">
        <v>0</v>
      </c>
      <c r="J51" s="714">
        <f t="shared" si="2"/>
        <v>0</v>
      </c>
      <c r="K51" s="694"/>
      <c r="L51" s="690">
        <v>0</v>
      </c>
      <c r="M51" s="714">
        <f t="shared" si="3"/>
        <v>0</v>
      </c>
      <c r="N51" s="693"/>
      <c r="O51" s="850"/>
      <c r="P51" s="852"/>
      <c r="Q51" s="854"/>
      <c r="R51" s="694"/>
      <c r="S51" s="691">
        <f t="shared" si="30"/>
        <v>0</v>
      </c>
      <c r="T51" s="692"/>
      <c r="U51" s="695">
        <f t="shared" si="28"/>
        <v>0</v>
      </c>
      <c r="V51" s="696">
        <f t="shared" si="29"/>
        <v>0</v>
      </c>
      <c r="W51" s="694"/>
      <c r="X51" s="691">
        <f t="shared" si="12"/>
        <v>0</v>
      </c>
      <c r="Y51" s="692"/>
      <c r="Z51" s="695">
        <f t="shared" si="13"/>
        <v>0</v>
      </c>
      <c r="AA51" s="697">
        <f t="shared" si="14"/>
        <v>0</v>
      </c>
    </row>
    <row r="52" spans="2:27" ht="14.25" customHeight="1" x14ac:dyDescent="0.15">
      <c r="B52" s="872"/>
      <c r="C52" s="873"/>
      <c r="D52" s="874"/>
      <c r="E52" s="864"/>
      <c r="F52" s="865"/>
      <c r="G52" s="848"/>
      <c r="H52" s="679" t="s">
        <v>568</v>
      </c>
      <c r="I52" s="698">
        <v>0</v>
      </c>
      <c r="J52" s="715">
        <f t="shared" si="2"/>
        <v>0</v>
      </c>
      <c r="K52" s="702"/>
      <c r="L52" s="698">
        <v>0</v>
      </c>
      <c r="M52" s="715">
        <f t="shared" si="3"/>
        <v>0</v>
      </c>
      <c r="N52" s="701"/>
      <c r="O52" s="850"/>
      <c r="P52" s="852"/>
      <c r="Q52" s="854"/>
      <c r="R52" s="702"/>
      <c r="S52" s="699">
        <f t="shared" si="30"/>
        <v>0</v>
      </c>
      <c r="T52" s="700"/>
      <c r="U52" s="703">
        <f t="shared" si="28"/>
        <v>0</v>
      </c>
      <c r="V52" s="704">
        <f t="shared" si="29"/>
        <v>0</v>
      </c>
      <c r="W52" s="702"/>
      <c r="X52" s="699">
        <f t="shared" si="12"/>
        <v>0</v>
      </c>
      <c r="Y52" s="700"/>
      <c r="Z52" s="703">
        <f t="shared" si="13"/>
        <v>0</v>
      </c>
      <c r="AA52" s="705">
        <f t="shared" si="14"/>
        <v>0</v>
      </c>
    </row>
    <row r="53" spans="2:27" ht="14.25" customHeight="1" x14ac:dyDescent="0.15">
      <c r="B53" s="872"/>
      <c r="C53" s="873"/>
      <c r="D53" s="874"/>
      <c r="E53" s="864"/>
      <c r="F53" s="865"/>
      <c r="G53" s="846" t="s">
        <v>568</v>
      </c>
      <c r="H53" s="680" t="s">
        <v>566</v>
      </c>
      <c r="I53" s="706">
        <v>0</v>
      </c>
      <c r="J53" s="716">
        <f t="shared" si="2"/>
        <v>0</v>
      </c>
      <c r="K53" s="710"/>
      <c r="L53" s="706">
        <v>0</v>
      </c>
      <c r="M53" s="716">
        <f t="shared" si="3"/>
        <v>0</v>
      </c>
      <c r="N53" s="709"/>
      <c r="O53" s="850"/>
      <c r="P53" s="852"/>
      <c r="Q53" s="854"/>
      <c r="R53" s="710"/>
      <c r="S53" s="707">
        <f t="shared" si="30"/>
        <v>0</v>
      </c>
      <c r="T53" s="708"/>
      <c r="U53" s="711">
        <f t="shared" si="28"/>
        <v>0</v>
      </c>
      <c r="V53" s="712">
        <f t="shared" si="29"/>
        <v>0</v>
      </c>
      <c r="W53" s="710"/>
      <c r="X53" s="707">
        <f t="shared" si="12"/>
        <v>0</v>
      </c>
      <c r="Y53" s="708"/>
      <c r="Z53" s="711">
        <f t="shared" si="13"/>
        <v>0</v>
      </c>
      <c r="AA53" s="713">
        <f t="shared" si="14"/>
        <v>0</v>
      </c>
    </row>
    <row r="54" spans="2:27" ht="14.25" customHeight="1" x14ac:dyDescent="0.15">
      <c r="B54" s="872"/>
      <c r="C54" s="873"/>
      <c r="D54" s="874"/>
      <c r="E54" s="864"/>
      <c r="F54" s="865"/>
      <c r="G54" s="847"/>
      <c r="H54" s="678" t="s">
        <v>567</v>
      </c>
      <c r="I54" s="690">
        <v>0</v>
      </c>
      <c r="J54" s="714">
        <f t="shared" si="2"/>
        <v>0</v>
      </c>
      <c r="K54" s="694"/>
      <c r="L54" s="690">
        <v>0</v>
      </c>
      <c r="M54" s="714">
        <f t="shared" si="3"/>
        <v>0</v>
      </c>
      <c r="N54" s="693"/>
      <c r="O54" s="850"/>
      <c r="P54" s="852"/>
      <c r="Q54" s="854"/>
      <c r="R54" s="694"/>
      <c r="S54" s="691">
        <f t="shared" si="30"/>
        <v>0</v>
      </c>
      <c r="T54" s="692"/>
      <c r="U54" s="695">
        <f t="shared" si="28"/>
        <v>0</v>
      </c>
      <c r="V54" s="696">
        <f t="shared" si="29"/>
        <v>0</v>
      </c>
      <c r="W54" s="694"/>
      <c r="X54" s="691">
        <f t="shared" si="12"/>
        <v>0</v>
      </c>
      <c r="Y54" s="692"/>
      <c r="Z54" s="695">
        <f t="shared" si="13"/>
        <v>0</v>
      </c>
      <c r="AA54" s="697">
        <f t="shared" si="14"/>
        <v>0</v>
      </c>
    </row>
    <row r="55" spans="2:27" ht="14.25" customHeight="1" x14ac:dyDescent="0.15">
      <c r="B55" s="872"/>
      <c r="C55" s="873"/>
      <c r="D55" s="874"/>
      <c r="E55" s="863"/>
      <c r="F55" s="865"/>
      <c r="G55" s="848"/>
      <c r="H55" s="679" t="s">
        <v>568</v>
      </c>
      <c r="I55" s="698">
        <v>0</v>
      </c>
      <c r="J55" s="715">
        <f t="shared" si="2"/>
        <v>0</v>
      </c>
      <c r="K55" s="702"/>
      <c r="L55" s="698">
        <v>0</v>
      </c>
      <c r="M55" s="715">
        <f t="shared" si="3"/>
        <v>0</v>
      </c>
      <c r="N55" s="701"/>
      <c r="O55" s="849"/>
      <c r="P55" s="851"/>
      <c r="Q55" s="853"/>
      <c r="R55" s="702"/>
      <c r="S55" s="699">
        <f t="shared" si="30"/>
        <v>0</v>
      </c>
      <c r="T55" s="700"/>
      <c r="U55" s="703">
        <f t="shared" si="28"/>
        <v>0</v>
      </c>
      <c r="V55" s="704">
        <f t="shared" si="29"/>
        <v>0</v>
      </c>
      <c r="W55" s="702"/>
      <c r="X55" s="699">
        <f t="shared" si="12"/>
        <v>0</v>
      </c>
      <c r="Y55" s="700"/>
      <c r="Z55" s="703">
        <f t="shared" si="13"/>
        <v>0</v>
      </c>
      <c r="AA55" s="705">
        <f t="shared" si="14"/>
        <v>0</v>
      </c>
    </row>
    <row r="56" spans="2:27" ht="14.25" customHeight="1" x14ac:dyDescent="0.15">
      <c r="B56" s="872">
        <v>6</v>
      </c>
      <c r="C56" s="873" t="s">
        <v>111</v>
      </c>
      <c r="D56" s="874"/>
      <c r="E56" s="863">
        <f t="shared" ref="E56" si="31">SUM(I56:I64)+SUM(L56:L64)</f>
        <v>225</v>
      </c>
      <c r="F56" s="865">
        <v>135</v>
      </c>
      <c r="G56" s="846" t="s">
        <v>566</v>
      </c>
      <c r="H56" s="680" t="s">
        <v>566</v>
      </c>
      <c r="I56" s="706">
        <v>0</v>
      </c>
      <c r="J56" s="716">
        <f t="shared" si="2"/>
        <v>0</v>
      </c>
      <c r="K56" s="710"/>
      <c r="L56" s="706">
        <v>75</v>
      </c>
      <c r="M56" s="716">
        <f t="shared" si="3"/>
        <v>206.19652471058063</v>
      </c>
      <c r="N56" s="709"/>
      <c r="O56" s="849"/>
      <c r="P56" s="851">
        <f t="shared" ref="P56" si="32">SUM(R56:R64)+SUM(W56:W64)</f>
        <v>0</v>
      </c>
      <c r="Q56" s="853"/>
      <c r="R56" s="710"/>
      <c r="S56" s="707">
        <f>+R56/210*1000</f>
        <v>0</v>
      </c>
      <c r="T56" s="708"/>
      <c r="U56" s="711">
        <f>+K56+T56</f>
        <v>0</v>
      </c>
      <c r="V56" s="712">
        <f>IF(S56=0,0,+U56/S56*100)</f>
        <v>0</v>
      </c>
      <c r="W56" s="710"/>
      <c r="X56" s="707">
        <f t="shared" ref="X56:X119" si="33">+W56/210/SQRT(3)*1000</f>
        <v>0</v>
      </c>
      <c r="Y56" s="708"/>
      <c r="Z56" s="711">
        <f t="shared" ref="Z56:Z119" si="34">+N56+Y56</f>
        <v>0</v>
      </c>
      <c r="AA56" s="713">
        <f t="shared" ref="AA56:AA119" si="35">IF(X56=0,0,+Z56/X56*100)</f>
        <v>0</v>
      </c>
    </row>
    <row r="57" spans="2:27" ht="14.25" customHeight="1" x14ac:dyDescent="0.15">
      <c r="B57" s="872"/>
      <c r="C57" s="873"/>
      <c r="D57" s="874"/>
      <c r="E57" s="864"/>
      <c r="F57" s="865"/>
      <c r="G57" s="847"/>
      <c r="H57" s="678" t="s">
        <v>567</v>
      </c>
      <c r="I57" s="690">
        <v>0</v>
      </c>
      <c r="J57" s="714">
        <f t="shared" si="2"/>
        <v>0</v>
      </c>
      <c r="K57" s="694"/>
      <c r="L57" s="690">
        <v>0</v>
      </c>
      <c r="M57" s="714">
        <f t="shared" si="3"/>
        <v>0</v>
      </c>
      <c r="N57" s="693"/>
      <c r="O57" s="850"/>
      <c r="P57" s="852"/>
      <c r="Q57" s="854"/>
      <c r="R57" s="694"/>
      <c r="S57" s="691">
        <f t="shared" ref="S57" si="36">+R57/210*1000</f>
        <v>0</v>
      </c>
      <c r="T57" s="692"/>
      <c r="U57" s="695">
        <f t="shared" ref="U57:U64" si="37">+K57+T57</f>
        <v>0</v>
      </c>
      <c r="V57" s="696">
        <f t="shared" ref="V57:V64" si="38">IF(S57=0,0,+U57/S57*100)</f>
        <v>0</v>
      </c>
      <c r="W57" s="694"/>
      <c r="X57" s="691">
        <f t="shared" si="33"/>
        <v>0</v>
      </c>
      <c r="Y57" s="692"/>
      <c r="Z57" s="695">
        <f t="shared" si="34"/>
        <v>0</v>
      </c>
      <c r="AA57" s="697">
        <f t="shared" si="35"/>
        <v>0</v>
      </c>
    </row>
    <row r="58" spans="2:27" ht="14.25" customHeight="1" x14ac:dyDescent="0.15">
      <c r="B58" s="872"/>
      <c r="C58" s="873"/>
      <c r="D58" s="874"/>
      <c r="E58" s="864"/>
      <c r="F58" s="865"/>
      <c r="G58" s="848"/>
      <c r="H58" s="679" t="s">
        <v>568</v>
      </c>
      <c r="I58" s="698">
        <v>0</v>
      </c>
      <c r="J58" s="715">
        <f t="shared" si="2"/>
        <v>0</v>
      </c>
      <c r="K58" s="702"/>
      <c r="L58" s="698">
        <v>0</v>
      </c>
      <c r="M58" s="715">
        <f t="shared" si="3"/>
        <v>0</v>
      </c>
      <c r="N58" s="701"/>
      <c r="O58" s="850"/>
      <c r="P58" s="852"/>
      <c r="Q58" s="854"/>
      <c r="R58" s="702"/>
      <c r="S58" s="699">
        <f>+R58/210*1000</f>
        <v>0</v>
      </c>
      <c r="T58" s="700"/>
      <c r="U58" s="703">
        <f t="shared" si="37"/>
        <v>0</v>
      </c>
      <c r="V58" s="704">
        <f t="shared" si="38"/>
        <v>0</v>
      </c>
      <c r="W58" s="702"/>
      <c r="X58" s="699">
        <f t="shared" si="33"/>
        <v>0</v>
      </c>
      <c r="Y58" s="700"/>
      <c r="Z58" s="703">
        <f t="shared" si="34"/>
        <v>0</v>
      </c>
      <c r="AA58" s="705">
        <f t="shared" si="35"/>
        <v>0</v>
      </c>
    </row>
    <row r="59" spans="2:27" ht="14.25" customHeight="1" x14ac:dyDescent="0.15">
      <c r="B59" s="872"/>
      <c r="C59" s="873"/>
      <c r="D59" s="874"/>
      <c r="E59" s="864"/>
      <c r="F59" s="865"/>
      <c r="G59" s="846" t="s">
        <v>567</v>
      </c>
      <c r="H59" s="680" t="s">
        <v>566</v>
      </c>
      <c r="I59" s="706">
        <v>75</v>
      </c>
      <c r="J59" s="716">
        <f t="shared" si="2"/>
        <v>357.14285714285717</v>
      </c>
      <c r="K59" s="710"/>
      <c r="L59" s="706">
        <v>75</v>
      </c>
      <c r="M59" s="716">
        <f t="shared" si="3"/>
        <v>206.19652471058063</v>
      </c>
      <c r="N59" s="709"/>
      <c r="O59" s="850"/>
      <c r="P59" s="852"/>
      <c r="Q59" s="854"/>
      <c r="R59" s="710"/>
      <c r="S59" s="707">
        <f t="shared" ref="S59:S64" si="39">+R59/210*1000</f>
        <v>0</v>
      </c>
      <c r="T59" s="708"/>
      <c r="U59" s="711">
        <f t="shared" si="37"/>
        <v>0</v>
      </c>
      <c r="V59" s="712">
        <f t="shared" si="38"/>
        <v>0</v>
      </c>
      <c r="W59" s="710"/>
      <c r="X59" s="707">
        <f t="shared" si="33"/>
        <v>0</v>
      </c>
      <c r="Y59" s="708"/>
      <c r="Z59" s="711">
        <f t="shared" si="34"/>
        <v>0</v>
      </c>
      <c r="AA59" s="713">
        <f t="shared" si="35"/>
        <v>0</v>
      </c>
    </row>
    <row r="60" spans="2:27" ht="14.25" customHeight="1" x14ac:dyDescent="0.15">
      <c r="B60" s="872"/>
      <c r="C60" s="873"/>
      <c r="D60" s="874"/>
      <c r="E60" s="864"/>
      <c r="F60" s="865"/>
      <c r="G60" s="847"/>
      <c r="H60" s="678" t="s">
        <v>567</v>
      </c>
      <c r="I60" s="690">
        <v>0</v>
      </c>
      <c r="J60" s="714">
        <f t="shared" si="2"/>
        <v>0</v>
      </c>
      <c r="K60" s="694"/>
      <c r="L60" s="690">
        <v>0</v>
      </c>
      <c r="M60" s="714">
        <f t="shared" si="3"/>
        <v>0</v>
      </c>
      <c r="N60" s="693"/>
      <c r="O60" s="850"/>
      <c r="P60" s="852"/>
      <c r="Q60" s="854"/>
      <c r="R60" s="694"/>
      <c r="S60" s="691">
        <f t="shared" si="39"/>
        <v>0</v>
      </c>
      <c r="T60" s="692"/>
      <c r="U60" s="695">
        <f t="shared" si="37"/>
        <v>0</v>
      </c>
      <c r="V60" s="696">
        <f t="shared" si="38"/>
        <v>0</v>
      </c>
      <c r="W60" s="694"/>
      <c r="X60" s="691">
        <f t="shared" si="33"/>
        <v>0</v>
      </c>
      <c r="Y60" s="692"/>
      <c r="Z60" s="695">
        <f t="shared" si="34"/>
        <v>0</v>
      </c>
      <c r="AA60" s="697">
        <f t="shared" si="35"/>
        <v>0</v>
      </c>
    </row>
    <row r="61" spans="2:27" ht="14.25" customHeight="1" x14ac:dyDescent="0.15">
      <c r="B61" s="872"/>
      <c r="C61" s="873"/>
      <c r="D61" s="874"/>
      <c r="E61" s="864"/>
      <c r="F61" s="865"/>
      <c r="G61" s="848"/>
      <c r="H61" s="679" t="s">
        <v>568</v>
      </c>
      <c r="I61" s="698">
        <v>0</v>
      </c>
      <c r="J61" s="715">
        <f t="shared" si="2"/>
        <v>0</v>
      </c>
      <c r="K61" s="702"/>
      <c r="L61" s="698">
        <v>0</v>
      </c>
      <c r="M61" s="715">
        <f t="shared" si="3"/>
        <v>0</v>
      </c>
      <c r="N61" s="701"/>
      <c r="O61" s="850"/>
      <c r="P61" s="852"/>
      <c r="Q61" s="854"/>
      <c r="R61" s="702"/>
      <c r="S61" s="699">
        <f t="shared" si="39"/>
        <v>0</v>
      </c>
      <c r="T61" s="700"/>
      <c r="U61" s="703">
        <f t="shared" si="37"/>
        <v>0</v>
      </c>
      <c r="V61" s="704">
        <f t="shared" si="38"/>
        <v>0</v>
      </c>
      <c r="W61" s="702"/>
      <c r="X61" s="699">
        <f t="shared" si="33"/>
        <v>0</v>
      </c>
      <c r="Y61" s="700"/>
      <c r="Z61" s="703">
        <f t="shared" si="34"/>
        <v>0</v>
      </c>
      <c r="AA61" s="705">
        <f t="shared" si="35"/>
        <v>0</v>
      </c>
    </row>
    <row r="62" spans="2:27" ht="14.25" customHeight="1" x14ac:dyDescent="0.15">
      <c r="B62" s="872"/>
      <c r="C62" s="873"/>
      <c r="D62" s="874"/>
      <c r="E62" s="864"/>
      <c r="F62" s="865"/>
      <c r="G62" s="846" t="s">
        <v>568</v>
      </c>
      <c r="H62" s="680" t="s">
        <v>566</v>
      </c>
      <c r="I62" s="706">
        <v>0</v>
      </c>
      <c r="J62" s="716">
        <f t="shared" si="2"/>
        <v>0</v>
      </c>
      <c r="K62" s="710"/>
      <c r="L62" s="706">
        <v>0</v>
      </c>
      <c r="M62" s="716">
        <f t="shared" si="3"/>
        <v>0</v>
      </c>
      <c r="N62" s="709"/>
      <c r="O62" s="850"/>
      <c r="P62" s="852"/>
      <c r="Q62" s="854"/>
      <c r="R62" s="710"/>
      <c r="S62" s="707">
        <f t="shared" si="39"/>
        <v>0</v>
      </c>
      <c r="T62" s="708"/>
      <c r="U62" s="711">
        <f t="shared" si="37"/>
        <v>0</v>
      </c>
      <c r="V62" s="712">
        <f t="shared" si="38"/>
        <v>0</v>
      </c>
      <c r="W62" s="710"/>
      <c r="X62" s="707">
        <f t="shared" si="33"/>
        <v>0</v>
      </c>
      <c r="Y62" s="708"/>
      <c r="Z62" s="711">
        <f t="shared" si="34"/>
        <v>0</v>
      </c>
      <c r="AA62" s="713">
        <f t="shared" si="35"/>
        <v>0</v>
      </c>
    </row>
    <row r="63" spans="2:27" ht="14.25" customHeight="1" x14ac:dyDescent="0.15">
      <c r="B63" s="872"/>
      <c r="C63" s="873"/>
      <c r="D63" s="874"/>
      <c r="E63" s="864"/>
      <c r="F63" s="865"/>
      <c r="G63" s="847"/>
      <c r="H63" s="678" t="s">
        <v>567</v>
      </c>
      <c r="I63" s="690">
        <v>0</v>
      </c>
      <c r="J63" s="714">
        <f t="shared" si="2"/>
        <v>0</v>
      </c>
      <c r="K63" s="694"/>
      <c r="L63" s="690">
        <v>0</v>
      </c>
      <c r="M63" s="714">
        <f t="shared" si="3"/>
        <v>0</v>
      </c>
      <c r="N63" s="693"/>
      <c r="O63" s="850"/>
      <c r="P63" s="852"/>
      <c r="Q63" s="854"/>
      <c r="R63" s="694"/>
      <c r="S63" s="691">
        <f t="shared" si="39"/>
        <v>0</v>
      </c>
      <c r="T63" s="692"/>
      <c r="U63" s="695">
        <f t="shared" si="37"/>
        <v>0</v>
      </c>
      <c r="V63" s="696">
        <f t="shared" si="38"/>
        <v>0</v>
      </c>
      <c r="W63" s="694"/>
      <c r="X63" s="691">
        <f t="shared" si="33"/>
        <v>0</v>
      </c>
      <c r="Y63" s="692"/>
      <c r="Z63" s="695">
        <f t="shared" si="34"/>
        <v>0</v>
      </c>
      <c r="AA63" s="697">
        <f t="shared" si="35"/>
        <v>0</v>
      </c>
    </row>
    <row r="64" spans="2:27" ht="14.25" customHeight="1" x14ac:dyDescent="0.15">
      <c r="B64" s="872"/>
      <c r="C64" s="873"/>
      <c r="D64" s="874"/>
      <c r="E64" s="863"/>
      <c r="F64" s="865"/>
      <c r="G64" s="848"/>
      <c r="H64" s="679" t="s">
        <v>568</v>
      </c>
      <c r="I64" s="698">
        <v>0</v>
      </c>
      <c r="J64" s="715">
        <f t="shared" si="2"/>
        <v>0</v>
      </c>
      <c r="K64" s="702"/>
      <c r="L64" s="698">
        <v>0</v>
      </c>
      <c r="M64" s="715">
        <f t="shared" si="3"/>
        <v>0</v>
      </c>
      <c r="N64" s="701"/>
      <c r="O64" s="849"/>
      <c r="P64" s="851"/>
      <c r="Q64" s="853"/>
      <c r="R64" s="702"/>
      <c r="S64" s="699">
        <f t="shared" si="39"/>
        <v>0</v>
      </c>
      <c r="T64" s="700"/>
      <c r="U64" s="703">
        <f t="shared" si="37"/>
        <v>0</v>
      </c>
      <c r="V64" s="704">
        <f t="shared" si="38"/>
        <v>0</v>
      </c>
      <c r="W64" s="702"/>
      <c r="X64" s="699">
        <f t="shared" si="33"/>
        <v>0</v>
      </c>
      <c r="Y64" s="700"/>
      <c r="Z64" s="703">
        <f t="shared" si="34"/>
        <v>0</v>
      </c>
      <c r="AA64" s="705">
        <f t="shared" si="35"/>
        <v>0</v>
      </c>
    </row>
    <row r="65" spans="2:27" ht="14.25" customHeight="1" x14ac:dyDescent="0.15">
      <c r="B65" s="872">
        <v>7</v>
      </c>
      <c r="C65" s="873" t="s">
        <v>112</v>
      </c>
      <c r="D65" s="874"/>
      <c r="E65" s="863">
        <f t="shared" ref="E65" si="40">SUM(I65:I73)+SUM(L65:L73)</f>
        <v>425</v>
      </c>
      <c r="F65" s="865">
        <v>213</v>
      </c>
      <c r="G65" s="846" t="s">
        <v>566</v>
      </c>
      <c r="H65" s="680" t="s">
        <v>566</v>
      </c>
      <c r="I65" s="706">
        <v>100</v>
      </c>
      <c r="J65" s="716">
        <f t="shared" si="2"/>
        <v>476.19047619047615</v>
      </c>
      <c r="K65" s="710"/>
      <c r="L65" s="706">
        <v>75</v>
      </c>
      <c r="M65" s="716">
        <f t="shared" si="3"/>
        <v>206.19652471058063</v>
      </c>
      <c r="N65" s="709"/>
      <c r="O65" s="849"/>
      <c r="P65" s="851">
        <f t="shared" ref="P65" si="41">SUM(R65:R73)+SUM(W65:W73)</f>
        <v>0</v>
      </c>
      <c r="Q65" s="853"/>
      <c r="R65" s="710"/>
      <c r="S65" s="707">
        <f>+R65/210*1000</f>
        <v>0</v>
      </c>
      <c r="T65" s="708"/>
      <c r="U65" s="711">
        <f>+K65+T65</f>
        <v>0</v>
      </c>
      <c r="V65" s="712">
        <f>IF(S65=0,0,+U65/S65*100)</f>
        <v>0</v>
      </c>
      <c r="W65" s="710"/>
      <c r="X65" s="707">
        <f t="shared" si="33"/>
        <v>0</v>
      </c>
      <c r="Y65" s="708"/>
      <c r="Z65" s="711">
        <f t="shared" si="34"/>
        <v>0</v>
      </c>
      <c r="AA65" s="713">
        <f t="shared" si="35"/>
        <v>0</v>
      </c>
    </row>
    <row r="66" spans="2:27" ht="14.25" customHeight="1" x14ac:dyDescent="0.15">
      <c r="B66" s="872"/>
      <c r="C66" s="873"/>
      <c r="D66" s="874"/>
      <c r="E66" s="864"/>
      <c r="F66" s="865"/>
      <c r="G66" s="847"/>
      <c r="H66" s="678" t="s">
        <v>567</v>
      </c>
      <c r="I66" s="690">
        <v>0</v>
      </c>
      <c r="J66" s="714">
        <f t="shared" si="2"/>
        <v>0</v>
      </c>
      <c r="K66" s="694"/>
      <c r="L66" s="690">
        <v>0</v>
      </c>
      <c r="M66" s="714">
        <f t="shared" si="3"/>
        <v>0</v>
      </c>
      <c r="N66" s="693"/>
      <c r="O66" s="850"/>
      <c r="P66" s="852"/>
      <c r="Q66" s="854"/>
      <c r="R66" s="694"/>
      <c r="S66" s="691">
        <f t="shared" ref="S66" si="42">+R66/210*1000</f>
        <v>0</v>
      </c>
      <c r="T66" s="692"/>
      <c r="U66" s="695">
        <f t="shared" ref="U66:U73" si="43">+K66+T66</f>
        <v>0</v>
      </c>
      <c r="V66" s="696">
        <f t="shared" ref="V66:V73" si="44">IF(S66=0,0,+U66/S66*100)</f>
        <v>0</v>
      </c>
      <c r="W66" s="694"/>
      <c r="X66" s="691">
        <f t="shared" si="33"/>
        <v>0</v>
      </c>
      <c r="Y66" s="692"/>
      <c r="Z66" s="695">
        <f t="shared" si="34"/>
        <v>0</v>
      </c>
      <c r="AA66" s="697">
        <f t="shared" si="35"/>
        <v>0</v>
      </c>
    </row>
    <row r="67" spans="2:27" ht="14.25" customHeight="1" x14ac:dyDescent="0.15">
      <c r="B67" s="872"/>
      <c r="C67" s="873"/>
      <c r="D67" s="874"/>
      <c r="E67" s="864"/>
      <c r="F67" s="865"/>
      <c r="G67" s="848"/>
      <c r="H67" s="679" t="s">
        <v>568</v>
      </c>
      <c r="I67" s="698">
        <v>0</v>
      </c>
      <c r="J67" s="715">
        <f t="shared" si="2"/>
        <v>0</v>
      </c>
      <c r="K67" s="702"/>
      <c r="L67" s="698">
        <v>0</v>
      </c>
      <c r="M67" s="715">
        <f t="shared" si="3"/>
        <v>0</v>
      </c>
      <c r="N67" s="701"/>
      <c r="O67" s="850"/>
      <c r="P67" s="852"/>
      <c r="Q67" s="854"/>
      <c r="R67" s="702"/>
      <c r="S67" s="699">
        <f>+R67/210*1000</f>
        <v>0</v>
      </c>
      <c r="T67" s="700"/>
      <c r="U67" s="703">
        <f t="shared" si="43"/>
        <v>0</v>
      </c>
      <c r="V67" s="704">
        <f t="shared" si="44"/>
        <v>0</v>
      </c>
      <c r="W67" s="702"/>
      <c r="X67" s="699">
        <f t="shared" si="33"/>
        <v>0</v>
      </c>
      <c r="Y67" s="700"/>
      <c r="Z67" s="703">
        <f t="shared" si="34"/>
        <v>0</v>
      </c>
      <c r="AA67" s="705">
        <f t="shared" si="35"/>
        <v>0</v>
      </c>
    </row>
    <row r="68" spans="2:27" ht="14.25" customHeight="1" x14ac:dyDescent="0.15">
      <c r="B68" s="872"/>
      <c r="C68" s="873"/>
      <c r="D68" s="874"/>
      <c r="E68" s="864"/>
      <c r="F68" s="865"/>
      <c r="G68" s="846" t="s">
        <v>567</v>
      </c>
      <c r="H68" s="680" t="s">
        <v>566</v>
      </c>
      <c r="I68" s="706">
        <v>100</v>
      </c>
      <c r="J68" s="716">
        <f t="shared" si="2"/>
        <v>476.19047619047615</v>
      </c>
      <c r="K68" s="710"/>
      <c r="L68" s="706">
        <v>150</v>
      </c>
      <c r="M68" s="716">
        <f t="shared" si="3"/>
        <v>412.39304942116127</v>
      </c>
      <c r="N68" s="709"/>
      <c r="O68" s="850"/>
      <c r="P68" s="852"/>
      <c r="Q68" s="854"/>
      <c r="R68" s="710"/>
      <c r="S68" s="707">
        <f t="shared" ref="S68:S73" si="45">+R68/210*1000</f>
        <v>0</v>
      </c>
      <c r="T68" s="708"/>
      <c r="U68" s="711">
        <f t="shared" si="43"/>
        <v>0</v>
      </c>
      <c r="V68" s="712">
        <f t="shared" si="44"/>
        <v>0</v>
      </c>
      <c r="W68" s="710"/>
      <c r="X68" s="707">
        <f t="shared" si="33"/>
        <v>0</v>
      </c>
      <c r="Y68" s="708"/>
      <c r="Z68" s="711">
        <f t="shared" si="34"/>
        <v>0</v>
      </c>
      <c r="AA68" s="713">
        <f t="shared" si="35"/>
        <v>0</v>
      </c>
    </row>
    <row r="69" spans="2:27" ht="14.25" customHeight="1" x14ac:dyDescent="0.15">
      <c r="B69" s="872"/>
      <c r="C69" s="873"/>
      <c r="D69" s="874"/>
      <c r="E69" s="864"/>
      <c r="F69" s="865"/>
      <c r="G69" s="847"/>
      <c r="H69" s="678" t="s">
        <v>567</v>
      </c>
      <c r="I69" s="690">
        <v>0</v>
      </c>
      <c r="J69" s="714">
        <f t="shared" si="2"/>
        <v>0</v>
      </c>
      <c r="K69" s="694"/>
      <c r="L69" s="690">
        <v>0</v>
      </c>
      <c r="M69" s="714">
        <f t="shared" si="3"/>
        <v>0</v>
      </c>
      <c r="N69" s="693"/>
      <c r="O69" s="850"/>
      <c r="P69" s="852"/>
      <c r="Q69" s="854"/>
      <c r="R69" s="694"/>
      <c r="S69" s="691">
        <f t="shared" si="45"/>
        <v>0</v>
      </c>
      <c r="T69" s="692"/>
      <c r="U69" s="695">
        <f t="shared" si="43"/>
        <v>0</v>
      </c>
      <c r="V69" s="696">
        <f t="shared" si="44"/>
        <v>0</v>
      </c>
      <c r="W69" s="694"/>
      <c r="X69" s="691">
        <f t="shared" si="33"/>
        <v>0</v>
      </c>
      <c r="Y69" s="692"/>
      <c r="Z69" s="695">
        <f t="shared" si="34"/>
        <v>0</v>
      </c>
      <c r="AA69" s="697">
        <f t="shared" si="35"/>
        <v>0</v>
      </c>
    </row>
    <row r="70" spans="2:27" ht="14.25" customHeight="1" x14ac:dyDescent="0.15">
      <c r="B70" s="872"/>
      <c r="C70" s="873"/>
      <c r="D70" s="874"/>
      <c r="E70" s="864"/>
      <c r="F70" s="865"/>
      <c r="G70" s="848"/>
      <c r="H70" s="679" t="s">
        <v>568</v>
      </c>
      <c r="I70" s="698">
        <v>0</v>
      </c>
      <c r="J70" s="715">
        <f t="shared" si="2"/>
        <v>0</v>
      </c>
      <c r="K70" s="702"/>
      <c r="L70" s="698">
        <v>0</v>
      </c>
      <c r="M70" s="715">
        <f t="shared" si="3"/>
        <v>0</v>
      </c>
      <c r="N70" s="701"/>
      <c r="O70" s="850"/>
      <c r="P70" s="852"/>
      <c r="Q70" s="854"/>
      <c r="R70" s="702"/>
      <c r="S70" s="699">
        <f t="shared" si="45"/>
        <v>0</v>
      </c>
      <c r="T70" s="700"/>
      <c r="U70" s="703">
        <f t="shared" si="43"/>
        <v>0</v>
      </c>
      <c r="V70" s="704">
        <f t="shared" si="44"/>
        <v>0</v>
      </c>
      <c r="W70" s="702"/>
      <c r="X70" s="699">
        <f t="shared" si="33"/>
        <v>0</v>
      </c>
      <c r="Y70" s="700"/>
      <c r="Z70" s="703">
        <f t="shared" si="34"/>
        <v>0</v>
      </c>
      <c r="AA70" s="705">
        <f t="shared" si="35"/>
        <v>0</v>
      </c>
    </row>
    <row r="71" spans="2:27" ht="14.25" customHeight="1" x14ac:dyDescent="0.15">
      <c r="B71" s="872"/>
      <c r="C71" s="873"/>
      <c r="D71" s="874"/>
      <c r="E71" s="864"/>
      <c r="F71" s="865"/>
      <c r="G71" s="846" t="s">
        <v>568</v>
      </c>
      <c r="H71" s="680" t="s">
        <v>566</v>
      </c>
      <c r="I71" s="706">
        <v>0</v>
      </c>
      <c r="J71" s="716">
        <f t="shared" si="2"/>
        <v>0</v>
      </c>
      <c r="K71" s="710"/>
      <c r="L71" s="706">
        <v>0</v>
      </c>
      <c r="M71" s="716">
        <f t="shared" si="3"/>
        <v>0</v>
      </c>
      <c r="N71" s="709"/>
      <c r="O71" s="850"/>
      <c r="P71" s="852"/>
      <c r="Q71" s="854"/>
      <c r="R71" s="710"/>
      <c r="S71" s="707">
        <f t="shared" si="45"/>
        <v>0</v>
      </c>
      <c r="T71" s="708"/>
      <c r="U71" s="711">
        <f t="shared" si="43"/>
        <v>0</v>
      </c>
      <c r="V71" s="712">
        <f t="shared" si="44"/>
        <v>0</v>
      </c>
      <c r="W71" s="710"/>
      <c r="X71" s="707">
        <f t="shared" si="33"/>
        <v>0</v>
      </c>
      <c r="Y71" s="708"/>
      <c r="Z71" s="711">
        <f t="shared" si="34"/>
        <v>0</v>
      </c>
      <c r="AA71" s="713">
        <f t="shared" si="35"/>
        <v>0</v>
      </c>
    </row>
    <row r="72" spans="2:27" ht="14.25" customHeight="1" x14ac:dyDescent="0.15">
      <c r="B72" s="872"/>
      <c r="C72" s="873"/>
      <c r="D72" s="874"/>
      <c r="E72" s="864"/>
      <c r="F72" s="865"/>
      <c r="G72" s="847"/>
      <c r="H72" s="678" t="s">
        <v>567</v>
      </c>
      <c r="I72" s="690">
        <v>0</v>
      </c>
      <c r="J72" s="691">
        <f t="shared" si="2"/>
        <v>0</v>
      </c>
      <c r="K72" s="692"/>
      <c r="L72" s="690">
        <v>0</v>
      </c>
      <c r="M72" s="691">
        <f t="shared" si="3"/>
        <v>0</v>
      </c>
      <c r="N72" s="693"/>
      <c r="O72" s="850"/>
      <c r="P72" s="852"/>
      <c r="Q72" s="854"/>
      <c r="R72" s="694"/>
      <c r="S72" s="691">
        <f t="shared" si="45"/>
        <v>0</v>
      </c>
      <c r="T72" s="692"/>
      <c r="U72" s="695">
        <f t="shared" si="43"/>
        <v>0</v>
      </c>
      <c r="V72" s="696">
        <f t="shared" si="44"/>
        <v>0</v>
      </c>
      <c r="W72" s="694"/>
      <c r="X72" s="691">
        <f t="shared" si="33"/>
        <v>0</v>
      </c>
      <c r="Y72" s="692"/>
      <c r="Z72" s="695">
        <f t="shared" si="34"/>
        <v>0</v>
      </c>
      <c r="AA72" s="697">
        <f t="shared" si="35"/>
        <v>0</v>
      </c>
    </row>
    <row r="73" spans="2:27" ht="14.25" customHeight="1" x14ac:dyDescent="0.15">
      <c r="B73" s="872"/>
      <c r="C73" s="873"/>
      <c r="D73" s="874"/>
      <c r="E73" s="863"/>
      <c r="F73" s="865"/>
      <c r="G73" s="848"/>
      <c r="H73" s="679" t="s">
        <v>568</v>
      </c>
      <c r="I73" s="698">
        <v>0</v>
      </c>
      <c r="J73" s="699">
        <f t="shared" si="2"/>
        <v>0</v>
      </c>
      <c r="K73" s="700"/>
      <c r="L73" s="698">
        <v>0</v>
      </c>
      <c r="M73" s="699">
        <f t="shared" si="3"/>
        <v>0</v>
      </c>
      <c r="N73" s="701"/>
      <c r="O73" s="849"/>
      <c r="P73" s="851"/>
      <c r="Q73" s="853"/>
      <c r="R73" s="702"/>
      <c r="S73" s="699">
        <f t="shared" si="45"/>
        <v>0</v>
      </c>
      <c r="T73" s="700"/>
      <c r="U73" s="703">
        <f t="shared" si="43"/>
        <v>0</v>
      </c>
      <c r="V73" s="704">
        <f t="shared" si="44"/>
        <v>0</v>
      </c>
      <c r="W73" s="702"/>
      <c r="X73" s="699">
        <f t="shared" si="33"/>
        <v>0</v>
      </c>
      <c r="Y73" s="700"/>
      <c r="Z73" s="703">
        <f t="shared" si="34"/>
        <v>0</v>
      </c>
      <c r="AA73" s="705">
        <f t="shared" si="35"/>
        <v>0</v>
      </c>
    </row>
    <row r="74" spans="2:27" ht="14.25" customHeight="1" x14ac:dyDescent="0.15">
      <c r="B74" s="872">
        <v>8</v>
      </c>
      <c r="C74" s="873" t="s">
        <v>113</v>
      </c>
      <c r="D74" s="874"/>
      <c r="E74" s="863">
        <f t="shared" ref="E74" si="46">SUM(I74:I82)+SUM(L74:L82)</f>
        <v>250</v>
      </c>
      <c r="F74" s="865">
        <v>133</v>
      </c>
      <c r="G74" s="846" t="s">
        <v>566</v>
      </c>
      <c r="H74" s="680" t="s">
        <v>566</v>
      </c>
      <c r="I74" s="706">
        <v>100</v>
      </c>
      <c r="J74" s="716">
        <f t="shared" si="2"/>
        <v>476.19047619047615</v>
      </c>
      <c r="K74" s="710"/>
      <c r="L74" s="706">
        <v>150</v>
      </c>
      <c r="M74" s="716">
        <f t="shared" si="3"/>
        <v>412.39304942116127</v>
      </c>
      <c r="N74" s="709"/>
      <c r="O74" s="849"/>
      <c r="P74" s="851">
        <f t="shared" ref="P74" si="47">SUM(R74:R82)+SUM(W74:W82)</f>
        <v>0</v>
      </c>
      <c r="Q74" s="853"/>
      <c r="R74" s="710"/>
      <c r="S74" s="707">
        <f>+R74/210*1000</f>
        <v>0</v>
      </c>
      <c r="T74" s="708"/>
      <c r="U74" s="711">
        <f>+K74+T74</f>
        <v>0</v>
      </c>
      <c r="V74" s="712">
        <f>IF(S74=0,0,+U74/S74*100)</f>
        <v>0</v>
      </c>
      <c r="W74" s="710"/>
      <c r="X74" s="707">
        <f t="shared" si="33"/>
        <v>0</v>
      </c>
      <c r="Y74" s="708"/>
      <c r="Z74" s="711">
        <f t="shared" si="34"/>
        <v>0</v>
      </c>
      <c r="AA74" s="713">
        <f t="shared" si="35"/>
        <v>0</v>
      </c>
    </row>
    <row r="75" spans="2:27" ht="14.25" customHeight="1" x14ac:dyDescent="0.15">
      <c r="B75" s="872"/>
      <c r="C75" s="873"/>
      <c r="D75" s="874"/>
      <c r="E75" s="864"/>
      <c r="F75" s="865"/>
      <c r="G75" s="847"/>
      <c r="H75" s="678" t="s">
        <v>567</v>
      </c>
      <c r="I75" s="690">
        <v>0</v>
      </c>
      <c r="J75" s="714">
        <f t="shared" si="2"/>
        <v>0</v>
      </c>
      <c r="K75" s="694"/>
      <c r="L75" s="690">
        <v>0</v>
      </c>
      <c r="M75" s="714">
        <f t="shared" si="3"/>
        <v>0</v>
      </c>
      <c r="N75" s="693"/>
      <c r="O75" s="850"/>
      <c r="P75" s="852"/>
      <c r="Q75" s="854"/>
      <c r="R75" s="694"/>
      <c r="S75" s="691">
        <f t="shared" ref="S75" si="48">+R75/210*1000</f>
        <v>0</v>
      </c>
      <c r="T75" s="692"/>
      <c r="U75" s="695">
        <f t="shared" ref="U75:U82" si="49">+K75+T75</f>
        <v>0</v>
      </c>
      <c r="V75" s="696">
        <f t="shared" ref="V75:V82" si="50">IF(S75=0,0,+U75/S75*100)</f>
        <v>0</v>
      </c>
      <c r="W75" s="694"/>
      <c r="X75" s="691">
        <f t="shared" si="33"/>
        <v>0</v>
      </c>
      <c r="Y75" s="692"/>
      <c r="Z75" s="695">
        <f t="shared" si="34"/>
        <v>0</v>
      </c>
      <c r="AA75" s="697">
        <f t="shared" si="35"/>
        <v>0</v>
      </c>
    </row>
    <row r="76" spans="2:27" ht="14.25" customHeight="1" x14ac:dyDescent="0.15">
      <c r="B76" s="872"/>
      <c r="C76" s="873"/>
      <c r="D76" s="874"/>
      <c r="E76" s="864"/>
      <c r="F76" s="865"/>
      <c r="G76" s="848"/>
      <c r="H76" s="679" t="s">
        <v>568</v>
      </c>
      <c r="I76" s="698">
        <v>0</v>
      </c>
      <c r="J76" s="715">
        <f t="shared" ref="J76:J139" si="51">I76/210*1000</f>
        <v>0</v>
      </c>
      <c r="K76" s="702"/>
      <c r="L76" s="698">
        <v>0</v>
      </c>
      <c r="M76" s="715">
        <f t="shared" ref="M76:M139" si="52">L76/210/SQRT(3)*1000</f>
        <v>0</v>
      </c>
      <c r="N76" s="701"/>
      <c r="O76" s="850"/>
      <c r="P76" s="852"/>
      <c r="Q76" s="854"/>
      <c r="R76" s="702"/>
      <c r="S76" s="699">
        <f>+R76/210*1000</f>
        <v>0</v>
      </c>
      <c r="T76" s="700"/>
      <c r="U76" s="703">
        <f t="shared" si="49"/>
        <v>0</v>
      </c>
      <c r="V76" s="704">
        <f t="shared" si="50"/>
        <v>0</v>
      </c>
      <c r="W76" s="702"/>
      <c r="X76" s="699">
        <f t="shared" si="33"/>
        <v>0</v>
      </c>
      <c r="Y76" s="700"/>
      <c r="Z76" s="703">
        <f t="shared" si="34"/>
        <v>0</v>
      </c>
      <c r="AA76" s="705">
        <f t="shared" si="35"/>
        <v>0</v>
      </c>
    </row>
    <row r="77" spans="2:27" ht="14.25" customHeight="1" x14ac:dyDescent="0.15">
      <c r="B77" s="872"/>
      <c r="C77" s="873"/>
      <c r="D77" s="874"/>
      <c r="E77" s="864"/>
      <c r="F77" s="865"/>
      <c r="G77" s="846" t="s">
        <v>567</v>
      </c>
      <c r="H77" s="680" t="s">
        <v>566</v>
      </c>
      <c r="I77" s="706">
        <v>0</v>
      </c>
      <c r="J77" s="716">
        <f t="shared" si="51"/>
        <v>0</v>
      </c>
      <c r="K77" s="710"/>
      <c r="L77" s="706">
        <v>0</v>
      </c>
      <c r="M77" s="716">
        <f t="shared" si="52"/>
        <v>0</v>
      </c>
      <c r="N77" s="709"/>
      <c r="O77" s="850"/>
      <c r="P77" s="852"/>
      <c r="Q77" s="854"/>
      <c r="R77" s="710"/>
      <c r="S77" s="707">
        <f t="shared" ref="S77:S82" si="53">+R77/210*1000</f>
        <v>0</v>
      </c>
      <c r="T77" s="708"/>
      <c r="U77" s="711">
        <f t="shared" si="49"/>
        <v>0</v>
      </c>
      <c r="V77" s="712">
        <f t="shared" si="50"/>
        <v>0</v>
      </c>
      <c r="W77" s="710"/>
      <c r="X77" s="707">
        <f t="shared" si="33"/>
        <v>0</v>
      </c>
      <c r="Y77" s="708"/>
      <c r="Z77" s="711">
        <f t="shared" si="34"/>
        <v>0</v>
      </c>
      <c r="AA77" s="713">
        <f t="shared" si="35"/>
        <v>0</v>
      </c>
    </row>
    <row r="78" spans="2:27" ht="14.25" customHeight="1" x14ac:dyDescent="0.15">
      <c r="B78" s="872"/>
      <c r="C78" s="873"/>
      <c r="D78" s="874"/>
      <c r="E78" s="864"/>
      <c r="F78" s="865"/>
      <c r="G78" s="847"/>
      <c r="H78" s="678" t="s">
        <v>567</v>
      </c>
      <c r="I78" s="690">
        <v>0</v>
      </c>
      <c r="J78" s="714">
        <f t="shared" si="51"/>
        <v>0</v>
      </c>
      <c r="K78" s="694"/>
      <c r="L78" s="690">
        <v>0</v>
      </c>
      <c r="M78" s="714">
        <f t="shared" si="52"/>
        <v>0</v>
      </c>
      <c r="N78" s="693"/>
      <c r="O78" s="850"/>
      <c r="P78" s="852"/>
      <c r="Q78" s="854"/>
      <c r="R78" s="694"/>
      <c r="S78" s="691">
        <f t="shared" si="53"/>
        <v>0</v>
      </c>
      <c r="T78" s="692"/>
      <c r="U78" s="695">
        <f t="shared" si="49"/>
        <v>0</v>
      </c>
      <c r="V78" s="696">
        <f t="shared" si="50"/>
        <v>0</v>
      </c>
      <c r="W78" s="694"/>
      <c r="X78" s="691">
        <f t="shared" si="33"/>
        <v>0</v>
      </c>
      <c r="Y78" s="692"/>
      <c r="Z78" s="695">
        <f t="shared" si="34"/>
        <v>0</v>
      </c>
      <c r="AA78" s="697">
        <f t="shared" si="35"/>
        <v>0</v>
      </c>
    </row>
    <row r="79" spans="2:27" ht="14.25" customHeight="1" x14ac:dyDescent="0.15">
      <c r="B79" s="872"/>
      <c r="C79" s="873"/>
      <c r="D79" s="874"/>
      <c r="E79" s="864"/>
      <c r="F79" s="865"/>
      <c r="G79" s="848"/>
      <c r="H79" s="679" t="s">
        <v>568</v>
      </c>
      <c r="I79" s="698">
        <v>0</v>
      </c>
      <c r="J79" s="715">
        <f t="shared" si="51"/>
        <v>0</v>
      </c>
      <c r="K79" s="702"/>
      <c r="L79" s="698">
        <v>0</v>
      </c>
      <c r="M79" s="715">
        <f t="shared" si="52"/>
        <v>0</v>
      </c>
      <c r="N79" s="701"/>
      <c r="O79" s="850"/>
      <c r="P79" s="852"/>
      <c r="Q79" s="854"/>
      <c r="R79" s="702"/>
      <c r="S79" s="699">
        <f t="shared" si="53"/>
        <v>0</v>
      </c>
      <c r="T79" s="700"/>
      <c r="U79" s="703">
        <f t="shared" si="49"/>
        <v>0</v>
      </c>
      <c r="V79" s="704">
        <f t="shared" si="50"/>
        <v>0</v>
      </c>
      <c r="W79" s="702"/>
      <c r="X79" s="699">
        <f t="shared" si="33"/>
        <v>0</v>
      </c>
      <c r="Y79" s="700"/>
      <c r="Z79" s="703">
        <f t="shared" si="34"/>
        <v>0</v>
      </c>
      <c r="AA79" s="705">
        <f t="shared" si="35"/>
        <v>0</v>
      </c>
    </row>
    <row r="80" spans="2:27" ht="14.25" customHeight="1" x14ac:dyDescent="0.15">
      <c r="B80" s="872"/>
      <c r="C80" s="873"/>
      <c r="D80" s="874"/>
      <c r="E80" s="864"/>
      <c r="F80" s="865"/>
      <c r="G80" s="846" t="s">
        <v>568</v>
      </c>
      <c r="H80" s="680" t="s">
        <v>566</v>
      </c>
      <c r="I80" s="706">
        <v>0</v>
      </c>
      <c r="J80" s="716">
        <f t="shared" si="51"/>
        <v>0</v>
      </c>
      <c r="K80" s="710"/>
      <c r="L80" s="706">
        <v>0</v>
      </c>
      <c r="M80" s="716">
        <f t="shared" si="52"/>
        <v>0</v>
      </c>
      <c r="N80" s="709"/>
      <c r="O80" s="850"/>
      <c r="P80" s="852"/>
      <c r="Q80" s="854"/>
      <c r="R80" s="710"/>
      <c r="S80" s="707">
        <f t="shared" si="53"/>
        <v>0</v>
      </c>
      <c r="T80" s="708"/>
      <c r="U80" s="711">
        <f t="shared" si="49"/>
        <v>0</v>
      </c>
      <c r="V80" s="712">
        <f t="shared" si="50"/>
        <v>0</v>
      </c>
      <c r="W80" s="710"/>
      <c r="X80" s="707">
        <f t="shared" si="33"/>
        <v>0</v>
      </c>
      <c r="Y80" s="708"/>
      <c r="Z80" s="711">
        <f t="shared" si="34"/>
        <v>0</v>
      </c>
      <c r="AA80" s="713">
        <f t="shared" si="35"/>
        <v>0</v>
      </c>
    </row>
    <row r="81" spans="2:27" ht="14.25" customHeight="1" x14ac:dyDescent="0.15">
      <c r="B81" s="872"/>
      <c r="C81" s="873"/>
      <c r="D81" s="874"/>
      <c r="E81" s="864"/>
      <c r="F81" s="865"/>
      <c r="G81" s="847"/>
      <c r="H81" s="678" t="s">
        <v>567</v>
      </c>
      <c r="I81" s="690">
        <v>0</v>
      </c>
      <c r="J81" s="714">
        <f t="shared" si="51"/>
        <v>0</v>
      </c>
      <c r="K81" s="694"/>
      <c r="L81" s="690">
        <v>0</v>
      </c>
      <c r="M81" s="714">
        <f t="shared" si="52"/>
        <v>0</v>
      </c>
      <c r="N81" s="693"/>
      <c r="O81" s="850"/>
      <c r="P81" s="852"/>
      <c r="Q81" s="854"/>
      <c r="R81" s="694"/>
      <c r="S81" s="691">
        <f t="shared" si="53"/>
        <v>0</v>
      </c>
      <c r="T81" s="692"/>
      <c r="U81" s="695">
        <f t="shared" si="49"/>
        <v>0</v>
      </c>
      <c r="V81" s="696">
        <f t="shared" si="50"/>
        <v>0</v>
      </c>
      <c r="W81" s="694"/>
      <c r="X81" s="691">
        <f t="shared" si="33"/>
        <v>0</v>
      </c>
      <c r="Y81" s="692"/>
      <c r="Z81" s="695">
        <f t="shared" si="34"/>
        <v>0</v>
      </c>
      <c r="AA81" s="697">
        <f t="shared" si="35"/>
        <v>0</v>
      </c>
    </row>
    <row r="82" spans="2:27" ht="14.25" customHeight="1" x14ac:dyDescent="0.15">
      <c r="B82" s="872"/>
      <c r="C82" s="873"/>
      <c r="D82" s="874"/>
      <c r="E82" s="863"/>
      <c r="F82" s="865"/>
      <c r="G82" s="848"/>
      <c r="H82" s="679" t="s">
        <v>568</v>
      </c>
      <c r="I82" s="698">
        <v>0</v>
      </c>
      <c r="J82" s="715">
        <f t="shared" si="51"/>
        <v>0</v>
      </c>
      <c r="K82" s="702"/>
      <c r="L82" s="698">
        <v>0</v>
      </c>
      <c r="M82" s="715">
        <f t="shared" si="52"/>
        <v>0</v>
      </c>
      <c r="N82" s="701"/>
      <c r="O82" s="849"/>
      <c r="P82" s="851"/>
      <c r="Q82" s="853"/>
      <c r="R82" s="702"/>
      <c r="S82" s="699">
        <f t="shared" si="53"/>
        <v>0</v>
      </c>
      <c r="T82" s="700"/>
      <c r="U82" s="703">
        <f t="shared" si="49"/>
        <v>0</v>
      </c>
      <c r="V82" s="704">
        <f t="shared" si="50"/>
        <v>0</v>
      </c>
      <c r="W82" s="702"/>
      <c r="X82" s="699">
        <f t="shared" si="33"/>
        <v>0</v>
      </c>
      <c r="Y82" s="700"/>
      <c r="Z82" s="703">
        <f t="shared" si="34"/>
        <v>0</v>
      </c>
      <c r="AA82" s="705">
        <f t="shared" si="35"/>
        <v>0</v>
      </c>
    </row>
    <row r="83" spans="2:27" ht="14.25" customHeight="1" x14ac:dyDescent="0.15">
      <c r="B83" s="872">
        <v>9</v>
      </c>
      <c r="C83" s="873" t="s">
        <v>114</v>
      </c>
      <c r="D83" s="874"/>
      <c r="E83" s="863">
        <f t="shared" ref="E83" si="54">SUM(I83:I91)+SUM(L83:L91)</f>
        <v>325</v>
      </c>
      <c r="F83" s="865">
        <v>146</v>
      </c>
      <c r="G83" s="846" t="s">
        <v>566</v>
      </c>
      <c r="H83" s="680" t="s">
        <v>566</v>
      </c>
      <c r="I83" s="706">
        <v>75</v>
      </c>
      <c r="J83" s="716">
        <f t="shared" si="51"/>
        <v>357.14285714285717</v>
      </c>
      <c r="K83" s="710"/>
      <c r="L83" s="706">
        <v>150</v>
      </c>
      <c r="M83" s="716">
        <f t="shared" si="52"/>
        <v>412.39304942116127</v>
      </c>
      <c r="N83" s="709"/>
      <c r="O83" s="849"/>
      <c r="P83" s="851">
        <f t="shared" ref="P83" si="55">SUM(R83:R91)+SUM(W83:W91)</f>
        <v>0</v>
      </c>
      <c r="Q83" s="853"/>
      <c r="R83" s="710"/>
      <c r="S83" s="707">
        <f>+R83/210*1000</f>
        <v>0</v>
      </c>
      <c r="T83" s="708"/>
      <c r="U83" s="711">
        <f>+K83+T83</f>
        <v>0</v>
      </c>
      <c r="V83" s="712">
        <f>IF(S83=0,0,+U83/S83*100)</f>
        <v>0</v>
      </c>
      <c r="W83" s="710"/>
      <c r="X83" s="707">
        <f t="shared" si="33"/>
        <v>0</v>
      </c>
      <c r="Y83" s="708"/>
      <c r="Z83" s="711">
        <f t="shared" si="34"/>
        <v>0</v>
      </c>
      <c r="AA83" s="713">
        <f t="shared" si="35"/>
        <v>0</v>
      </c>
    </row>
    <row r="84" spans="2:27" ht="14.25" customHeight="1" x14ac:dyDescent="0.15">
      <c r="B84" s="872"/>
      <c r="C84" s="873"/>
      <c r="D84" s="874"/>
      <c r="E84" s="864"/>
      <c r="F84" s="865"/>
      <c r="G84" s="847"/>
      <c r="H84" s="678" t="s">
        <v>567</v>
      </c>
      <c r="I84" s="690">
        <v>100</v>
      </c>
      <c r="J84" s="714">
        <f t="shared" si="51"/>
        <v>476.19047619047615</v>
      </c>
      <c r="K84" s="694"/>
      <c r="L84" s="690">
        <v>0</v>
      </c>
      <c r="M84" s="714">
        <f t="shared" si="52"/>
        <v>0</v>
      </c>
      <c r="N84" s="693"/>
      <c r="O84" s="850"/>
      <c r="P84" s="852"/>
      <c r="Q84" s="854"/>
      <c r="R84" s="694"/>
      <c r="S84" s="691">
        <f t="shared" ref="S84" si="56">+R84/210*1000</f>
        <v>0</v>
      </c>
      <c r="T84" s="692"/>
      <c r="U84" s="695">
        <f t="shared" ref="U84:U91" si="57">+K84+T84</f>
        <v>0</v>
      </c>
      <c r="V84" s="696">
        <f t="shared" ref="V84:V91" si="58">IF(S84=0,0,+U84/S84*100)</f>
        <v>0</v>
      </c>
      <c r="W84" s="694"/>
      <c r="X84" s="691">
        <f t="shared" si="33"/>
        <v>0</v>
      </c>
      <c r="Y84" s="692"/>
      <c r="Z84" s="695">
        <f t="shared" si="34"/>
        <v>0</v>
      </c>
      <c r="AA84" s="697">
        <f t="shared" si="35"/>
        <v>0</v>
      </c>
    </row>
    <row r="85" spans="2:27" ht="14.25" customHeight="1" x14ac:dyDescent="0.15">
      <c r="B85" s="872"/>
      <c r="C85" s="873"/>
      <c r="D85" s="874"/>
      <c r="E85" s="864"/>
      <c r="F85" s="865"/>
      <c r="G85" s="848"/>
      <c r="H85" s="679" t="s">
        <v>568</v>
      </c>
      <c r="I85" s="698">
        <v>0</v>
      </c>
      <c r="J85" s="715">
        <f t="shared" si="51"/>
        <v>0</v>
      </c>
      <c r="K85" s="702"/>
      <c r="L85" s="698">
        <v>0</v>
      </c>
      <c r="M85" s="715">
        <f t="shared" si="52"/>
        <v>0</v>
      </c>
      <c r="N85" s="701"/>
      <c r="O85" s="850"/>
      <c r="P85" s="852"/>
      <c r="Q85" s="854"/>
      <c r="R85" s="702"/>
      <c r="S85" s="699">
        <f>+R85/210*1000</f>
        <v>0</v>
      </c>
      <c r="T85" s="700"/>
      <c r="U85" s="703">
        <f t="shared" si="57"/>
        <v>0</v>
      </c>
      <c r="V85" s="704">
        <f t="shared" si="58"/>
        <v>0</v>
      </c>
      <c r="W85" s="702"/>
      <c r="X85" s="699">
        <f t="shared" si="33"/>
        <v>0</v>
      </c>
      <c r="Y85" s="700"/>
      <c r="Z85" s="703">
        <f t="shared" si="34"/>
        <v>0</v>
      </c>
      <c r="AA85" s="705">
        <f t="shared" si="35"/>
        <v>0</v>
      </c>
    </row>
    <row r="86" spans="2:27" ht="14.25" customHeight="1" x14ac:dyDescent="0.15">
      <c r="B86" s="872"/>
      <c r="C86" s="873"/>
      <c r="D86" s="874"/>
      <c r="E86" s="864"/>
      <c r="F86" s="865"/>
      <c r="G86" s="846" t="s">
        <v>567</v>
      </c>
      <c r="H86" s="680" t="s">
        <v>566</v>
      </c>
      <c r="I86" s="706">
        <v>0</v>
      </c>
      <c r="J86" s="716">
        <f t="shared" si="51"/>
        <v>0</v>
      </c>
      <c r="K86" s="710"/>
      <c r="L86" s="706">
        <v>0</v>
      </c>
      <c r="M86" s="716">
        <f t="shared" si="52"/>
        <v>0</v>
      </c>
      <c r="N86" s="709"/>
      <c r="O86" s="850"/>
      <c r="P86" s="852"/>
      <c r="Q86" s="854"/>
      <c r="R86" s="710"/>
      <c r="S86" s="707">
        <f t="shared" ref="S86:S91" si="59">+R86/210*1000</f>
        <v>0</v>
      </c>
      <c r="T86" s="708"/>
      <c r="U86" s="711">
        <f t="shared" si="57"/>
        <v>0</v>
      </c>
      <c r="V86" s="712">
        <f t="shared" si="58"/>
        <v>0</v>
      </c>
      <c r="W86" s="710"/>
      <c r="X86" s="707">
        <f t="shared" si="33"/>
        <v>0</v>
      </c>
      <c r="Y86" s="708"/>
      <c r="Z86" s="711">
        <f t="shared" si="34"/>
        <v>0</v>
      </c>
      <c r="AA86" s="713">
        <f t="shared" si="35"/>
        <v>0</v>
      </c>
    </row>
    <row r="87" spans="2:27" ht="14.25" customHeight="1" x14ac:dyDescent="0.15">
      <c r="B87" s="872"/>
      <c r="C87" s="873"/>
      <c r="D87" s="874"/>
      <c r="E87" s="864"/>
      <c r="F87" s="865"/>
      <c r="G87" s="847"/>
      <c r="H87" s="678" t="s">
        <v>567</v>
      </c>
      <c r="I87" s="690">
        <v>0</v>
      </c>
      <c r="J87" s="714">
        <f t="shared" si="51"/>
        <v>0</v>
      </c>
      <c r="K87" s="694"/>
      <c r="L87" s="690">
        <v>0</v>
      </c>
      <c r="M87" s="714">
        <f t="shared" si="52"/>
        <v>0</v>
      </c>
      <c r="N87" s="693"/>
      <c r="O87" s="850"/>
      <c r="P87" s="852"/>
      <c r="Q87" s="854"/>
      <c r="R87" s="694"/>
      <c r="S87" s="691">
        <f t="shared" si="59"/>
        <v>0</v>
      </c>
      <c r="T87" s="692"/>
      <c r="U87" s="695">
        <f t="shared" si="57"/>
        <v>0</v>
      </c>
      <c r="V87" s="696">
        <f t="shared" si="58"/>
        <v>0</v>
      </c>
      <c r="W87" s="694"/>
      <c r="X87" s="691">
        <f t="shared" si="33"/>
        <v>0</v>
      </c>
      <c r="Y87" s="692"/>
      <c r="Z87" s="695">
        <f t="shared" si="34"/>
        <v>0</v>
      </c>
      <c r="AA87" s="697">
        <f t="shared" si="35"/>
        <v>0</v>
      </c>
    </row>
    <row r="88" spans="2:27" ht="14.25" customHeight="1" x14ac:dyDescent="0.15">
      <c r="B88" s="872"/>
      <c r="C88" s="873"/>
      <c r="D88" s="874"/>
      <c r="E88" s="864"/>
      <c r="F88" s="865"/>
      <c r="G88" s="848"/>
      <c r="H88" s="679" t="s">
        <v>568</v>
      </c>
      <c r="I88" s="698">
        <v>0</v>
      </c>
      <c r="J88" s="715">
        <f t="shared" si="51"/>
        <v>0</v>
      </c>
      <c r="K88" s="702"/>
      <c r="L88" s="698">
        <v>0</v>
      </c>
      <c r="M88" s="715">
        <f t="shared" si="52"/>
        <v>0</v>
      </c>
      <c r="N88" s="701"/>
      <c r="O88" s="850"/>
      <c r="P88" s="852"/>
      <c r="Q88" s="854"/>
      <c r="R88" s="702"/>
      <c r="S88" s="699">
        <f t="shared" si="59"/>
        <v>0</v>
      </c>
      <c r="T88" s="700"/>
      <c r="U88" s="703">
        <f t="shared" si="57"/>
        <v>0</v>
      </c>
      <c r="V88" s="704">
        <f t="shared" si="58"/>
        <v>0</v>
      </c>
      <c r="W88" s="702"/>
      <c r="X88" s="699">
        <f t="shared" si="33"/>
        <v>0</v>
      </c>
      <c r="Y88" s="700"/>
      <c r="Z88" s="703">
        <f t="shared" si="34"/>
        <v>0</v>
      </c>
      <c r="AA88" s="705">
        <f t="shared" si="35"/>
        <v>0</v>
      </c>
    </row>
    <row r="89" spans="2:27" ht="14.25" customHeight="1" x14ac:dyDescent="0.15">
      <c r="B89" s="872"/>
      <c r="C89" s="873"/>
      <c r="D89" s="874"/>
      <c r="E89" s="864"/>
      <c r="F89" s="865"/>
      <c r="G89" s="846" t="s">
        <v>568</v>
      </c>
      <c r="H89" s="680" t="s">
        <v>566</v>
      </c>
      <c r="I89" s="706">
        <v>0</v>
      </c>
      <c r="J89" s="716">
        <f t="shared" si="51"/>
        <v>0</v>
      </c>
      <c r="K89" s="710"/>
      <c r="L89" s="706">
        <v>0</v>
      </c>
      <c r="M89" s="716">
        <f t="shared" si="52"/>
        <v>0</v>
      </c>
      <c r="N89" s="709"/>
      <c r="O89" s="850"/>
      <c r="P89" s="852"/>
      <c r="Q89" s="854"/>
      <c r="R89" s="710"/>
      <c r="S89" s="707">
        <f t="shared" si="59"/>
        <v>0</v>
      </c>
      <c r="T89" s="708"/>
      <c r="U89" s="711">
        <f t="shared" si="57"/>
        <v>0</v>
      </c>
      <c r="V89" s="712">
        <f t="shared" si="58"/>
        <v>0</v>
      </c>
      <c r="W89" s="710"/>
      <c r="X89" s="707">
        <f t="shared" si="33"/>
        <v>0</v>
      </c>
      <c r="Y89" s="708"/>
      <c r="Z89" s="711">
        <f t="shared" si="34"/>
        <v>0</v>
      </c>
      <c r="AA89" s="713">
        <f t="shared" si="35"/>
        <v>0</v>
      </c>
    </row>
    <row r="90" spans="2:27" ht="14.25" customHeight="1" x14ac:dyDescent="0.15">
      <c r="B90" s="872"/>
      <c r="C90" s="873"/>
      <c r="D90" s="874"/>
      <c r="E90" s="864"/>
      <c r="F90" s="865"/>
      <c r="G90" s="847"/>
      <c r="H90" s="678" t="s">
        <v>567</v>
      </c>
      <c r="I90" s="690">
        <v>0</v>
      </c>
      <c r="J90" s="714">
        <f t="shared" si="51"/>
        <v>0</v>
      </c>
      <c r="K90" s="694"/>
      <c r="L90" s="690">
        <v>0</v>
      </c>
      <c r="M90" s="714">
        <f t="shared" si="52"/>
        <v>0</v>
      </c>
      <c r="N90" s="693"/>
      <c r="O90" s="850"/>
      <c r="P90" s="852"/>
      <c r="Q90" s="854"/>
      <c r="R90" s="694"/>
      <c r="S90" s="691">
        <f t="shared" si="59"/>
        <v>0</v>
      </c>
      <c r="T90" s="692"/>
      <c r="U90" s="695">
        <f t="shared" si="57"/>
        <v>0</v>
      </c>
      <c r="V90" s="696">
        <f t="shared" si="58"/>
        <v>0</v>
      </c>
      <c r="W90" s="694"/>
      <c r="X90" s="691">
        <f t="shared" si="33"/>
        <v>0</v>
      </c>
      <c r="Y90" s="692"/>
      <c r="Z90" s="695">
        <f t="shared" si="34"/>
        <v>0</v>
      </c>
      <c r="AA90" s="697">
        <f t="shared" si="35"/>
        <v>0</v>
      </c>
    </row>
    <row r="91" spans="2:27" ht="14.25" customHeight="1" x14ac:dyDescent="0.15">
      <c r="B91" s="872"/>
      <c r="C91" s="873"/>
      <c r="D91" s="874"/>
      <c r="E91" s="863"/>
      <c r="F91" s="865"/>
      <c r="G91" s="848"/>
      <c r="H91" s="679" t="s">
        <v>568</v>
      </c>
      <c r="I91" s="698">
        <v>0</v>
      </c>
      <c r="J91" s="715">
        <f t="shared" si="51"/>
        <v>0</v>
      </c>
      <c r="K91" s="702"/>
      <c r="L91" s="698">
        <v>0</v>
      </c>
      <c r="M91" s="715">
        <f t="shared" si="52"/>
        <v>0</v>
      </c>
      <c r="N91" s="701"/>
      <c r="O91" s="849"/>
      <c r="P91" s="851"/>
      <c r="Q91" s="853"/>
      <c r="R91" s="702"/>
      <c r="S91" s="699">
        <f t="shared" si="59"/>
        <v>0</v>
      </c>
      <c r="T91" s="700"/>
      <c r="U91" s="703">
        <f t="shared" si="57"/>
        <v>0</v>
      </c>
      <c r="V91" s="704">
        <f t="shared" si="58"/>
        <v>0</v>
      </c>
      <c r="W91" s="702"/>
      <c r="X91" s="699">
        <f t="shared" si="33"/>
        <v>0</v>
      </c>
      <c r="Y91" s="700"/>
      <c r="Z91" s="703">
        <f t="shared" si="34"/>
        <v>0</v>
      </c>
      <c r="AA91" s="705">
        <f t="shared" si="35"/>
        <v>0</v>
      </c>
    </row>
    <row r="92" spans="2:27" ht="14.25" customHeight="1" x14ac:dyDescent="0.15">
      <c r="B92" s="872">
        <v>10</v>
      </c>
      <c r="C92" s="873" t="s">
        <v>115</v>
      </c>
      <c r="D92" s="874"/>
      <c r="E92" s="863">
        <f>SUM(I92:I100)+SUM(L92:L100)</f>
        <v>325</v>
      </c>
      <c r="F92" s="865">
        <v>126</v>
      </c>
      <c r="G92" s="846" t="s">
        <v>566</v>
      </c>
      <c r="H92" s="680" t="s">
        <v>566</v>
      </c>
      <c r="I92" s="706">
        <v>100</v>
      </c>
      <c r="J92" s="716">
        <f t="shared" si="51"/>
        <v>476.19047619047615</v>
      </c>
      <c r="K92" s="710"/>
      <c r="L92" s="706">
        <v>150</v>
      </c>
      <c r="M92" s="716">
        <f t="shared" si="52"/>
        <v>412.39304942116127</v>
      </c>
      <c r="N92" s="709"/>
      <c r="O92" s="849"/>
      <c r="P92" s="851">
        <f t="shared" ref="P92" si="60">SUM(R92:R100)+SUM(W92:W100)</f>
        <v>0</v>
      </c>
      <c r="Q92" s="853"/>
      <c r="R92" s="710"/>
      <c r="S92" s="707">
        <f>+R92/210*1000</f>
        <v>0</v>
      </c>
      <c r="T92" s="708"/>
      <c r="U92" s="711">
        <f>+K92+T92</f>
        <v>0</v>
      </c>
      <c r="V92" s="712">
        <f>IF(S92=0,0,+U92/S92*100)</f>
        <v>0</v>
      </c>
      <c r="W92" s="710"/>
      <c r="X92" s="707">
        <f t="shared" si="33"/>
        <v>0</v>
      </c>
      <c r="Y92" s="708"/>
      <c r="Z92" s="711">
        <f t="shared" si="34"/>
        <v>0</v>
      </c>
      <c r="AA92" s="713">
        <f t="shared" si="35"/>
        <v>0</v>
      </c>
    </row>
    <row r="93" spans="2:27" ht="14.25" customHeight="1" x14ac:dyDescent="0.15">
      <c r="B93" s="872"/>
      <c r="C93" s="873"/>
      <c r="D93" s="874"/>
      <c r="E93" s="864"/>
      <c r="F93" s="865"/>
      <c r="G93" s="847"/>
      <c r="H93" s="678" t="s">
        <v>567</v>
      </c>
      <c r="I93" s="690">
        <v>0</v>
      </c>
      <c r="J93" s="714">
        <f t="shared" si="51"/>
        <v>0</v>
      </c>
      <c r="K93" s="694"/>
      <c r="L93" s="690">
        <v>0</v>
      </c>
      <c r="M93" s="714">
        <f t="shared" si="52"/>
        <v>0</v>
      </c>
      <c r="N93" s="693"/>
      <c r="O93" s="850"/>
      <c r="P93" s="852"/>
      <c r="Q93" s="854"/>
      <c r="R93" s="694"/>
      <c r="S93" s="691">
        <f t="shared" ref="S93" si="61">+R93/210*1000</f>
        <v>0</v>
      </c>
      <c r="T93" s="692"/>
      <c r="U93" s="695">
        <f t="shared" ref="U93:U100" si="62">+K93+T93</f>
        <v>0</v>
      </c>
      <c r="V93" s="696">
        <f t="shared" ref="V93:V100" si="63">IF(S93=0,0,+U93/S93*100)</f>
        <v>0</v>
      </c>
      <c r="W93" s="694"/>
      <c r="X93" s="691">
        <f t="shared" si="33"/>
        <v>0</v>
      </c>
      <c r="Y93" s="692"/>
      <c r="Z93" s="695">
        <f t="shared" si="34"/>
        <v>0</v>
      </c>
      <c r="AA93" s="697">
        <f t="shared" si="35"/>
        <v>0</v>
      </c>
    </row>
    <row r="94" spans="2:27" ht="14.25" customHeight="1" x14ac:dyDescent="0.15">
      <c r="B94" s="872"/>
      <c r="C94" s="873"/>
      <c r="D94" s="874"/>
      <c r="E94" s="864"/>
      <c r="F94" s="865"/>
      <c r="G94" s="848"/>
      <c r="H94" s="679" t="s">
        <v>568</v>
      </c>
      <c r="I94" s="698">
        <v>0</v>
      </c>
      <c r="J94" s="715">
        <f t="shared" si="51"/>
        <v>0</v>
      </c>
      <c r="K94" s="702"/>
      <c r="L94" s="698">
        <v>0</v>
      </c>
      <c r="M94" s="715">
        <f t="shared" si="52"/>
        <v>0</v>
      </c>
      <c r="N94" s="701"/>
      <c r="O94" s="850"/>
      <c r="P94" s="852"/>
      <c r="Q94" s="854"/>
      <c r="R94" s="702"/>
      <c r="S94" s="699">
        <f>+R94/210*1000</f>
        <v>0</v>
      </c>
      <c r="T94" s="700"/>
      <c r="U94" s="703">
        <f t="shared" si="62"/>
        <v>0</v>
      </c>
      <c r="V94" s="704">
        <f t="shared" si="63"/>
        <v>0</v>
      </c>
      <c r="W94" s="702"/>
      <c r="X94" s="699">
        <f t="shared" si="33"/>
        <v>0</v>
      </c>
      <c r="Y94" s="700"/>
      <c r="Z94" s="703">
        <f t="shared" si="34"/>
        <v>0</v>
      </c>
      <c r="AA94" s="705">
        <f t="shared" si="35"/>
        <v>0</v>
      </c>
    </row>
    <row r="95" spans="2:27" ht="14.25" customHeight="1" x14ac:dyDescent="0.15">
      <c r="B95" s="872"/>
      <c r="C95" s="873"/>
      <c r="D95" s="874"/>
      <c r="E95" s="864"/>
      <c r="F95" s="865"/>
      <c r="G95" s="846" t="s">
        <v>567</v>
      </c>
      <c r="H95" s="680" t="s">
        <v>566</v>
      </c>
      <c r="I95" s="706">
        <v>0</v>
      </c>
      <c r="J95" s="716">
        <f t="shared" si="51"/>
        <v>0</v>
      </c>
      <c r="K95" s="710"/>
      <c r="L95" s="706">
        <v>75</v>
      </c>
      <c r="M95" s="716">
        <f t="shared" si="52"/>
        <v>206.19652471058063</v>
      </c>
      <c r="N95" s="709"/>
      <c r="O95" s="850"/>
      <c r="P95" s="852"/>
      <c r="Q95" s="854"/>
      <c r="R95" s="710"/>
      <c r="S95" s="707">
        <f t="shared" ref="S95:S100" si="64">+R95/210*1000</f>
        <v>0</v>
      </c>
      <c r="T95" s="708"/>
      <c r="U95" s="711">
        <f t="shared" si="62"/>
        <v>0</v>
      </c>
      <c r="V95" s="712">
        <f t="shared" si="63"/>
        <v>0</v>
      </c>
      <c r="W95" s="710"/>
      <c r="X95" s="707">
        <f t="shared" si="33"/>
        <v>0</v>
      </c>
      <c r="Y95" s="708"/>
      <c r="Z95" s="711">
        <f t="shared" si="34"/>
        <v>0</v>
      </c>
      <c r="AA95" s="713">
        <f t="shared" si="35"/>
        <v>0</v>
      </c>
    </row>
    <row r="96" spans="2:27" ht="14.25" customHeight="1" x14ac:dyDescent="0.15">
      <c r="B96" s="872"/>
      <c r="C96" s="873"/>
      <c r="D96" s="874"/>
      <c r="E96" s="864"/>
      <c r="F96" s="865"/>
      <c r="G96" s="847"/>
      <c r="H96" s="678" t="s">
        <v>567</v>
      </c>
      <c r="I96" s="690">
        <v>0</v>
      </c>
      <c r="J96" s="714">
        <f t="shared" si="51"/>
        <v>0</v>
      </c>
      <c r="K96" s="694"/>
      <c r="L96" s="690">
        <v>0</v>
      </c>
      <c r="M96" s="714">
        <f t="shared" si="52"/>
        <v>0</v>
      </c>
      <c r="N96" s="693"/>
      <c r="O96" s="850"/>
      <c r="P96" s="852"/>
      <c r="Q96" s="854"/>
      <c r="R96" s="694"/>
      <c r="S96" s="691">
        <f t="shared" si="64"/>
        <v>0</v>
      </c>
      <c r="T96" s="692"/>
      <c r="U96" s="695">
        <f t="shared" si="62"/>
        <v>0</v>
      </c>
      <c r="V96" s="696">
        <f t="shared" si="63"/>
        <v>0</v>
      </c>
      <c r="W96" s="694"/>
      <c r="X96" s="691">
        <f t="shared" si="33"/>
        <v>0</v>
      </c>
      <c r="Y96" s="692"/>
      <c r="Z96" s="695">
        <f t="shared" si="34"/>
        <v>0</v>
      </c>
      <c r="AA96" s="697">
        <f t="shared" si="35"/>
        <v>0</v>
      </c>
    </row>
    <row r="97" spans="2:27" ht="14.25" customHeight="1" x14ac:dyDescent="0.15">
      <c r="B97" s="872"/>
      <c r="C97" s="873"/>
      <c r="D97" s="874"/>
      <c r="E97" s="864"/>
      <c r="F97" s="865"/>
      <c r="G97" s="848"/>
      <c r="H97" s="679" t="s">
        <v>568</v>
      </c>
      <c r="I97" s="698">
        <v>0</v>
      </c>
      <c r="J97" s="715">
        <f t="shared" si="51"/>
        <v>0</v>
      </c>
      <c r="K97" s="702"/>
      <c r="L97" s="698">
        <v>0</v>
      </c>
      <c r="M97" s="715">
        <f t="shared" si="52"/>
        <v>0</v>
      </c>
      <c r="N97" s="701"/>
      <c r="O97" s="850"/>
      <c r="P97" s="852"/>
      <c r="Q97" s="854"/>
      <c r="R97" s="702"/>
      <c r="S97" s="699">
        <f t="shared" si="64"/>
        <v>0</v>
      </c>
      <c r="T97" s="700"/>
      <c r="U97" s="703">
        <f t="shared" si="62"/>
        <v>0</v>
      </c>
      <c r="V97" s="704">
        <f t="shared" si="63"/>
        <v>0</v>
      </c>
      <c r="W97" s="702"/>
      <c r="X97" s="699">
        <f t="shared" si="33"/>
        <v>0</v>
      </c>
      <c r="Y97" s="700"/>
      <c r="Z97" s="703">
        <f t="shared" si="34"/>
        <v>0</v>
      </c>
      <c r="AA97" s="705">
        <f t="shared" si="35"/>
        <v>0</v>
      </c>
    </row>
    <row r="98" spans="2:27" ht="14.25" customHeight="1" x14ac:dyDescent="0.15">
      <c r="B98" s="872"/>
      <c r="C98" s="873"/>
      <c r="D98" s="874"/>
      <c r="E98" s="864"/>
      <c r="F98" s="865"/>
      <c r="G98" s="846" t="s">
        <v>568</v>
      </c>
      <c r="H98" s="680" t="s">
        <v>566</v>
      </c>
      <c r="I98" s="706">
        <v>0</v>
      </c>
      <c r="J98" s="716">
        <f t="shared" si="51"/>
        <v>0</v>
      </c>
      <c r="K98" s="710"/>
      <c r="L98" s="706">
        <v>0</v>
      </c>
      <c r="M98" s="716">
        <f t="shared" si="52"/>
        <v>0</v>
      </c>
      <c r="N98" s="709"/>
      <c r="O98" s="850"/>
      <c r="P98" s="852"/>
      <c r="Q98" s="854"/>
      <c r="R98" s="710"/>
      <c r="S98" s="707">
        <f t="shared" si="64"/>
        <v>0</v>
      </c>
      <c r="T98" s="708"/>
      <c r="U98" s="711">
        <f t="shared" si="62"/>
        <v>0</v>
      </c>
      <c r="V98" s="712">
        <f t="shared" si="63"/>
        <v>0</v>
      </c>
      <c r="W98" s="710"/>
      <c r="X98" s="707">
        <f t="shared" si="33"/>
        <v>0</v>
      </c>
      <c r="Y98" s="708"/>
      <c r="Z98" s="711">
        <f t="shared" si="34"/>
        <v>0</v>
      </c>
      <c r="AA98" s="713">
        <f t="shared" si="35"/>
        <v>0</v>
      </c>
    </row>
    <row r="99" spans="2:27" ht="14.25" customHeight="1" x14ac:dyDescent="0.15">
      <c r="B99" s="872"/>
      <c r="C99" s="873"/>
      <c r="D99" s="874"/>
      <c r="E99" s="864"/>
      <c r="F99" s="865"/>
      <c r="G99" s="847"/>
      <c r="H99" s="678" t="s">
        <v>567</v>
      </c>
      <c r="I99" s="690">
        <v>0</v>
      </c>
      <c r="J99" s="691">
        <f t="shared" si="51"/>
        <v>0</v>
      </c>
      <c r="K99" s="692"/>
      <c r="L99" s="690">
        <v>0</v>
      </c>
      <c r="M99" s="691">
        <f t="shared" si="52"/>
        <v>0</v>
      </c>
      <c r="N99" s="693"/>
      <c r="O99" s="850"/>
      <c r="P99" s="852"/>
      <c r="Q99" s="854"/>
      <c r="R99" s="694"/>
      <c r="S99" s="691">
        <f t="shared" si="64"/>
        <v>0</v>
      </c>
      <c r="T99" s="692"/>
      <c r="U99" s="695">
        <f t="shared" si="62"/>
        <v>0</v>
      </c>
      <c r="V99" s="696">
        <f t="shared" si="63"/>
        <v>0</v>
      </c>
      <c r="W99" s="694"/>
      <c r="X99" s="691">
        <f t="shared" si="33"/>
        <v>0</v>
      </c>
      <c r="Y99" s="692"/>
      <c r="Z99" s="695">
        <f t="shared" si="34"/>
        <v>0</v>
      </c>
      <c r="AA99" s="697">
        <f t="shared" si="35"/>
        <v>0</v>
      </c>
    </row>
    <row r="100" spans="2:27" ht="14.25" customHeight="1" x14ac:dyDescent="0.15">
      <c r="B100" s="872"/>
      <c r="C100" s="873"/>
      <c r="D100" s="874"/>
      <c r="E100" s="863"/>
      <c r="F100" s="865"/>
      <c r="G100" s="848"/>
      <c r="H100" s="679" t="s">
        <v>568</v>
      </c>
      <c r="I100" s="698">
        <v>0</v>
      </c>
      <c r="J100" s="699">
        <f t="shared" si="51"/>
        <v>0</v>
      </c>
      <c r="K100" s="700"/>
      <c r="L100" s="698">
        <v>0</v>
      </c>
      <c r="M100" s="699">
        <f t="shared" si="52"/>
        <v>0</v>
      </c>
      <c r="N100" s="701"/>
      <c r="O100" s="849"/>
      <c r="P100" s="851"/>
      <c r="Q100" s="853"/>
      <c r="R100" s="702"/>
      <c r="S100" s="699">
        <f t="shared" si="64"/>
        <v>0</v>
      </c>
      <c r="T100" s="700"/>
      <c r="U100" s="703">
        <f t="shared" si="62"/>
        <v>0</v>
      </c>
      <c r="V100" s="704">
        <f t="shared" si="63"/>
        <v>0</v>
      </c>
      <c r="W100" s="702"/>
      <c r="X100" s="699">
        <f t="shared" si="33"/>
        <v>0</v>
      </c>
      <c r="Y100" s="700"/>
      <c r="Z100" s="703">
        <f t="shared" si="34"/>
        <v>0</v>
      </c>
      <c r="AA100" s="705">
        <f t="shared" si="35"/>
        <v>0</v>
      </c>
    </row>
    <row r="101" spans="2:27" ht="14.25" customHeight="1" x14ac:dyDescent="0.15">
      <c r="B101" s="872">
        <v>11</v>
      </c>
      <c r="C101" s="873" t="s">
        <v>116</v>
      </c>
      <c r="D101" s="874"/>
      <c r="E101" s="863">
        <f t="shared" ref="E101" si="65">SUM(I101:I109)+SUM(L101:L109)</f>
        <v>150</v>
      </c>
      <c r="F101" s="865">
        <v>120</v>
      </c>
      <c r="G101" s="846" t="s">
        <v>566</v>
      </c>
      <c r="H101" s="680" t="s">
        <v>566</v>
      </c>
      <c r="I101" s="706">
        <v>0</v>
      </c>
      <c r="J101" s="716">
        <f t="shared" si="51"/>
        <v>0</v>
      </c>
      <c r="K101" s="710"/>
      <c r="L101" s="706">
        <v>150</v>
      </c>
      <c r="M101" s="716">
        <f t="shared" si="52"/>
        <v>412.39304942116127</v>
      </c>
      <c r="N101" s="709"/>
      <c r="O101" s="849"/>
      <c r="P101" s="851">
        <f t="shared" ref="P101" si="66">SUM(R101:R109)+SUM(W101:W109)</f>
        <v>0</v>
      </c>
      <c r="Q101" s="853"/>
      <c r="R101" s="710"/>
      <c r="S101" s="707">
        <f>+R101/210*1000</f>
        <v>0</v>
      </c>
      <c r="T101" s="708"/>
      <c r="U101" s="711">
        <f>+K101+T101</f>
        <v>0</v>
      </c>
      <c r="V101" s="712">
        <f>IF(S101=0,0,+U101/S101*100)</f>
        <v>0</v>
      </c>
      <c r="W101" s="710"/>
      <c r="X101" s="707">
        <f t="shared" si="33"/>
        <v>0</v>
      </c>
      <c r="Y101" s="708"/>
      <c r="Z101" s="711">
        <f t="shared" si="34"/>
        <v>0</v>
      </c>
      <c r="AA101" s="713">
        <f t="shared" si="35"/>
        <v>0</v>
      </c>
    </row>
    <row r="102" spans="2:27" ht="14.25" customHeight="1" x14ac:dyDescent="0.15">
      <c r="B102" s="872"/>
      <c r="C102" s="873"/>
      <c r="D102" s="874"/>
      <c r="E102" s="864"/>
      <c r="F102" s="865"/>
      <c r="G102" s="847"/>
      <c r="H102" s="678" t="s">
        <v>567</v>
      </c>
      <c r="I102" s="690">
        <v>0</v>
      </c>
      <c r="J102" s="714">
        <f t="shared" si="51"/>
        <v>0</v>
      </c>
      <c r="K102" s="694"/>
      <c r="L102" s="690">
        <v>0</v>
      </c>
      <c r="M102" s="714">
        <f t="shared" si="52"/>
        <v>0</v>
      </c>
      <c r="N102" s="693"/>
      <c r="O102" s="850"/>
      <c r="P102" s="852"/>
      <c r="Q102" s="854"/>
      <c r="R102" s="694"/>
      <c r="S102" s="691">
        <f t="shared" ref="S102" si="67">+R102/210*1000</f>
        <v>0</v>
      </c>
      <c r="T102" s="692"/>
      <c r="U102" s="695">
        <f t="shared" ref="U102:U109" si="68">+K102+T102</f>
        <v>0</v>
      </c>
      <c r="V102" s="696">
        <f t="shared" ref="V102:V109" si="69">IF(S102=0,0,+U102/S102*100)</f>
        <v>0</v>
      </c>
      <c r="W102" s="694"/>
      <c r="X102" s="691">
        <f t="shared" si="33"/>
        <v>0</v>
      </c>
      <c r="Y102" s="692"/>
      <c r="Z102" s="695">
        <f t="shared" si="34"/>
        <v>0</v>
      </c>
      <c r="AA102" s="697">
        <f t="shared" si="35"/>
        <v>0</v>
      </c>
    </row>
    <row r="103" spans="2:27" ht="14.25" customHeight="1" x14ac:dyDescent="0.15">
      <c r="B103" s="872"/>
      <c r="C103" s="873"/>
      <c r="D103" s="874"/>
      <c r="E103" s="864"/>
      <c r="F103" s="865"/>
      <c r="G103" s="848"/>
      <c r="H103" s="679" t="s">
        <v>568</v>
      </c>
      <c r="I103" s="698">
        <v>0</v>
      </c>
      <c r="J103" s="715">
        <f t="shared" si="51"/>
        <v>0</v>
      </c>
      <c r="K103" s="702"/>
      <c r="L103" s="698">
        <v>0</v>
      </c>
      <c r="M103" s="715">
        <f t="shared" si="52"/>
        <v>0</v>
      </c>
      <c r="N103" s="701"/>
      <c r="O103" s="850"/>
      <c r="P103" s="852"/>
      <c r="Q103" s="854"/>
      <c r="R103" s="702"/>
      <c r="S103" s="699">
        <f>+R103/210*1000</f>
        <v>0</v>
      </c>
      <c r="T103" s="700"/>
      <c r="U103" s="703">
        <f t="shared" si="68"/>
        <v>0</v>
      </c>
      <c r="V103" s="704">
        <f t="shared" si="69"/>
        <v>0</v>
      </c>
      <c r="W103" s="702"/>
      <c r="X103" s="699">
        <f t="shared" si="33"/>
        <v>0</v>
      </c>
      <c r="Y103" s="700"/>
      <c r="Z103" s="703">
        <f t="shared" si="34"/>
        <v>0</v>
      </c>
      <c r="AA103" s="705">
        <f t="shared" si="35"/>
        <v>0</v>
      </c>
    </row>
    <row r="104" spans="2:27" ht="14.25" customHeight="1" x14ac:dyDescent="0.15">
      <c r="B104" s="872"/>
      <c r="C104" s="873"/>
      <c r="D104" s="874"/>
      <c r="E104" s="864"/>
      <c r="F104" s="865"/>
      <c r="G104" s="846" t="s">
        <v>567</v>
      </c>
      <c r="H104" s="680" t="s">
        <v>566</v>
      </c>
      <c r="I104" s="706">
        <v>0</v>
      </c>
      <c r="J104" s="716">
        <f t="shared" si="51"/>
        <v>0</v>
      </c>
      <c r="K104" s="710"/>
      <c r="L104" s="706">
        <v>0</v>
      </c>
      <c r="M104" s="716">
        <f t="shared" si="52"/>
        <v>0</v>
      </c>
      <c r="N104" s="709"/>
      <c r="O104" s="850"/>
      <c r="P104" s="852"/>
      <c r="Q104" s="854"/>
      <c r="R104" s="710"/>
      <c r="S104" s="707">
        <f t="shared" ref="S104:S109" si="70">+R104/210*1000</f>
        <v>0</v>
      </c>
      <c r="T104" s="708"/>
      <c r="U104" s="711">
        <f t="shared" si="68"/>
        <v>0</v>
      </c>
      <c r="V104" s="712">
        <f t="shared" si="69"/>
        <v>0</v>
      </c>
      <c r="W104" s="710"/>
      <c r="X104" s="707">
        <f t="shared" si="33"/>
        <v>0</v>
      </c>
      <c r="Y104" s="708"/>
      <c r="Z104" s="711">
        <f t="shared" si="34"/>
        <v>0</v>
      </c>
      <c r="AA104" s="713">
        <f t="shared" si="35"/>
        <v>0</v>
      </c>
    </row>
    <row r="105" spans="2:27" ht="14.25" customHeight="1" x14ac:dyDescent="0.15">
      <c r="B105" s="872"/>
      <c r="C105" s="873"/>
      <c r="D105" s="874"/>
      <c r="E105" s="864"/>
      <c r="F105" s="865"/>
      <c r="G105" s="847"/>
      <c r="H105" s="678" t="s">
        <v>567</v>
      </c>
      <c r="I105" s="690">
        <v>0</v>
      </c>
      <c r="J105" s="714">
        <f t="shared" si="51"/>
        <v>0</v>
      </c>
      <c r="K105" s="694"/>
      <c r="L105" s="690">
        <v>0</v>
      </c>
      <c r="M105" s="714">
        <f t="shared" si="52"/>
        <v>0</v>
      </c>
      <c r="N105" s="693"/>
      <c r="O105" s="850"/>
      <c r="P105" s="852"/>
      <c r="Q105" s="854"/>
      <c r="R105" s="694"/>
      <c r="S105" s="691">
        <f t="shared" si="70"/>
        <v>0</v>
      </c>
      <c r="T105" s="692"/>
      <c r="U105" s="695">
        <f t="shared" si="68"/>
        <v>0</v>
      </c>
      <c r="V105" s="696">
        <f t="shared" si="69"/>
        <v>0</v>
      </c>
      <c r="W105" s="694"/>
      <c r="X105" s="691">
        <f t="shared" si="33"/>
        <v>0</v>
      </c>
      <c r="Y105" s="692"/>
      <c r="Z105" s="695">
        <f t="shared" si="34"/>
        <v>0</v>
      </c>
      <c r="AA105" s="697">
        <f t="shared" si="35"/>
        <v>0</v>
      </c>
    </row>
    <row r="106" spans="2:27" ht="14.25" customHeight="1" x14ac:dyDescent="0.15">
      <c r="B106" s="872"/>
      <c r="C106" s="873"/>
      <c r="D106" s="874"/>
      <c r="E106" s="864"/>
      <c r="F106" s="865"/>
      <c r="G106" s="848"/>
      <c r="H106" s="679" t="s">
        <v>568</v>
      </c>
      <c r="I106" s="698">
        <v>0</v>
      </c>
      <c r="J106" s="715">
        <f t="shared" si="51"/>
        <v>0</v>
      </c>
      <c r="K106" s="702"/>
      <c r="L106" s="698">
        <v>0</v>
      </c>
      <c r="M106" s="715">
        <f t="shared" si="52"/>
        <v>0</v>
      </c>
      <c r="N106" s="701"/>
      <c r="O106" s="850"/>
      <c r="P106" s="852"/>
      <c r="Q106" s="854"/>
      <c r="R106" s="702"/>
      <c r="S106" s="699">
        <f t="shared" si="70"/>
        <v>0</v>
      </c>
      <c r="T106" s="700"/>
      <c r="U106" s="703">
        <f t="shared" si="68"/>
        <v>0</v>
      </c>
      <c r="V106" s="704">
        <f t="shared" si="69"/>
        <v>0</v>
      </c>
      <c r="W106" s="702"/>
      <c r="X106" s="699">
        <f t="shared" si="33"/>
        <v>0</v>
      </c>
      <c r="Y106" s="700"/>
      <c r="Z106" s="703">
        <f t="shared" si="34"/>
        <v>0</v>
      </c>
      <c r="AA106" s="705">
        <f t="shared" si="35"/>
        <v>0</v>
      </c>
    </row>
    <row r="107" spans="2:27" ht="14.25" customHeight="1" x14ac:dyDescent="0.15">
      <c r="B107" s="872"/>
      <c r="C107" s="873"/>
      <c r="D107" s="874"/>
      <c r="E107" s="864"/>
      <c r="F107" s="865"/>
      <c r="G107" s="846" t="s">
        <v>568</v>
      </c>
      <c r="H107" s="680" t="s">
        <v>566</v>
      </c>
      <c r="I107" s="706">
        <v>0</v>
      </c>
      <c r="J107" s="716">
        <f t="shared" si="51"/>
        <v>0</v>
      </c>
      <c r="K107" s="710"/>
      <c r="L107" s="706">
        <v>0</v>
      </c>
      <c r="M107" s="716">
        <f t="shared" si="52"/>
        <v>0</v>
      </c>
      <c r="N107" s="709"/>
      <c r="O107" s="850"/>
      <c r="P107" s="852"/>
      <c r="Q107" s="854"/>
      <c r="R107" s="710"/>
      <c r="S107" s="707">
        <f t="shared" si="70"/>
        <v>0</v>
      </c>
      <c r="T107" s="708"/>
      <c r="U107" s="711">
        <f t="shared" si="68"/>
        <v>0</v>
      </c>
      <c r="V107" s="712">
        <f t="shared" si="69"/>
        <v>0</v>
      </c>
      <c r="W107" s="710"/>
      <c r="X107" s="707">
        <f t="shared" si="33"/>
        <v>0</v>
      </c>
      <c r="Y107" s="708"/>
      <c r="Z107" s="711">
        <f t="shared" si="34"/>
        <v>0</v>
      </c>
      <c r="AA107" s="713">
        <f t="shared" si="35"/>
        <v>0</v>
      </c>
    </row>
    <row r="108" spans="2:27" ht="14.25" customHeight="1" x14ac:dyDescent="0.15">
      <c r="B108" s="872"/>
      <c r="C108" s="873"/>
      <c r="D108" s="874"/>
      <c r="E108" s="864"/>
      <c r="F108" s="865"/>
      <c r="G108" s="847"/>
      <c r="H108" s="678" t="s">
        <v>567</v>
      </c>
      <c r="I108" s="690">
        <v>0</v>
      </c>
      <c r="J108" s="714">
        <f t="shared" si="51"/>
        <v>0</v>
      </c>
      <c r="K108" s="694"/>
      <c r="L108" s="690">
        <v>0</v>
      </c>
      <c r="M108" s="714">
        <f t="shared" si="52"/>
        <v>0</v>
      </c>
      <c r="N108" s="693"/>
      <c r="O108" s="850"/>
      <c r="P108" s="852"/>
      <c r="Q108" s="854"/>
      <c r="R108" s="694"/>
      <c r="S108" s="691">
        <f t="shared" si="70"/>
        <v>0</v>
      </c>
      <c r="T108" s="692"/>
      <c r="U108" s="695">
        <f t="shared" si="68"/>
        <v>0</v>
      </c>
      <c r="V108" s="696">
        <f t="shared" si="69"/>
        <v>0</v>
      </c>
      <c r="W108" s="694"/>
      <c r="X108" s="691">
        <f t="shared" si="33"/>
        <v>0</v>
      </c>
      <c r="Y108" s="692"/>
      <c r="Z108" s="695">
        <f t="shared" si="34"/>
        <v>0</v>
      </c>
      <c r="AA108" s="697">
        <f t="shared" si="35"/>
        <v>0</v>
      </c>
    </row>
    <row r="109" spans="2:27" ht="14.25" customHeight="1" x14ac:dyDescent="0.15">
      <c r="B109" s="872"/>
      <c r="C109" s="873"/>
      <c r="D109" s="874"/>
      <c r="E109" s="863"/>
      <c r="F109" s="865"/>
      <c r="G109" s="848"/>
      <c r="H109" s="679" t="s">
        <v>568</v>
      </c>
      <c r="I109" s="698">
        <v>0</v>
      </c>
      <c r="J109" s="715">
        <f t="shared" si="51"/>
        <v>0</v>
      </c>
      <c r="K109" s="702"/>
      <c r="L109" s="698">
        <v>0</v>
      </c>
      <c r="M109" s="715">
        <f t="shared" si="52"/>
        <v>0</v>
      </c>
      <c r="N109" s="701"/>
      <c r="O109" s="849"/>
      <c r="P109" s="851"/>
      <c r="Q109" s="853"/>
      <c r="R109" s="702"/>
      <c r="S109" s="699">
        <f t="shared" si="70"/>
        <v>0</v>
      </c>
      <c r="T109" s="700"/>
      <c r="U109" s="703">
        <f t="shared" si="68"/>
        <v>0</v>
      </c>
      <c r="V109" s="704">
        <f t="shared" si="69"/>
        <v>0</v>
      </c>
      <c r="W109" s="702"/>
      <c r="X109" s="699">
        <f t="shared" si="33"/>
        <v>0</v>
      </c>
      <c r="Y109" s="700"/>
      <c r="Z109" s="703">
        <f t="shared" si="34"/>
        <v>0</v>
      </c>
      <c r="AA109" s="705">
        <f t="shared" si="35"/>
        <v>0</v>
      </c>
    </row>
    <row r="110" spans="2:27" ht="14.25" customHeight="1" x14ac:dyDescent="0.15">
      <c r="B110" s="872">
        <v>12</v>
      </c>
      <c r="C110" s="873" t="s">
        <v>117</v>
      </c>
      <c r="D110" s="874"/>
      <c r="E110" s="863">
        <f t="shared" ref="E110" si="71">SUM(I110:I118)+SUM(L110:L118)</f>
        <v>225</v>
      </c>
      <c r="F110" s="865">
        <v>148</v>
      </c>
      <c r="G110" s="846" t="s">
        <v>566</v>
      </c>
      <c r="H110" s="680" t="s">
        <v>566</v>
      </c>
      <c r="I110" s="706">
        <v>75</v>
      </c>
      <c r="J110" s="716">
        <f t="shared" si="51"/>
        <v>357.14285714285717</v>
      </c>
      <c r="K110" s="710"/>
      <c r="L110" s="706">
        <v>150</v>
      </c>
      <c r="M110" s="716">
        <f t="shared" si="52"/>
        <v>412.39304942116127</v>
      </c>
      <c r="N110" s="709"/>
      <c r="O110" s="849"/>
      <c r="P110" s="851">
        <f t="shared" ref="P110" si="72">SUM(R110:R118)+SUM(W110:W118)</f>
        <v>0</v>
      </c>
      <c r="Q110" s="853"/>
      <c r="R110" s="710"/>
      <c r="S110" s="707">
        <f>+R110/210*1000</f>
        <v>0</v>
      </c>
      <c r="T110" s="708"/>
      <c r="U110" s="711">
        <f>+K110+T110</f>
        <v>0</v>
      </c>
      <c r="V110" s="712">
        <f>IF(S110=0,0,+U110/S110*100)</f>
        <v>0</v>
      </c>
      <c r="W110" s="710"/>
      <c r="X110" s="707">
        <f t="shared" si="33"/>
        <v>0</v>
      </c>
      <c r="Y110" s="708"/>
      <c r="Z110" s="711">
        <f t="shared" si="34"/>
        <v>0</v>
      </c>
      <c r="AA110" s="713">
        <f t="shared" si="35"/>
        <v>0</v>
      </c>
    </row>
    <row r="111" spans="2:27" ht="14.25" customHeight="1" x14ac:dyDescent="0.15">
      <c r="B111" s="872"/>
      <c r="C111" s="873"/>
      <c r="D111" s="874"/>
      <c r="E111" s="864"/>
      <c r="F111" s="865"/>
      <c r="G111" s="847"/>
      <c r="H111" s="678" t="s">
        <v>567</v>
      </c>
      <c r="I111" s="690">
        <v>0</v>
      </c>
      <c r="J111" s="714">
        <f t="shared" si="51"/>
        <v>0</v>
      </c>
      <c r="K111" s="694"/>
      <c r="L111" s="690">
        <v>0</v>
      </c>
      <c r="M111" s="714">
        <f t="shared" si="52"/>
        <v>0</v>
      </c>
      <c r="N111" s="693"/>
      <c r="O111" s="850"/>
      <c r="P111" s="852"/>
      <c r="Q111" s="854"/>
      <c r="R111" s="694"/>
      <c r="S111" s="691">
        <f t="shared" ref="S111" si="73">+R111/210*1000</f>
        <v>0</v>
      </c>
      <c r="T111" s="692"/>
      <c r="U111" s="695">
        <f t="shared" ref="U111:U118" si="74">+K111+T111</f>
        <v>0</v>
      </c>
      <c r="V111" s="696">
        <f t="shared" ref="V111:V118" si="75">IF(S111=0,0,+U111/S111*100)</f>
        <v>0</v>
      </c>
      <c r="W111" s="694"/>
      <c r="X111" s="691">
        <f t="shared" si="33"/>
        <v>0</v>
      </c>
      <c r="Y111" s="692"/>
      <c r="Z111" s="695">
        <f t="shared" si="34"/>
        <v>0</v>
      </c>
      <c r="AA111" s="697">
        <f t="shared" si="35"/>
        <v>0</v>
      </c>
    </row>
    <row r="112" spans="2:27" ht="14.25" customHeight="1" x14ac:dyDescent="0.15">
      <c r="B112" s="872"/>
      <c r="C112" s="873"/>
      <c r="D112" s="874"/>
      <c r="E112" s="864"/>
      <c r="F112" s="865"/>
      <c r="G112" s="848"/>
      <c r="H112" s="679" t="s">
        <v>568</v>
      </c>
      <c r="I112" s="698">
        <v>0</v>
      </c>
      <c r="J112" s="715">
        <f t="shared" si="51"/>
        <v>0</v>
      </c>
      <c r="K112" s="702"/>
      <c r="L112" s="698">
        <v>0</v>
      </c>
      <c r="M112" s="715">
        <f t="shared" si="52"/>
        <v>0</v>
      </c>
      <c r="N112" s="701"/>
      <c r="O112" s="850"/>
      <c r="P112" s="852"/>
      <c r="Q112" s="854"/>
      <c r="R112" s="702"/>
      <c r="S112" s="699">
        <f>+R112/210*1000</f>
        <v>0</v>
      </c>
      <c r="T112" s="700"/>
      <c r="U112" s="703">
        <f t="shared" si="74"/>
        <v>0</v>
      </c>
      <c r="V112" s="704">
        <f t="shared" si="75"/>
        <v>0</v>
      </c>
      <c r="W112" s="702"/>
      <c r="X112" s="699">
        <f t="shared" si="33"/>
        <v>0</v>
      </c>
      <c r="Y112" s="700"/>
      <c r="Z112" s="703">
        <f t="shared" si="34"/>
        <v>0</v>
      </c>
      <c r="AA112" s="705">
        <f t="shared" si="35"/>
        <v>0</v>
      </c>
    </row>
    <row r="113" spans="2:27" ht="14.25" customHeight="1" x14ac:dyDescent="0.15">
      <c r="B113" s="872"/>
      <c r="C113" s="873"/>
      <c r="D113" s="874"/>
      <c r="E113" s="864"/>
      <c r="F113" s="865"/>
      <c r="G113" s="846" t="s">
        <v>567</v>
      </c>
      <c r="H113" s="680" t="s">
        <v>566</v>
      </c>
      <c r="I113" s="706">
        <v>0</v>
      </c>
      <c r="J113" s="716">
        <f t="shared" si="51"/>
        <v>0</v>
      </c>
      <c r="K113" s="710"/>
      <c r="L113" s="706">
        <v>0</v>
      </c>
      <c r="M113" s="716">
        <f t="shared" si="52"/>
        <v>0</v>
      </c>
      <c r="N113" s="709"/>
      <c r="O113" s="850"/>
      <c r="P113" s="852"/>
      <c r="Q113" s="854"/>
      <c r="R113" s="710"/>
      <c r="S113" s="707">
        <f t="shared" ref="S113:S118" si="76">+R113/210*1000</f>
        <v>0</v>
      </c>
      <c r="T113" s="708"/>
      <c r="U113" s="711">
        <f t="shared" si="74"/>
        <v>0</v>
      </c>
      <c r="V113" s="712">
        <f t="shared" si="75"/>
        <v>0</v>
      </c>
      <c r="W113" s="710"/>
      <c r="X113" s="707">
        <f t="shared" si="33"/>
        <v>0</v>
      </c>
      <c r="Y113" s="708"/>
      <c r="Z113" s="711">
        <f t="shared" si="34"/>
        <v>0</v>
      </c>
      <c r="AA113" s="713">
        <f t="shared" si="35"/>
        <v>0</v>
      </c>
    </row>
    <row r="114" spans="2:27" ht="14.25" customHeight="1" x14ac:dyDescent="0.15">
      <c r="B114" s="872"/>
      <c r="C114" s="873"/>
      <c r="D114" s="874"/>
      <c r="E114" s="864"/>
      <c r="F114" s="865"/>
      <c r="G114" s="847"/>
      <c r="H114" s="678" t="s">
        <v>567</v>
      </c>
      <c r="I114" s="690">
        <v>0</v>
      </c>
      <c r="J114" s="714">
        <f t="shared" si="51"/>
        <v>0</v>
      </c>
      <c r="K114" s="694"/>
      <c r="L114" s="690">
        <v>0</v>
      </c>
      <c r="M114" s="714">
        <f t="shared" si="52"/>
        <v>0</v>
      </c>
      <c r="N114" s="693"/>
      <c r="O114" s="850"/>
      <c r="P114" s="852"/>
      <c r="Q114" s="854"/>
      <c r="R114" s="694"/>
      <c r="S114" s="691">
        <f t="shared" si="76"/>
        <v>0</v>
      </c>
      <c r="T114" s="692"/>
      <c r="U114" s="695">
        <f t="shared" si="74"/>
        <v>0</v>
      </c>
      <c r="V114" s="696">
        <f t="shared" si="75"/>
        <v>0</v>
      </c>
      <c r="W114" s="694"/>
      <c r="X114" s="691">
        <f t="shared" si="33"/>
        <v>0</v>
      </c>
      <c r="Y114" s="692"/>
      <c r="Z114" s="695">
        <f t="shared" si="34"/>
        <v>0</v>
      </c>
      <c r="AA114" s="697">
        <f t="shared" si="35"/>
        <v>0</v>
      </c>
    </row>
    <row r="115" spans="2:27" ht="14.25" customHeight="1" x14ac:dyDescent="0.15">
      <c r="B115" s="872"/>
      <c r="C115" s="873"/>
      <c r="D115" s="874"/>
      <c r="E115" s="864"/>
      <c r="F115" s="865"/>
      <c r="G115" s="848"/>
      <c r="H115" s="679" t="s">
        <v>568</v>
      </c>
      <c r="I115" s="698">
        <v>0</v>
      </c>
      <c r="J115" s="715">
        <f t="shared" si="51"/>
        <v>0</v>
      </c>
      <c r="K115" s="702"/>
      <c r="L115" s="698">
        <v>0</v>
      </c>
      <c r="M115" s="715">
        <f t="shared" si="52"/>
        <v>0</v>
      </c>
      <c r="N115" s="701"/>
      <c r="O115" s="850"/>
      <c r="P115" s="852"/>
      <c r="Q115" s="854"/>
      <c r="R115" s="702"/>
      <c r="S115" s="699">
        <f t="shared" si="76"/>
        <v>0</v>
      </c>
      <c r="T115" s="700"/>
      <c r="U115" s="703">
        <f t="shared" si="74"/>
        <v>0</v>
      </c>
      <c r="V115" s="704">
        <f t="shared" si="75"/>
        <v>0</v>
      </c>
      <c r="W115" s="702"/>
      <c r="X115" s="699">
        <f t="shared" si="33"/>
        <v>0</v>
      </c>
      <c r="Y115" s="700"/>
      <c r="Z115" s="703">
        <f t="shared" si="34"/>
        <v>0</v>
      </c>
      <c r="AA115" s="705">
        <f t="shared" si="35"/>
        <v>0</v>
      </c>
    </row>
    <row r="116" spans="2:27" ht="14.25" customHeight="1" x14ac:dyDescent="0.15">
      <c r="B116" s="872"/>
      <c r="C116" s="873"/>
      <c r="D116" s="874"/>
      <c r="E116" s="864"/>
      <c r="F116" s="865"/>
      <c r="G116" s="846" t="s">
        <v>568</v>
      </c>
      <c r="H116" s="680" t="s">
        <v>566</v>
      </c>
      <c r="I116" s="706">
        <v>0</v>
      </c>
      <c r="J116" s="716">
        <f t="shared" si="51"/>
        <v>0</v>
      </c>
      <c r="K116" s="710"/>
      <c r="L116" s="706">
        <v>0</v>
      </c>
      <c r="M116" s="716">
        <f t="shared" si="52"/>
        <v>0</v>
      </c>
      <c r="N116" s="709"/>
      <c r="O116" s="850"/>
      <c r="P116" s="852"/>
      <c r="Q116" s="854"/>
      <c r="R116" s="710"/>
      <c r="S116" s="707">
        <f t="shared" si="76"/>
        <v>0</v>
      </c>
      <c r="T116" s="708"/>
      <c r="U116" s="711">
        <f t="shared" si="74"/>
        <v>0</v>
      </c>
      <c r="V116" s="712">
        <f t="shared" si="75"/>
        <v>0</v>
      </c>
      <c r="W116" s="710"/>
      <c r="X116" s="707">
        <f t="shared" si="33"/>
        <v>0</v>
      </c>
      <c r="Y116" s="708"/>
      <c r="Z116" s="711">
        <f t="shared" si="34"/>
        <v>0</v>
      </c>
      <c r="AA116" s="713">
        <f t="shared" si="35"/>
        <v>0</v>
      </c>
    </row>
    <row r="117" spans="2:27" ht="14.25" customHeight="1" x14ac:dyDescent="0.15">
      <c r="B117" s="872"/>
      <c r="C117" s="873"/>
      <c r="D117" s="874"/>
      <c r="E117" s="864"/>
      <c r="F117" s="865"/>
      <c r="G117" s="847"/>
      <c r="H117" s="678" t="s">
        <v>567</v>
      </c>
      <c r="I117" s="690">
        <v>0</v>
      </c>
      <c r="J117" s="714">
        <f t="shared" si="51"/>
        <v>0</v>
      </c>
      <c r="K117" s="694"/>
      <c r="L117" s="690">
        <v>0</v>
      </c>
      <c r="M117" s="714">
        <f t="shared" si="52"/>
        <v>0</v>
      </c>
      <c r="N117" s="693"/>
      <c r="O117" s="850"/>
      <c r="P117" s="852"/>
      <c r="Q117" s="854"/>
      <c r="R117" s="694"/>
      <c r="S117" s="691">
        <f t="shared" si="76"/>
        <v>0</v>
      </c>
      <c r="T117" s="692"/>
      <c r="U117" s="695">
        <f t="shared" si="74"/>
        <v>0</v>
      </c>
      <c r="V117" s="696">
        <f t="shared" si="75"/>
        <v>0</v>
      </c>
      <c r="W117" s="694"/>
      <c r="X117" s="691">
        <f t="shared" si="33"/>
        <v>0</v>
      </c>
      <c r="Y117" s="692"/>
      <c r="Z117" s="695">
        <f t="shared" si="34"/>
        <v>0</v>
      </c>
      <c r="AA117" s="697">
        <f t="shared" si="35"/>
        <v>0</v>
      </c>
    </row>
    <row r="118" spans="2:27" ht="14.25" customHeight="1" x14ac:dyDescent="0.15">
      <c r="B118" s="872"/>
      <c r="C118" s="873"/>
      <c r="D118" s="874"/>
      <c r="E118" s="863"/>
      <c r="F118" s="865"/>
      <c r="G118" s="848"/>
      <c r="H118" s="679" t="s">
        <v>568</v>
      </c>
      <c r="I118" s="698">
        <v>0</v>
      </c>
      <c r="J118" s="715">
        <f t="shared" si="51"/>
        <v>0</v>
      </c>
      <c r="K118" s="702"/>
      <c r="L118" s="698">
        <v>0</v>
      </c>
      <c r="M118" s="715">
        <f t="shared" si="52"/>
        <v>0</v>
      </c>
      <c r="N118" s="701"/>
      <c r="O118" s="849"/>
      <c r="P118" s="851"/>
      <c r="Q118" s="853"/>
      <c r="R118" s="702"/>
      <c r="S118" s="699">
        <f t="shared" si="76"/>
        <v>0</v>
      </c>
      <c r="T118" s="700"/>
      <c r="U118" s="703">
        <f t="shared" si="74"/>
        <v>0</v>
      </c>
      <c r="V118" s="704">
        <f t="shared" si="75"/>
        <v>0</v>
      </c>
      <c r="W118" s="702"/>
      <c r="X118" s="699">
        <f t="shared" si="33"/>
        <v>0</v>
      </c>
      <c r="Y118" s="700"/>
      <c r="Z118" s="703">
        <f t="shared" si="34"/>
        <v>0</v>
      </c>
      <c r="AA118" s="705">
        <f t="shared" si="35"/>
        <v>0</v>
      </c>
    </row>
    <row r="119" spans="2:27" ht="14.25" customHeight="1" x14ac:dyDescent="0.15">
      <c r="B119" s="872">
        <v>13</v>
      </c>
      <c r="C119" s="873" t="s">
        <v>118</v>
      </c>
      <c r="D119" s="874"/>
      <c r="E119" s="863">
        <f t="shared" ref="E119" si="77">SUM(I119:I127)+SUM(L119:L127)</f>
        <v>225</v>
      </c>
      <c r="F119" s="865">
        <v>152</v>
      </c>
      <c r="G119" s="846" t="s">
        <v>566</v>
      </c>
      <c r="H119" s="680" t="s">
        <v>566</v>
      </c>
      <c r="I119" s="706">
        <v>0</v>
      </c>
      <c r="J119" s="716">
        <f t="shared" si="51"/>
        <v>0</v>
      </c>
      <c r="K119" s="710"/>
      <c r="L119" s="706">
        <v>75</v>
      </c>
      <c r="M119" s="716">
        <f t="shared" si="52"/>
        <v>206.19652471058063</v>
      </c>
      <c r="N119" s="709"/>
      <c r="O119" s="849"/>
      <c r="P119" s="851">
        <f t="shared" ref="P119" si="78">SUM(R119:R127)+SUM(W119:W127)</f>
        <v>0</v>
      </c>
      <c r="Q119" s="853"/>
      <c r="R119" s="710"/>
      <c r="S119" s="707">
        <f>+R119/210*1000</f>
        <v>0</v>
      </c>
      <c r="T119" s="708"/>
      <c r="U119" s="711">
        <f>+K119+T119</f>
        <v>0</v>
      </c>
      <c r="V119" s="712">
        <f>IF(S119=0,0,+U119/S119*100)</f>
        <v>0</v>
      </c>
      <c r="W119" s="710"/>
      <c r="X119" s="707">
        <f t="shared" si="33"/>
        <v>0</v>
      </c>
      <c r="Y119" s="708"/>
      <c r="Z119" s="711">
        <f t="shared" si="34"/>
        <v>0</v>
      </c>
      <c r="AA119" s="713">
        <f t="shared" si="35"/>
        <v>0</v>
      </c>
    </row>
    <row r="120" spans="2:27" ht="14.25" customHeight="1" x14ac:dyDescent="0.15">
      <c r="B120" s="872"/>
      <c r="C120" s="873"/>
      <c r="D120" s="874"/>
      <c r="E120" s="864"/>
      <c r="F120" s="865"/>
      <c r="G120" s="847"/>
      <c r="H120" s="678" t="s">
        <v>567</v>
      </c>
      <c r="I120" s="690">
        <v>0</v>
      </c>
      <c r="J120" s="714">
        <f t="shared" si="51"/>
        <v>0</v>
      </c>
      <c r="K120" s="694"/>
      <c r="L120" s="690">
        <v>0</v>
      </c>
      <c r="M120" s="714">
        <f t="shared" si="52"/>
        <v>0</v>
      </c>
      <c r="N120" s="693"/>
      <c r="O120" s="850"/>
      <c r="P120" s="852"/>
      <c r="Q120" s="854"/>
      <c r="R120" s="694"/>
      <c r="S120" s="691">
        <f t="shared" ref="S120" si="79">+R120/210*1000</f>
        <v>0</v>
      </c>
      <c r="T120" s="692"/>
      <c r="U120" s="695">
        <f t="shared" ref="U120:U127" si="80">+K120+T120</f>
        <v>0</v>
      </c>
      <c r="V120" s="696">
        <f t="shared" ref="V120:V127" si="81">IF(S120=0,0,+U120/S120*100)</f>
        <v>0</v>
      </c>
      <c r="W120" s="694"/>
      <c r="X120" s="691">
        <f t="shared" ref="X120:X183" si="82">+W120/210/SQRT(3)*1000</f>
        <v>0</v>
      </c>
      <c r="Y120" s="692"/>
      <c r="Z120" s="695">
        <f t="shared" ref="Z120:Z183" si="83">+N120+Y120</f>
        <v>0</v>
      </c>
      <c r="AA120" s="697">
        <f t="shared" ref="AA120:AA183" si="84">IF(X120=0,0,+Z120/X120*100)</f>
        <v>0</v>
      </c>
    </row>
    <row r="121" spans="2:27" ht="14.25" customHeight="1" x14ac:dyDescent="0.15">
      <c r="B121" s="872"/>
      <c r="C121" s="873"/>
      <c r="D121" s="874"/>
      <c r="E121" s="864"/>
      <c r="F121" s="865"/>
      <c r="G121" s="848"/>
      <c r="H121" s="679" t="s">
        <v>568</v>
      </c>
      <c r="I121" s="698">
        <v>0</v>
      </c>
      <c r="J121" s="715">
        <f t="shared" si="51"/>
        <v>0</v>
      </c>
      <c r="K121" s="702"/>
      <c r="L121" s="698">
        <v>0</v>
      </c>
      <c r="M121" s="715">
        <f t="shared" si="52"/>
        <v>0</v>
      </c>
      <c r="N121" s="701"/>
      <c r="O121" s="850"/>
      <c r="P121" s="852"/>
      <c r="Q121" s="854"/>
      <c r="R121" s="702"/>
      <c r="S121" s="699">
        <f>+R121/210*1000</f>
        <v>0</v>
      </c>
      <c r="T121" s="700"/>
      <c r="U121" s="703">
        <f t="shared" si="80"/>
        <v>0</v>
      </c>
      <c r="V121" s="704">
        <f t="shared" si="81"/>
        <v>0</v>
      </c>
      <c r="W121" s="702"/>
      <c r="X121" s="699">
        <f t="shared" si="82"/>
        <v>0</v>
      </c>
      <c r="Y121" s="700"/>
      <c r="Z121" s="703">
        <f t="shared" si="83"/>
        <v>0</v>
      </c>
      <c r="AA121" s="705">
        <f t="shared" si="84"/>
        <v>0</v>
      </c>
    </row>
    <row r="122" spans="2:27" ht="14.25" customHeight="1" x14ac:dyDescent="0.15">
      <c r="B122" s="872"/>
      <c r="C122" s="873"/>
      <c r="D122" s="874"/>
      <c r="E122" s="864"/>
      <c r="F122" s="865"/>
      <c r="G122" s="846" t="s">
        <v>567</v>
      </c>
      <c r="H122" s="680" t="s">
        <v>566</v>
      </c>
      <c r="I122" s="706">
        <v>75</v>
      </c>
      <c r="J122" s="716">
        <f t="shared" si="51"/>
        <v>357.14285714285717</v>
      </c>
      <c r="K122" s="710"/>
      <c r="L122" s="706">
        <v>75</v>
      </c>
      <c r="M122" s="716">
        <f t="shared" si="52"/>
        <v>206.19652471058063</v>
      </c>
      <c r="N122" s="709"/>
      <c r="O122" s="850"/>
      <c r="P122" s="852"/>
      <c r="Q122" s="854"/>
      <c r="R122" s="710"/>
      <c r="S122" s="707">
        <f t="shared" ref="S122:S127" si="85">+R122/210*1000</f>
        <v>0</v>
      </c>
      <c r="T122" s="708"/>
      <c r="U122" s="711">
        <f t="shared" si="80"/>
        <v>0</v>
      </c>
      <c r="V122" s="712">
        <f t="shared" si="81"/>
        <v>0</v>
      </c>
      <c r="W122" s="710"/>
      <c r="X122" s="707">
        <f t="shared" si="82"/>
        <v>0</v>
      </c>
      <c r="Y122" s="708"/>
      <c r="Z122" s="711">
        <f t="shared" si="83"/>
        <v>0</v>
      </c>
      <c r="AA122" s="713">
        <f t="shared" si="84"/>
        <v>0</v>
      </c>
    </row>
    <row r="123" spans="2:27" ht="14.25" customHeight="1" x14ac:dyDescent="0.15">
      <c r="B123" s="872"/>
      <c r="C123" s="873"/>
      <c r="D123" s="874"/>
      <c r="E123" s="864"/>
      <c r="F123" s="865"/>
      <c r="G123" s="847"/>
      <c r="H123" s="678" t="s">
        <v>567</v>
      </c>
      <c r="I123" s="690">
        <v>0</v>
      </c>
      <c r="J123" s="714">
        <f t="shared" si="51"/>
        <v>0</v>
      </c>
      <c r="K123" s="694"/>
      <c r="L123" s="690">
        <v>0</v>
      </c>
      <c r="M123" s="714">
        <f t="shared" si="52"/>
        <v>0</v>
      </c>
      <c r="N123" s="693"/>
      <c r="O123" s="850"/>
      <c r="P123" s="852"/>
      <c r="Q123" s="854"/>
      <c r="R123" s="694"/>
      <c r="S123" s="691">
        <f t="shared" si="85"/>
        <v>0</v>
      </c>
      <c r="T123" s="692"/>
      <c r="U123" s="695">
        <f t="shared" si="80"/>
        <v>0</v>
      </c>
      <c r="V123" s="696">
        <f t="shared" si="81"/>
        <v>0</v>
      </c>
      <c r="W123" s="694"/>
      <c r="X123" s="691">
        <f t="shared" si="82"/>
        <v>0</v>
      </c>
      <c r="Y123" s="692"/>
      <c r="Z123" s="695">
        <f t="shared" si="83"/>
        <v>0</v>
      </c>
      <c r="AA123" s="697">
        <f t="shared" si="84"/>
        <v>0</v>
      </c>
    </row>
    <row r="124" spans="2:27" ht="14.25" customHeight="1" x14ac:dyDescent="0.15">
      <c r="B124" s="872"/>
      <c r="C124" s="873"/>
      <c r="D124" s="874"/>
      <c r="E124" s="864"/>
      <c r="F124" s="865"/>
      <c r="G124" s="848"/>
      <c r="H124" s="679" t="s">
        <v>568</v>
      </c>
      <c r="I124" s="698">
        <v>0</v>
      </c>
      <c r="J124" s="715">
        <f t="shared" si="51"/>
        <v>0</v>
      </c>
      <c r="K124" s="702"/>
      <c r="L124" s="698">
        <v>0</v>
      </c>
      <c r="M124" s="715">
        <f t="shared" si="52"/>
        <v>0</v>
      </c>
      <c r="N124" s="701"/>
      <c r="O124" s="850"/>
      <c r="P124" s="852"/>
      <c r="Q124" s="854"/>
      <c r="R124" s="702"/>
      <c r="S124" s="699">
        <f t="shared" si="85"/>
        <v>0</v>
      </c>
      <c r="T124" s="700"/>
      <c r="U124" s="703">
        <f t="shared" si="80"/>
        <v>0</v>
      </c>
      <c r="V124" s="704">
        <f t="shared" si="81"/>
        <v>0</v>
      </c>
      <c r="W124" s="702"/>
      <c r="X124" s="699">
        <f t="shared" si="82"/>
        <v>0</v>
      </c>
      <c r="Y124" s="700"/>
      <c r="Z124" s="703">
        <f t="shared" si="83"/>
        <v>0</v>
      </c>
      <c r="AA124" s="705">
        <f t="shared" si="84"/>
        <v>0</v>
      </c>
    </row>
    <row r="125" spans="2:27" ht="14.25" customHeight="1" x14ac:dyDescent="0.15">
      <c r="B125" s="872"/>
      <c r="C125" s="873"/>
      <c r="D125" s="874"/>
      <c r="E125" s="864"/>
      <c r="F125" s="865"/>
      <c r="G125" s="846" t="s">
        <v>568</v>
      </c>
      <c r="H125" s="680" t="s">
        <v>566</v>
      </c>
      <c r="I125" s="706">
        <v>0</v>
      </c>
      <c r="J125" s="716">
        <f t="shared" si="51"/>
        <v>0</v>
      </c>
      <c r="K125" s="710"/>
      <c r="L125" s="706">
        <v>0</v>
      </c>
      <c r="M125" s="716">
        <f t="shared" si="52"/>
        <v>0</v>
      </c>
      <c r="N125" s="709"/>
      <c r="O125" s="850"/>
      <c r="P125" s="852"/>
      <c r="Q125" s="854"/>
      <c r="R125" s="710"/>
      <c r="S125" s="707">
        <f t="shared" si="85"/>
        <v>0</v>
      </c>
      <c r="T125" s="708"/>
      <c r="U125" s="711">
        <f t="shared" si="80"/>
        <v>0</v>
      </c>
      <c r="V125" s="712">
        <f t="shared" si="81"/>
        <v>0</v>
      </c>
      <c r="W125" s="710"/>
      <c r="X125" s="707">
        <f t="shared" si="82"/>
        <v>0</v>
      </c>
      <c r="Y125" s="708"/>
      <c r="Z125" s="711">
        <f t="shared" si="83"/>
        <v>0</v>
      </c>
      <c r="AA125" s="713">
        <f t="shared" si="84"/>
        <v>0</v>
      </c>
    </row>
    <row r="126" spans="2:27" ht="14.25" customHeight="1" x14ac:dyDescent="0.15">
      <c r="B126" s="872"/>
      <c r="C126" s="873"/>
      <c r="D126" s="874"/>
      <c r="E126" s="864"/>
      <c r="F126" s="865"/>
      <c r="G126" s="847"/>
      <c r="H126" s="678" t="s">
        <v>567</v>
      </c>
      <c r="I126" s="690">
        <v>0</v>
      </c>
      <c r="J126" s="691">
        <f t="shared" si="51"/>
        <v>0</v>
      </c>
      <c r="K126" s="692"/>
      <c r="L126" s="690">
        <v>0</v>
      </c>
      <c r="M126" s="691">
        <f t="shared" si="52"/>
        <v>0</v>
      </c>
      <c r="N126" s="693"/>
      <c r="O126" s="850"/>
      <c r="P126" s="852"/>
      <c r="Q126" s="854"/>
      <c r="R126" s="694"/>
      <c r="S126" s="691">
        <f t="shared" si="85"/>
        <v>0</v>
      </c>
      <c r="T126" s="692"/>
      <c r="U126" s="695">
        <f t="shared" si="80"/>
        <v>0</v>
      </c>
      <c r="V126" s="696">
        <f t="shared" si="81"/>
        <v>0</v>
      </c>
      <c r="W126" s="694"/>
      <c r="X126" s="691">
        <f t="shared" si="82"/>
        <v>0</v>
      </c>
      <c r="Y126" s="692"/>
      <c r="Z126" s="695">
        <f t="shared" si="83"/>
        <v>0</v>
      </c>
      <c r="AA126" s="697">
        <f t="shared" si="84"/>
        <v>0</v>
      </c>
    </row>
    <row r="127" spans="2:27" ht="14.25" customHeight="1" x14ac:dyDescent="0.15">
      <c r="B127" s="872"/>
      <c r="C127" s="873"/>
      <c r="D127" s="874"/>
      <c r="E127" s="863"/>
      <c r="F127" s="865"/>
      <c r="G127" s="848"/>
      <c r="H127" s="679" t="s">
        <v>568</v>
      </c>
      <c r="I127" s="698">
        <v>0</v>
      </c>
      <c r="J127" s="699">
        <f t="shared" si="51"/>
        <v>0</v>
      </c>
      <c r="K127" s="700"/>
      <c r="L127" s="698">
        <v>0</v>
      </c>
      <c r="M127" s="699">
        <f t="shared" si="52"/>
        <v>0</v>
      </c>
      <c r="N127" s="701"/>
      <c r="O127" s="849"/>
      <c r="P127" s="851"/>
      <c r="Q127" s="853"/>
      <c r="R127" s="702"/>
      <c r="S127" s="699">
        <f t="shared" si="85"/>
        <v>0</v>
      </c>
      <c r="T127" s="700"/>
      <c r="U127" s="703">
        <f t="shared" si="80"/>
        <v>0</v>
      </c>
      <c r="V127" s="704">
        <f t="shared" si="81"/>
        <v>0</v>
      </c>
      <c r="W127" s="702"/>
      <c r="X127" s="699">
        <f t="shared" si="82"/>
        <v>0</v>
      </c>
      <c r="Y127" s="700"/>
      <c r="Z127" s="703">
        <f t="shared" si="83"/>
        <v>0</v>
      </c>
      <c r="AA127" s="705">
        <f t="shared" si="84"/>
        <v>0</v>
      </c>
    </row>
    <row r="128" spans="2:27" ht="14.25" customHeight="1" x14ac:dyDescent="0.15">
      <c r="B128" s="858">
        <v>14</v>
      </c>
      <c r="C128" s="859" t="s">
        <v>119</v>
      </c>
      <c r="D128" s="860" t="s">
        <v>571</v>
      </c>
      <c r="E128" s="863">
        <f t="shared" ref="E128" si="86">SUM(I128:I136)+SUM(L128:L136)</f>
        <v>325</v>
      </c>
      <c r="F128" s="865">
        <v>136</v>
      </c>
      <c r="G128" s="846" t="s">
        <v>566</v>
      </c>
      <c r="H128" s="680" t="s">
        <v>566</v>
      </c>
      <c r="I128" s="706">
        <v>75</v>
      </c>
      <c r="J128" s="716">
        <f t="shared" si="51"/>
        <v>357.14285714285717</v>
      </c>
      <c r="K128" s="710"/>
      <c r="L128" s="706">
        <v>100</v>
      </c>
      <c r="M128" s="716">
        <f t="shared" si="52"/>
        <v>274.92869961410747</v>
      </c>
      <c r="N128" s="709"/>
      <c r="O128" s="849"/>
      <c r="P128" s="851">
        <f t="shared" ref="P128" si="87">SUM(R128:R136)+SUM(W128:W136)</f>
        <v>0</v>
      </c>
      <c r="Q128" s="853"/>
      <c r="R128" s="710"/>
      <c r="S128" s="707">
        <f>+R128/210*1000</f>
        <v>0</v>
      </c>
      <c r="T128" s="708"/>
      <c r="U128" s="711">
        <f>+K128+T128</f>
        <v>0</v>
      </c>
      <c r="V128" s="712">
        <f>IF(S128=0,0,+U128/S128*100)</f>
        <v>0</v>
      </c>
      <c r="W128" s="710"/>
      <c r="X128" s="707">
        <f t="shared" si="82"/>
        <v>0</v>
      </c>
      <c r="Y128" s="708"/>
      <c r="Z128" s="711">
        <f t="shared" si="83"/>
        <v>0</v>
      </c>
      <c r="AA128" s="713">
        <f t="shared" si="84"/>
        <v>0</v>
      </c>
    </row>
    <row r="129" spans="2:27" ht="14.25" customHeight="1" x14ac:dyDescent="0.15">
      <c r="B129" s="858"/>
      <c r="C129" s="859"/>
      <c r="D129" s="861"/>
      <c r="E129" s="864"/>
      <c r="F129" s="865"/>
      <c r="G129" s="847"/>
      <c r="H129" s="678" t="s">
        <v>567</v>
      </c>
      <c r="I129" s="690">
        <v>0</v>
      </c>
      <c r="J129" s="714">
        <f t="shared" si="51"/>
        <v>0</v>
      </c>
      <c r="K129" s="694"/>
      <c r="L129" s="690">
        <v>0</v>
      </c>
      <c r="M129" s="714">
        <f t="shared" si="52"/>
        <v>0</v>
      </c>
      <c r="N129" s="693"/>
      <c r="O129" s="850"/>
      <c r="P129" s="852"/>
      <c r="Q129" s="854"/>
      <c r="R129" s="694"/>
      <c r="S129" s="691">
        <f t="shared" ref="S129" si="88">+R129/210*1000</f>
        <v>0</v>
      </c>
      <c r="T129" s="692"/>
      <c r="U129" s="695">
        <f t="shared" ref="U129:U136" si="89">+K129+T129</f>
        <v>0</v>
      </c>
      <c r="V129" s="696">
        <f t="shared" ref="V129:V136" si="90">IF(S129=0,0,+U129/S129*100)</f>
        <v>0</v>
      </c>
      <c r="W129" s="694"/>
      <c r="X129" s="691">
        <f t="shared" si="82"/>
        <v>0</v>
      </c>
      <c r="Y129" s="692"/>
      <c r="Z129" s="695">
        <f t="shared" si="83"/>
        <v>0</v>
      </c>
      <c r="AA129" s="697">
        <f t="shared" si="84"/>
        <v>0</v>
      </c>
    </row>
    <row r="130" spans="2:27" ht="14.25" customHeight="1" x14ac:dyDescent="0.15">
      <c r="B130" s="858"/>
      <c r="C130" s="859"/>
      <c r="D130" s="861"/>
      <c r="E130" s="864"/>
      <c r="F130" s="865"/>
      <c r="G130" s="848"/>
      <c r="H130" s="679" t="s">
        <v>568</v>
      </c>
      <c r="I130" s="698">
        <v>0</v>
      </c>
      <c r="J130" s="715">
        <f t="shared" si="51"/>
        <v>0</v>
      </c>
      <c r="K130" s="702"/>
      <c r="L130" s="698">
        <v>0</v>
      </c>
      <c r="M130" s="715">
        <f t="shared" si="52"/>
        <v>0</v>
      </c>
      <c r="N130" s="701"/>
      <c r="O130" s="850"/>
      <c r="P130" s="852"/>
      <c r="Q130" s="854"/>
      <c r="R130" s="702"/>
      <c r="S130" s="699">
        <f>+R130/210*1000</f>
        <v>0</v>
      </c>
      <c r="T130" s="700"/>
      <c r="U130" s="703">
        <f t="shared" si="89"/>
        <v>0</v>
      </c>
      <c r="V130" s="704">
        <f t="shared" si="90"/>
        <v>0</v>
      </c>
      <c r="W130" s="702"/>
      <c r="X130" s="699">
        <f t="shared" si="82"/>
        <v>0</v>
      </c>
      <c r="Y130" s="700"/>
      <c r="Z130" s="703">
        <f t="shared" si="83"/>
        <v>0</v>
      </c>
      <c r="AA130" s="705">
        <f t="shared" si="84"/>
        <v>0</v>
      </c>
    </row>
    <row r="131" spans="2:27" ht="14.25" customHeight="1" x14ac:dyDescent="0.15">
      <c r="B131" s="858"/>
      <c r="C131" s="859"/>
      <c r="D131" s="861"/>
      <c r="E131" s="864"/>
      <c r="F131" s="865"/>
      <c r="G131" s="846" t="s">
        <v>567</v>
      </c>
      <c r="H131" s="680" t="s">
        <v>566</v>
      </c>
      <c r="I131" s="706">
        <v>75</v>
      </c>
      <c r="J131" s="716">
        <f t="shared" si="51"/>
        <v>357.14285714285717</v>
      </c>
      <c r="K131" s="710"/>
      <c r="L131" s="706">
        <v>75</v>
      </c>
      <c r="M131" s="716">
        <f t="shared" si="52"/>
        <v>206.19652471058063</v>
      </c>
      <c r="N131" s="709"/>
      <c r="O131" s="850"/>
      <c r="P131" s="852"/>
      <c r="Q131" s="854"/>
      <c r="R131" s="710"/>
      <c r="S131" s="707">
        <f t="shared" ref="S131:S136" si="91">+R131/210*1000</f>
        <v>0</v>
      </c>
      <c r="T131" s="708"/>
      <c r="U131" s="711">
        <f t="shared" si="89"/>
        <v>0</v>
      </c>
      <c r="V131" s="712">
        <f t="shared" si="90"/>
        <v>0</v>
      </c>
      <c r="W131" s="710"/>
      <c r="X131" s="707">
        <f t="shared" si="82"/>
        <v>0</v>
      </c>
      <c r="Y131" s="708"/>
      <c r="Z131" s="711">
        <f t="shared" si="83"/>
        <v>0</v>
      </c>
      <c r="AA131" s="713">
        <f t="shared" si="84"/>
        <v>0</v>
      </c>
    </row>
    <row r="132" spans="2:27" ht="14.25" customHeight="1" x14ac:dyDescent="0.15">
      <c r="B132" s="858"/>
      <c r="C132" s="859"/>
      <c r="D132" s="861"/>
      <c r="E132" s="864"/>
      <c r="F132" s="865"/>
      <c r="G132" s="847"/>
      <c r="H132" s="678" t="s">
        <v>567</v>
      </c>
      <c r="I132" s="690">
        <v>0</v>
      </c>
      <c r="J132" s="714">
        <f t="shared" si="51"/>
        <v>0</v>
      </c>
      <c r="K132" s="694"/>
      <c r="L132" s="690">
        <v>0</v>
      </c>
      <c r="M132" s="714">
        <f t="shared" si="52"/>
        <v>0</v>
      </c>
      <c r="N132" s="693"/>
      <c r="O132" s="850"/>
      <c r="P132" s="852"/>
      <c r="Q132" s="854"/>
      <c r="R132" s="694"/>
      <c r="S132" s="691">
        <f t="shared" si="91"/>
        <v>0</v>
      </c>
      <c r="T132" s="692"/>
      <c r="U132" s="695">
        <f t="shared" si="89"/>
        <v>0</v>
      </c>
      <c r="V132" s="696">
        <f t="shared" si="90"/>
        <v>0</v>
      </c>
      <c r="W132" s="694"/>
      <c r="X132" s="691">
        <f t="shared" si="82"/>
        <v>0</v>
      </c>
      <c r="Y132" s="692"/>
      <c r="Z132" s="695">
        <f t="shared" si="83"/>
        <v>0</v>
      </c>
      <c r="AA132" s="697">
        <f t="shared" si="84"/>
        <v>0</v>
      </c>
    </row>
    <row r="133" spans="2:27" ht="14.25" customHeight="1" x14ac:dyDescent="0.15">
      <c r="B133" s="858"/>
      <c r="C133" s="859"/>
      <c r="D133" s="861"/>
      <c r="E133" s="864"/>
      <c r="F133" s="865"/>
      <c r="G133" s="848"/>
      <c r="H133" s="679" t="s">
        <v>568</v>
      </c>
      <c r="I133" s="698">
        <v>0</v>
      </c>
      <c r="J133" s="715">
        <f t="shared" si="51"/>
        <v>0</v>
      </c>
      <c r="K133" s="702"/>
      <c r="L133" s="698">
        <v>0</v>
      </c>
      <c r="M133" s="715">
        <f t="shared" si="52"/>
        <v>0</v>
      </c>
      <c r="N133" s="701"/>
      <c r="O133" s="850"/>
      <c r="P133" s="852"/>
      <c r="Q133" s="854"/>
      <c r="R133" s="702"/>
      <c r="S133" s="699">
        <f t="shared" si="91"/>
        <v>0</v>
      </c>
      <c r="T133" s="700"/>
      <c r="U133" s="703">
        <f t="shared" si="89"/>
        <v>0</v>
      </c>
      <c r="V133" s="704">
        <f t="shared" si="90"/>
        <v>0</v>
      </c>
      <c r="W133" s="702"/>
      <c r="X133" s="699">
        <f t="shared" si="82"/>
        <v>0</v>
      </c>
      <c r="Y133" s="700"/>
      <c r="Z133" s="703">
        <f t="shared" si="83"/>
        <v>0</v>
      </c>
      <c r="AA133" s="705">
        <f t="shared" si="84"/>
        <v>0</v>
      </c>
    </row>
    <row r="134" spans="2:27" ht="14.25" customHeight="1" x14ac:dyDescent="0.15">
      <c r="B134" s="858"/>
      <c r="C134" s="859"/>
      <c r="D134" s="861"/>
      <c r="E134" s="864"/>
      <c r="F134" s="865"/>
      <c r="G134" s="846" t="s">
        <v>568</v>
      </c>
      <c r="H134" s="680" t="s">
        <v>566</v>
      </c>
      <c r="I134" s="706">
        <v>0</v>
      </c>
      <c r="J134" s="716">
        <f t="shared" si="51"/>
        <v>0</v>
      </c>
      <c r="K134" s="710"/>
      <c r="L134" s="706">
        <v>0</v>
      </c>
      <c r="M134" s="716">
        <f t="shared" si="52"/>
        <v>0</v>
      </c>
      <c r="N134" s="709"/>
      <c r="O134" s="850"/>
      <c r="P134" s="852"/>
      <c r="Q134" s="854"/>
      <c r="R134" s="710"/>
      <c r="S134" s="707">
        <f t="shared" si="91"/>
        <v>0</v>
      </c>
      <c r="T134" s="708"/>
      <c r="U134" s="711">
        <f t="shared" si="89"/>
        <v>0</v>
      </c>
      <c r="V134" s="712">
        <f t="shared" si="90"/>
        <v>0</v>
      </c>
      <c r="W134" s="710"/>
      <c r="X134" s="707">
        <f t="shared" si="82"/>
        <v>0</v>
      </c>
      <c r="Y134" s="708"/>
      <c r="Z134" s="711">
        <f t="shared" si="83"/>
        <v>0</v>
      </c>
      <c r="AA134" s="713">
        <f t="shared" si="84"/>
        <v>0</v>
      </c>
    </row>
    <row r="135" spans="2:27" ht="14.25" customHeight="1" x14ac:dyDescent="0.15">
      <c r="B135" s="858"/>
      <c r="C135" s="859"/>
      <c r="D135" s="861"/>
      <c r="E135" s="864"/>
      <c r="F135" s="865"/>
      <c r="G135" s="847"/>
      <c r="H135" s="678" t="s">
        <v>567</v>
      </c>
      <c r="I135" s="690">
        <v>0</v>
      </c>
      <c r="J135" s="714">
        <f t="shared" si="51"/>
        <v>0</v>
      </c>
      <c r="K135" s="694"/>
      <c r="L135" s="690">
        <v>0</v>
      </c>
      <c r="M135" s="714">
        <f t="shared" si="52"/>
        <v>0</v>
      </c>
      <c r="N135" s="693"/>
      <c r="O135" s="850"/>
      <c r="P135" s="852"/>
      <c r="Q135" s="854"/>
      <c r="R135" s="694"/>
      <c r="S135" s="691">
        <f t="shared" si="91"/>
        <v>0</v>
      </c>
      <c r="T135" s="692"/>
      <c r="U135" s="695">
        <f t="shared" si="89"/>
        <v>0</v>
      </c>
      <c r="V135" s="696">
        <f t="shared" si="90"/>
        <v>0</v>
      </c>
      <c r="W135" s="694"/>
      <c r="X135" s="691">
        <f t="shared" si="82"/>
        <v>0</v>
      </c>
      <c r="Y135" s="692"/>
      <c r="Z135" s="695">
        <f t="shared" si="83"/>
        <v>0</v>
      </c>
      <c r="AA135" s="697">
        <f t="shared" si="84"/>
        <v>0</v>
      </c>
    </row>
    <row r="136" spans="2:27" ht="14.25" customHeight="1" x14ac:dyDescent="0.15">
      <c r="B136" s="858"/>
      <c r="C136" s="859"/>
      <c r="D136" s="862"/>
      <c r="E136" s="863"/>
      <c r="F136" s="865"/>
      <c r="G136" s="848"/>
      <c r="H136" s="679" t="s">
        <v>568</v>
      </c>
      <c r="I136" s="698">
        <v>0</v>
      </c>
      <c r="J136" s="715">
        <f t="shared" si="51"/>
        <v>0</v>
      </c>
      <c r="K136" s="702"/>
      <c r="L136" s="698">
        <v>0</v>
      </c>
      <c r="M136" s="715">
        <f t="shared" si="52"/>
        <v>0</v>
      </c>
      <c r="N136" s="701"/>
      <c r="O136" s="849"/>
      <c r="P136" s="851"/>
      <c r="Q136" s="853"/>
      <c r="R136" s="702"/>
      <c r="S136" s="699">
        <f t="shared" si="91"/>
        <v>0</v>
      </c>
      <c r="T136" s="700"/>
      <c r="U136" s="703">
        <f t="shared" si="89"/>
        <v>0</v>
      </c>
      <c r="V136" s="704">
        <f t="shared" si="90"/>
        <v>0</v>
      </c>
      <c r="W136" s="702"/>
      <c r="X136" s="699">
        <f t="shared" si="82"/>
        <v>0</v>
      </c>
      <c r="Y136" s="700"/>
      <c r="Z136" s="703">
        <f t="shared" si="83"/>
        <v>0</v>
      </c>
      <c r="AA136" s="705">
        <f t="shared" si="84"/>
        <v>0</v>
      </c>
    </row>
    <row r="137" spans="2:27" ht="14.25" customHeight="1" x14ac:dyDescent="0.15">
      <c r="B137" s="872">
        <v>15</v>
      </c>
      <c r="C137" s="873" t="s">
        <v>120</v>
      </c>
      <c r="D137" s="874"/>
      <c r="E137" s="863">
        <f t="shared" ref="E137" si="92">SUM(I137:I145)+SUM(L137:L145)</f>
        <v>500</v>
      </c>
      <c r="F137" s="865">
        <v>121</v>
      </c>
      <c r="G137" s="846" t="s">
        <v>566</v>
      </c>
      <c r="H137" s="680" t="s">
        <v>566</v>
      </c>
      <c r="I137" s="706">
        <v>100</v>
      </c>
      <c r="J137" s="716">
        <f t="shared" si="51"/>
        <v>476.19047619047615</v>
      </c>
      <c r="K137" s="710"/>
      <c r="L137" s="706">
        <v>300</v>
      </c>
      <c r="M137" s="716">
        <f t="shared" si="52"/>
        <v>824.78609884232253</v>
      </c>
      <c r="N137" s="709"/>
      <c r="O137" s="849"/>
      <c r="P137" s="851">
        <f t="shared" ref="P137" si="93">SUM(R137:R145)+SUM(W137:W145)</f>
        <v>0</v>
      </c>
      <c r="Q137" s="853"/>
      <c r="R137" s="710"/>
      <c r="S137" s="707">
        <f>+R137/210*1000</f>
        <v>0</v>
      </c>
      <c r="T137" s="708"/>
      <c r="U137" s="711">
        <f>+K137+T137</f>
        <v>0</v>
      </c>
      <c r="V137" s="712">
        <f>IF(S137=0,0,+U137/S137*100)</f>
        <v>0</v>
      </c>
      <c r="W137" s="710"/>
      <c r="X137" s="707">
        <f t="shared" si="82"/>
        <v>0</v>
      </c>
      <c r="Y137" s="708"/>
      <c r="Z137" s="711">
        <f t="shared" si="83"/>
        <v>0</v>
      </c>
      <c r="AA137" s="713">
        <f t="shared" si="84"/>
        <v>0</v>
      </c>
    </row>
    <row r="138" spans="2:27" ht="14.25" customHeight="1" x14ac:dyDescent="0.15">
      <c r="B138" s="872"/>
      <c r="C138" s="873"/>
      <c r="D138" s="874"/>
      <c r="E138" s="864"/>
      <c r="F138" s="865"/>
      <c r="G138" s="847"/>
      <c r="H138" s="678" t="s">
        <v>567</v>
      </c>
      <c r="I138" s="690">
        <v>100</v>
      </c>
      <c r="J138" s="714">
        <f t="shared" si="51"/>
        <v>476.19047619047615</v>
      </c>
      <c r="K138" s="694"/>
      <c r="L138" s="690">
        <v>0</v>
      </c>
      <c r="M138" s="714">
        <f t="shared" si="52"/>
        <v>0</v>
      </c>
      <c r="N138" s="693"/>
      <c r="O138" s="850"/>
      <c r="P138" s="852"/>
      <c r="Q138" s="854"/>
      <c r="R138" s="694"/>
      <c r="S138" s="691">
        <f t="shared" ref="S138" si="94">+R138/210*1000</f>
        <v>0</v>
      </c>
      <c r="T138" s="692"/>
      <c r="U138" s="695">
        <f t="shared" ref="U138:U145" si="95">+K138+T138</f>
        <v>0</v>
      </c>
      <c r="V138" s="696">
        <f t="shared" ref="V138:V145" si="96">IF(S138=0,0,+U138/S138*100)</f>
        <v>0</v>
      </c>
      <c r="W138" s="694"/>
      <c r="X138" s="691">
        <f t="shared" si="82"/>
        <v>0</v>
      </c>
      <c r="Y138" s="692"/>
      <c r="Z138" s="695">
        <f t="shared" si="83"/>
        <v>0</v>
      </c>
      <c r="AA138" s="697">
        <f t="shared" si="84"/>
        <v>0</v>
      </c>
    </row>
    <row r="139" spans="2:27" ht="14.25" customHeight="1" x14ac:dyDescent="0.15">
      <c r="B139" s="872"/>
      <c r="C139" s="873"/>
      <c r="D139" s="874"/>
      <c r="E139" s="864"/>
      <c r="F139" s="865"/>
      <c r="G139" s="848"/>
      <c r="H139" s="679" t="s">
        <v>568</v>
      </c>
      <c r="I139" s="698">
        <v>0</v>
      </c>
      <c r="J139" s="715">
        <f t="shared" si="51"/>
        <v>0</v>
      </c>
      <c r="K139" s="702"/>
      <c r="L139" s="698">
        <v>0</v>
      </c>
      <c r="M139" s="715">
        <f t="shared" si="52"/>
        <v>0</v>
      </c>
      <c r="N139" s="701"/>
      <c r="O139" s="850"/>
      <c r="P139" s="852"/>
      <c r="Q139" s="854"/>
      <c r="R139" s="702"/>
      <c r="S139" s="699">
        <f>+R139/210*1000</f>
        <v>0</v>
      </c>
      <c r="T139" s="700"/>
      <c r="U139" s="703">
        <f t="shared" si="95"/>
        <v>0</v>
      </c>
      <c r="V139" s="704">
        <f t="shared" si="96"/>
        <v>0</v>
      </c>
      <c r="W139" s="702"/>
      <c r="X139" s="699">
        <f t="shared" si="82"/>
        <v>0</v>
      </c>
      <c r="Y139" s="700"/>
      <c r="Z139" s="703">
        <f t="shared" si="83"/>
        <v>0</v>
      </c>
      <c r="AA139" s="705">
        <f t="shared" si="84"/>
        <v>0</v>
      </c>
    </row>
    <row r="140" spans="2:27" ht="14.25" customHeight="1" x14ac:dyDescent="0.15">
      <c r="B140" s="872"/>
      <c r="C140" s="873"/>
      <c r="D140" s="874"/>
      <c r="E140" s="864"/>
      <c r="F140" s="865"/>
      <c r="G140" s="846" t="s">
        <v>567</v>
      </c>
      <c r="H140" s="680" t="s">
        <v>566</v>
      </c>
      <c r="I140" s="706">
        <v>0</v>
      </c>
      <c r="J140" s="716">
        <f t="shared" ref="J140:J203" si="97">I140/210*1000</f>
        <v>0</v>
      </c>
      <c r="K140" s="710"/>
      <c r="L140" s="706">
        <v>0</v>
      </c>
      <c r="M140" s="716">
        <f t="shared" ref="M140:M203" si="98">L140/210/SQRT(3)*1000</f>
        <v>0</v>
      </c>
      <c r="N140" s="709"/>
      <c r="O140" s="850"/>
      <c r="P140" s="852"/>
      <c r="Q140" s="854"/>
      <c r="R140" s="710"/>
      <c r="S140" s="707">
        <f t="shared" ref="S140:S145" si="99">+R140/210*1000</f>
        <v>0</v>
      </c>
      <c r="T140" s="708"/>
      <c r="U140" s="711">
        <f t="shared" si="95"/>
        <v>0</v>
      </c>
      <c r="V140" s="712">
        <f t="shared" si="96"/>
        <v>0</v>
      </c>
      <c r="W140" s="710"/>
      <c r="X140" s="707">
        <f t="shared" si="82"/>
        <v>0</v>
      </c>
      <c r="Y140" s="708"/>
      <c r="Z140" s="711">
        <f t="shared" si="83"/>
        <v>0</v>
      </c>
      <c r="AA140" s="713">
        <f t="shared" si="84"/>
        <v>0</v>
      </c>
    </row>
    <row r="141" spans="2:27" ht="14.25" customHeight="1" x14ac:dyDescent="0.15">
      <c r="B141" s="872"/>
      <c r="C141" s="873"/>
      <c r="D141" s="874"/>
      <c r="E141" s="864"/>
      <c r="F141" s="865"/>
      <c r="G141" s="847"/>
      <c r="H141" s="678" t="s">
        <v>567</v>
      </c>
      <c r="I141" s="690">
        <v>0</v>
      </c>
      <c r="J141" s="714">
        <f t="shared" si="97"/>
        <v>0</v>
      </c>
      <c r="K141" s="694"/>
      <c r="L141" s="690">
        <v>0</v>
      </c>
      <c r="M141" s="714">
        <f t="shared" si="98"/>
        <v>0</v>
      </c>
      <c r="N141" s="693"/>
      <c r="O141" s="850"/>
      <c r="P141" s="852"/>
      <c r="Q141" s="854"/>
      <c r="R141" s="694"/>
      <c r="S141" s="691">
        <f t="shared" si="99"/>
        <v>0</v>
      </c>
      <c r="T141" s="692"/>
      <c r="U141" s="695">
        <f t="shared" si="95"/>
        <v>0</v>
      </c>
      <c r="V141" s="696">
        <f t="shared" si="96"/>
        <v>0</v>
      </c>
      <c r="W141" s="694"/>
      <c r="X141" s="691">
        <f t="shared" si="82"/>
        <v>0</v>
      </c>
      <c r="Y141" s="692"/>
      <c r="Z141" s="695">
        <f t="shared" si="83"/>
        <v>0</v>
      </c>
      <c r="AA141" s="697">
        <f t="shared" si="84"/>
        <v>0</v>
      </c>
    </row>
    <row r="142" spans="2:27" ht="14.25" customHeight="1" x14ac:dyDescent="0.15">
      <c r="B142" s="872"/>
      <c r="C142" s="873"/>
      <c r="D142" s="874"/>
      <c r="E142" s="864"/>
      <c r="F142" s="865"/>
      <c r="G142" s="848"/>
      <c r="H142" s="679" t="s">
        <v>568</v>
      </c>
      <c r="I142" s="698">
        <v>0</v>
      </c>
      <c r="J142" s="715">
        <f t="shared" si="97"/>
        <v>0</v>
      </c>
      <c r="K142" s="702"/>
      <c r="L142" s="698">
        <v>0</v>
      </c>
      <c r="M142" s="715">
        <f t="shared" si="98"/>
        <v>0</v>
      </c>
      <c r="N142" s="701"/>
      <c r="O142" s="850"/>
      <c r="P142" s="852"/>
      <c r="Q142" s="854"/>
      <c r="R142" s="702"/>
      <c r="S142" s="699">
        <f t="shared" si="99"/>
        <v>0</v>
      </c>
      <c r="T142" s="700"/>
      <c r="U142" s="703">
        <f t="shared" si="95"/>
        <v>0</v>
      </c>
      <c r="V142" s="704">
        <f t="shared" si="96"/>
        <v>0</v>
      </c>
      <c r="W142" s="702"/>
      <c r="X142" s="699">
        <f t="shared" si="82"/>
        <v>0</v>
      </c>
      <c r="Y142" s="700"/>
      <c r="Z142" s="703">
        <f t="shared" si="83"/>
        <v>0</v>
      </c>
      <c r="AA142" s="705">
        <f t="shared" si="84"/>
        <v>0</v>
      </c>
    </row>
    <row r="143" spans="2:27" ht="14.25" customHeight="1" x14ac:dyDescent="0.15">
      <c r="B143" s="872"/>
      <c r="C143" s="873"/>
      <c r="D143" s="874"/>
      <c r="E143" s="864"/>
      <c r="F143" s="865"/>
      <c r="G143" s="846" t="s">
        <v>568</v>
      </c>
      <c r="H143" s="680" t="s">
        <v>566</v>
      </c>
      <c r="I143" s="706">
        <v>0</v>
      </c>
      <c r="J143" s="716">
        <f t="shared" si="97"/>
        <v>0</v>
      </c>
      <c r="K143" s="710"/>
      <c r="L143" s="706">
        <v>0</v>
      </c>
      <c r="M143" s="716">
        <f t="shared" si="98"/>
        <v>0</v>
      </c>
      <c r="N143" s="709"/>
      <c r="O143" s="850"/>
      <c r="P143" s="852"/>
      <c r="Q143" s="854"/>
      <c r="R143" s="710"/>
      <c r="S143" s="707">
        <f t="shared" si="99"/>
        <v>0</v>
      </c>
      <c r="T143" s="708"/>
      <c r="U143" s="711">
        <f t="shared" si="95"/>
        <v>0</v>
      </c>
      <c r="V143" s="712">
        <f t="shared" si="96"/>
        <v>0</v>
      </c>
      <c r="W143" s="710"/>
      <c r="X143" s="707">
        <f t="shared" si="82"/>
        <v>0</v>
      </c>
      <c r="Y143" s="708"/>
      <c r="Z143" s="711">
        <f t="shared" si="83"/>
        <v>0</v>
      </c>
      <c r="AA143" s="713">
        <f t="shared" si="84"/>
        <v>0</v>
      </c>
    </row>
    <row r="144" spans="2:27" ht="14.25" customHeight="1" x14ac:dyDescent="0.15">
      <c r="B144" s="872"/>
      <c r="C144" s="873"/>
      <c r="D144" s="874"/>
      <c r="E144" s="864"/>
      <c r="F144" s="865"/>
      <c r="G144" s="847"/>
      <c r="H144" s="678" t="s">
        <v>567</v>
      </c>
      <c r="I144" s="690">
        <v>0</v>
      </c>
      <c r="J144" s="714">
        <f t="shared" si="97"/>
        <v>0</v>
      </c>
      <c r="K144" s="694"/>
      <c r="L144" s="690">
        <v>0</v>
      </c>
      <c r="M144" s="714">
        <f t="shared" si="98"/>
        <v>0</v>
      </c>
      <c r="N144" s="693"/>
      <c r="O144" s="850"/>
      <c r="P144" s="852"/>
      <c r="Q144" s="854"/>
      <c r="R144" s="694"/>
      <c r="S144" s="691">
        <f t="shared" si="99"/>
        <v>0</v>
      </c>
      <c r="T144" s="692"/>
      <c r="U144" s="695">
        <f t="shared" si="95"/>
        <v>0</v>
      </c>
      <c r="V144" s="696">
        <f t="shared" si="96"/>
        <v>0</v>
      </c>
      <c r="W144" s="694"/>
      <c r="X144" s="691">
        <f t="shared" si="82"/>
        <v>0</v>
      </c>
      <c r="Y144" s="692"/>
      <c r="Z144" s="695">
        <f t="shared" si="83"/>
        <v>0</v>
      </c>
      <c r="AA144" s="697">
        <f t="shared" si="84"/>
        <v>0</v>
      </c>
    </row>
    <row r="145" spans="2:27" ht="14.25" customHeight="1" x14ac:dyDescent="0.15">
      <c r="B145" s="872"/>
      <c r="C145" s="873"/>
      <c r="D145" s="874"/>
      <c r="E145" s="863"/>
      <c r="F145" s="865"/>
      <c r="G145" s="848"/>
      <c r="H145" s="679" t="s">
        <v>568</v>
      </c>
      <c r="I145" s="698">
        <v>0</v>
      </c>
      <c r="J145" s="715">
        <f t="shared" si="97"/>
        <v>0</v>
      </c>
      <c r="K145" s="702"/>
      <c r="L145" s="698">
        <v>0</v>
      </c>
      <c r="M145" s="715">
        <f t="shared" si="98"/>
        <v>0</v>
      </c>
      <c r="N145" s="701"/>
      <c r="O145" s="849"/>
      <c r="P145" s="851"/>
      <c r="Q145" s="853"/>
      <c r="R145" s="702"/>
      <c r="S145" s="699">
        <f t="shared" si="99"/>
        <v>0</v>
      </c>
      <c r="T145" s="700"/>
      <c r="U145" s="703">
        <f t="shared" si="95"/>
        <v>0</v>
      </c>
      <c r="V145" s="704">
        <f t="shared" si="96"/>
        <v>0</v>
      </c>
      <c r="W145" s="702"/>
      <c r="X145" s="699">
        <f t="shared" si="82"/>
        <v>0</v>
      </c>
      <c r="Y145" s="700"/>
      <c r="Z145" s="703">
        <f t="shared" si="83"/>
        <v>0</v>
      </c>
      <c r="AA145" s="705">
        <f t="shared" si="84"/>
        <v>0</v>
      </c>
    </row>
    <row r="146" spans="2:27" ht="14.25" customHeight="1" x14ac:dyDescent="0.15">
      <c r="B146" s="872">
        <v>16</v>
      </c>
      <c r="C146" s="873" t="s">
        <v>121</v>
      </c>
      <c r="D146" s="874"/>
      <c r="E146" s="863">
        <f t="shared" ref="E146" si="100">SUM(I146:I154)+SUM(L146:L154)</f>
        <v>550</v>
      </c>
      <c r="F146" s="865">
        <v>261</v>
      </c>
      <c r="G146" s="846" t="s">
        <v>566</v>
      </c>
      <c r="H146" s="680" t="s">
        <v>566</v>
      </c>
      <c r="I146" s="706">
        <v>0</v>
      </c>
      <c r="J146" s="716">
        <f t="shared" si="97"/>
        <v>0</v>
      </c>
      <c r="K146" s="710"/>
      <c r="L146" s="706">
        <v>150</v>
      </c>
      <c r="M146" s="716">
        <f t="shared" si="98"/>
        <v>412.39304942116127</v>
      </c>
      <c r="N146" s="709"/>
      <c r="O146" s="849"/>
      <c r="P146" s="851">
        <f t="shared" ref="P146" si="101">SUM(R146:R154)+SUM(W146:W154)</f>
        <v>0</v>
      </c>
      <c r="Q146" s="853"/>
      <c r="R146" s="710"/>
      <c r="S146" s="707">
        <f>+R146/210*1000</f>
        <v>0</v>
      </c>
      <c r="T146" s="708"/>
      <c r="U146" s="711">
        <f>+K146+T146</f>
        <v>0</v>
      </c>
      <c r="V146" s="712">
        <f>IF(S146=0,0,+U146/S146*100)</f>
        <v>0</v>
      </c>
      <c r="W146" s="710"/>
      <c r="X146" s="707">
        <f t="shared" si="82"/>
        <v>0</v>
      </c>
      <c r="Y146" s="708"/>
      <c r="Z146" s="711">
        <f t="shared" si="83"/>
        <v>0</v>
      </c>
      <c r="AA146" s="713">
        <f t="shared" si="84"/>
        <v>0</v>
      </c>
    </row>
    <row r="147" spans="2:27" ht="14.25" customHeight="1" x14ac:dyDescent="0.15">
      <c r="B147" s="872"/>
      <c r="C147" s="873"/>
      <c r="D147" s="874"/>
      <c r="E147" s="864"/>
      <c r="F147" s="865"/>
      <c r="G147" s="847"/>
      <c r="H147" s="678" t="s">
        <v>567</v>
      </c>
      <c r="I147" s="690">
        <v>0</v>
      </c>
      <c r="J147" s="714">
        <f t="shared" si="97"/>
        <v>0</v>
      </c>
      <c r="K147" s="694"/>
      <c r="L147" s="690">
        <v>0</v>
      </c>
      <c r="M147" s="714">
        <f t="shared" si="98"/>
        <v>0</v>
      </c>
      <c r="N147" s="693"/>
      <c r="O147" s="850"/>
      <c r="P147" s="852"/>
      <c r="Q147" s="854"/>
      <c r="R147" s="694"/>
      <c r="S147" s="691">
        <f t="shared" ref="S147" si="102">+R147/210*1000</f>
        <v>0</v>
      </c>
      <c r="T147" s="692"/>
      <c r="U147" s="695">
        <f t="shared" ref="U147:U154" si="103">+K147+T147</f>
        <v>0</v>
      </c>
      <c r="V147" s="696">
        <f t="shared" ref="V147:V154" si="104">IF(S147=0,0,+U147/S147*100)</f>
        <v>0</v>
      </c>
      <c r="W147" s="694"/>
      <c r="X147" s="691">
        <f t="shared" si="82"/>
        <v>0</v>
      </c>
      <c r="Y147" s="692"/>
      <c r="Z147" s="695">
        <f t="shared" si="83"/>
        <v>0</v>
      </c>
      <c r="AA147" s="697">
        <f t="shared" si="84"/>
        <v>0</v>
      </c>
    </row>
    <row r="148" spans="2:27" ht="14.25" customHeight="1" x14ac:dyDescent="0.15">
      <c r="B148" s="872"/>
      <c r="C148" s="873"/>
      <c r="D148" s="874"/>
      <c r="E148" s="864"/>
      <c r="F148" s="865"/>
      <c r="G148" s="848"/>
      <c r="H148" s="679" t="s">
        <v>568</v>
      </c>
      <c r="I148" s="698">
        <v>0</v>
      </c>
      <c r="J148" s="715">
        <f t="shared" si="97"/>
        <v>0</v>
      </c>
      <c r="K148" s="702"/>
      <c r="L148" s="698">
        <v>0</v>
      </c>
      <c r="M148" s="715">
        <f t="shared" si="98"/>
        <v>0</v>
      </c>
      <c r="N148" s="701"/>
      <c r="O148" s="850"/>
      <c r="P148" s="852"/>
      <c r="Q148" s="854"/>
      <c r="R148" s="702"/>
      <c r="S148" s="699">
        <f>+R148/210*1000</f>
        <v>0</v>
      </c>
      <c r="T148" s="700"/>
      <c r="U148" s="703">
        <f t="shared" si="103"/>
        <v>0</v>
      </c>
      <c r="V148" s="704">
        <f t="shared" si="104"/>
        <v>0</v>
      </c>
      <c r="W148" s="702"/>
      <c r="X148" s="699">
        <f t="shared" si="82"/>
        <v>0</v>
      </c>
      <c r="Y148" s="700"/>
      <c r="Z148" s="703">
        <f t="shared" si="83"/>
        <v>0</v>
      </c>
      <c r="AA148" s="705">
        <f t="shared" si="84"/>
        <v>0</v>
      </c>
    </row>
    <row r="149" spans="2:27" ht="14.25" customHeight="1" x14ac:dyDescent="0.15">
      <c r="B149" s="872"/>
      <c r="C149" s="873"/>
      <c r="D149" s="874"/>
      <c r="E149" s="864"/>
      <c r="F149" s="865"/>
      <c r="G149" s="846" t="s">
        <v>567</v>
      </c>
      <c r="H149" s="680" t="s">
        <v>566</v>
      </c>
      <c r="I149" s="706">
        <v>100</v>
      </c>
      <c r="J149" s="716">
        <f t="shared" si="97"/>
        <v>476.19047619047615</v>
      </c>
      <c r="K149" s="710"/>
      <c r="L149" s="706">
        <v>200</v>
      </c>
      <c r="M149" s="716">
        <f t="shared" si="98"/>
        <v>549.85739922821494</v>
      </c>
      <c r="N149" s="709"/>
      <c r="O149" s="850"/>
      <c r="P149" s="852"/>
      <c r="Q149" s="854"/>
      <c r="R149" s="710"/>
      <c r="S149" s="707">
        <f t="shared" ref="S149:S154" si="105">+R149/210*1000</f>
        <v>0</v>
      </c>
      <c r="T149" s="708"/>
      <c r="U149" s="711">
        <f t="shared" si="103"/>
        <v>0</v>
      </c>
      <c r="V149" s="712">
        <f t="shared" si="104"/>
        <v>0</v>
      </c>
      <c r="W149" s="710"/>
      <c r="X149" s="707">
        <f t="shared" si="82"/>
        <v>0</v>
      </c>
      <c r="Y149" s="708"/>
      <c r="Z149" s="711">
        <f t="shared" si="83"/>
        <v>0</v>
      </c>
      <c r="AA149" s="713">
        <f t="shared" si="84"/>
        <v>0</v>
      </c>
    </row>
    <row r="150" spans="2:27" ht="14.25" customHeight="1" x14ac:dyDescent="0.15">
      <c r="B150" s="872"/>
      <c r="C150" s="873"/>
      <c r="D150" s="874"/>
      <c r="E150" s="864"/>
      <c r="F150" s="865"/>
      <c r="G150" s="847"/>
      <c r="H150" s="678" t="s">
        <v>567</v>
      </c>
      <c r="I150" s="690">
        <v>100</v>
      </c>
      <c r="J150" s="714">
        <f t="shared" si="97"/>
        <v>476.19047619047615</v>
      </c>
      <c r="K150" s="694"/>
      <c r="L150" s="690">
        <v>0</v>
      </c>
      <c r="M150" s="714">
        <f t="shared" si="98"/>
        <v>0</v>
      </c>
      <c r="N150" s="693"/>
      <c r="O150" s="850"/>
      <c r="P150" s="852"/>
      <c r="Q150" s="854"/>
      <c r="R150" s="694"/>
      <c r="S150" s="691">
        <f t="shared" si="105"/>
        <v>0</v>
      </c>
      <c r="T150" s="692"/>
      <c r="U150" s="695">
        <f t="shared" si="103"/>
        <v>0</v>
      </c>
      <c r="V150" s="696">
        <f t="shared" si="104"/>
        <v>0</v>
      </c>
      <c r="W150" s="694"/>
      <c r="X150" s="691">
        <f t="shared" si="82"/>
        <v>0</v>
      </c>
      <c r="Y150" s="692"/>
      <c r="Z150" s="695">
        <f t="shared" si="83"/>
        <v>0</v>
      </c>
      <c r="AA150" s="697">
        <f t="shared" si="84"/>
        <v>0</v>
      </c>
    </row>
    <row r="151" spans="2:27" ht="14.25" customHeight="1" x14ac:dyDescent="0.15">
      <c r="B151" s="872"/>
      <c r="C151" s="873"/>
      <c r="D151" s="874"/>
      <c r="E151" s="864"/>
      <c r="F151" s="865"/>
      <c r="G151" s="848"/>
      <c r="H151" s="679" t="s">
        <v>568</v>
      </c>
      <c r="I151" s="698">
        <v>0</v>
      </c>
      <c r="J151" s="715">
        <f t="shared" si="97"/>
        <v>0</v>
      </c>
      <c r="K151" s="702"/>
      <c r="L151" s="698">
        <v>0</v>
      </c>
      <c r="M151" s="715">
        <f t="shared" si="98"/>
        <v>0</v>
      </c>
      <c r="N151" s="701"/>
      <c r="O151" s="850"/>
      <c r="P151" s="852"/>
      <c r="Q151" s="854"/>
      <c r="R151" s="702"/>
      <c r="S151" s="699">
        <f t="shared" si="105"/>
        <v>0</v>
      </c>
      <c r="T151" s="700"/>
      <c r="U151" s="703">
        <f t="shared" si="103"/>
        <v>0</v>
      </c>
      <c r="V151" s="704">
        <f t="shared" si="104"/>
        <v>0</v>
      </c>
      <c r="W151" s="702"/>
      <c r="X151" s="699">
        <f t="shared" si="82"/>
        <v>0</v>
      </c>
      <c r="Y151" s="700"/>
      <c r="Z151" s="703">
        <f t="shared" si="83"/>
        <v>0</v>
      </c>
      <c r="AA151" s="705">
        <f t="shared" si="84"/>
        <v>0</v>
      </c>
    </row>
    <row r="152" spans="2:27" ht="14.25" customHeight="1" x14ac:dyDescent="0.15">
      <c r="B152" s="872"/>
      <c r="C152" s="873"/>
      <c r="D152" s="874"/>
      <c r="E152" s="864"/>
      <c r="F152" s="865"/>
      <c r="G152" s="846" t="s">
        <v>568</v>
      </c>
      <c r="H152" s="680" t="s">
        <v>566</v>
      </c>
      <c r="I152" s="706">
        <v>0</v>
      </c>
      <c r="J152" s="716">
        <f t="shared" si="97"/>
        <v>0</v>
      </c>
      <c r="K152" s="710"/>
      <c r="L152" s="706">
        <v>0</v>
      </c>
      <c r="M152" s="716">
        <f t="shared" si="98"/>
        <v>0</v>
      </c>
      <c r="N152" s="709"/>
      <c r="O152" s="850"/>
      <c r="P152" s="852"/>
      <c r="Q152" s="854"/>
      <c r="R152" s="710"/>
      <c r="S152" s="707">
        <f t="shared" si="105"/>
        <v>0</v>
      </c>
      <c r="T152" s="708"/>
      <c r="U152" s="711">
        <f t="shared" si="103"/>
        <v>0</v>
      </c>
      <c r="V152" s="712">
        <f t="shared" si="104"/>
        <v>0</v>
      </c>
      <c r="W152" s="710"/>
      <c r="X152" s="707">
        <f t="shared" si="82"/>
        <v>0</v>
      </c>
      <c r="Y152" s="708"/>
      <c r="Z152" s="711">
        <f t="shared" si="83"/>
        <v>0</v>
      </c>
      <c r="AA152" s="713">
        <f t="shared" si="84"/>
        <v>0</v>
      </c>
    </row>
    <row r="153" spans="2:27" ht="14.25" customHeight="1" x14ac:dyDescent="0.15">
      <c r="B153" s="872"/>
      <c r="C153" s="873"/>
      <c r="D153" s="874"/>
      <c r="E153" s="864"/>
      <c r="F153" s="865"/>
      <c r="G153" s="847"/>
      <c r="H153" s="678" t="s">
        <v>567</v>
      </c>
      <c r="I153" s="690">
        <v>0</v>
      </c>
      <c r="J153" s="691">
        <f t="shared" si="97"/>
        <v>0</v>
      </c>
      <c r="K153" s="692"/>
      <c r="L153" s="690">
        <v>0</v>
      </c>
      <c r="M153" s="691">
        <f t="shared" si="98"/>
        <v>0</v>
      </c>
      <c r="N153" s="693"/>
      <c r="O153" s="850"/>
      <c r="P153" s="852"/>
      <c r="Q153" s="854"/>
      <c r="R153" s="694"/>
      <c r="S153" s="691">
        <f t="shared" si="105"/>
        <v>0</v>
      </c>
      <c r="T153" s="692"/>
      <c r="U153" s="695">
        <f t="shared" si="103"/>
        <v>0</v>
      </c>
      <c r="V153" s="696">
        <f t="shared" si="104"/>
        <v>0</v>
      </c>
      <c r="W153" s="694"/>
      <c r="X153" s="691">
        <f t="shared" si="82"/>
        <v>0</v>
      </c>
      <c r="Y153" s="692"/>
      <c r="Z153" s="695">
        <f t="shared" si="83"/>
        <v>0</v>
      </c>
      <c r="AA153" s="697">
        <f t="shared" si="84"/>
        <v>0</v>
      </c>
    </row>
    <row r="154" spans="2:27" ht="14.25" customHeight="1" x14ac:dyDescent="0.15">
      <c r="B154" s="872"/>
      <c r="C154" s="873"/>
      <c r="D154" s="874"/>
      <c r="E154" s="863"/>
      <c r="F154" s="865"/>
      <c r="G154" s="848"/>
      <c r="H154" s="679" t="s">
        <v>568</v>
      </c>
      <c r="I154" s="698">
        <v>0</v>
      </c>
      <c r="J154" s="699">
        <f t="shared" si="97"/>
        <v>0</v>
      </c>
      <c r="K154" s="700"/>
      <c r="L154" s="698">
        <v>0</v>
      </c>
      <c r="M154" s="699">
        <f t="shared" si="98"/>
        <v>0</v>
      </c>
      <c r="N154" s="701"/>
      <c r="O154" s="849"/>
      <c r="P154" s="851"/>
      <c r="Q154" s="853"/>
      <c r="R154" s="702"/>
      <c r="S154" s="699">
        <f t="shared" si="105"/>
        <v>0</v>
      </c>
      <c r="T154" s="700"/>
      <c r="U154" s="703">
        <f t="shared" si="103"/>
        <v>0</v>
      </c>
      <c r="V154" s="704">
        <f t="shared" si="104"/>
        <v>0</v>
      </c>
      <c r="W154" s="702"/>
      <c r="X154" s="699">
        <f t="shared" si="82"/>
        <v>0</v>
      </c>
      <c r="Y154" s="700"/>
      <c r="Z154" s="703">
        <f t="shared" si="83"/>
        <v>0</v>
      </c>
      <c r="AA154" s="705">
        <f t="shared" si="84"/>
        <v>0</v>
      </c>
    </row>
    <row r="155" spans="2:27" ht="14.25" customHeight="1" x14ac:dyDescent="0.15">
      <c r="B155" s="858">
        <v>17</v>
      </c>
      <c r="C155" s="859" t="s">
        <v>122</v>
      </c>
      <c r="D155" s="860" t="s">
        <v>571</v>
      </c>
      <c r="E155" s="863">
        <f t="shared" ref="E155" si="106">SUM(I155:I163)+SUM(L155:L163)</f>
        <v>275</v>
      </c>
      <c r="F155" s="865">
        <v>192</v>
      </c>
      <c r="G155" s="846" t="s">
        <v>566</v>
      </c>
      <c r="H155" s="680" t="s">
        <v>566</v>
      </c>
      <c r="I155" s="706">
        <v>75</v>
      </c>
      <c r="J155" s="716">
        <f t="shared" si="97"/>
        <v>357.14285714285717</v>
      </c>
      <c r="K155" s="710"/>
      <c r="L155" s="706">
        <v>200</v>
      </c>
      <c r="M155" s="716">
        <f t="shared" si="98"/>
        <v>549.85739922821494</v>
      </c>
      <c r="N155" s="709"/>
      <c r="O155" s="849"/>
      <c r="P155" s="851">
        <f t="shared" ref="P155" si="107">SUM(R155:R163)+SUM(W155:W163)</f>
        <v>0</v>
      </c>
      <c r="Q155" s="853"/>
      <c r="R155" s="710"/>
      <c r="S155" s="707">
        <f>+R155/210*1000</f>
        <v>0</v>
      </c>
      <c r="T155" s="708"/>
      <c r="U155" s="711">
        <f>+K155+T155</f>
        <v>0</v>
      </c>
      <c r="V155" s="712">
        <f>IF(S155=0,0,+U155/S155*100)</f>
        <v>0</v>
      </c>
      <c r="W155" s="710"/>
      <c r="X155" s="707">
        <f t="shared" si="82"/>
        <v>0</v>
      </c>
      <c r="Y155" s="708"/>
      <c r="Z155" s="711">
        <f t="shared" si="83"/>
        <v>0</v>
      </c>
      <c r="AA155" s="713">
        <f t="shared" si="84"/>
        <v>0</v>
      </c>
    </row>
    <row r="156" spans="2:27" ht="14.25" customHeight="1" x14ac:dyDescent="0.15">
      <c r="B156" s="858"/>
      <c r="C156" s="859"/>
      <c r="D156" s="861"/>
      <c r="E156" s="864"/>
      <c r="F156" s="865"/>
      <c r="G156" s="847"/>
      <c r="H156" s="678" t="s">
        <v>567</v>
      </c>
      <c r="I156" s="690">
        <v>0</v>
      </c>
      <c r="J156" s="714">
        <f t="shared" si="97"/>
        <v>0</v>
      </c>
      <c r="K156" s="694"/>
      <c r="L156" s="690">
        <v>0</v>
      </c>
      <c r="M156" s="714">
        <f t="shared" si="98"/>
        <v>0</v>
      </c>
      <c r="N156" s="693"/>
      <c r="O156" s="850"/>
      <c r="P156" s="852"/>
      <c r="Q156" s="854"/>
      <c r="R156" s="694"/>
      <c r="S156" s="691">
        <f t="shared" ref="S156" si="108">+R156/210*1000</f>
        <v>0</v>
      </c>
      <c r="T156" s="692"/>
      <c r="U156" s="695">
        <f t="shared" ref="U156:U163" si="109">+K156+T156</f>
        <v>0</v>
      </c>
      <c r="V156" s="696">
        <f t="shared" ref="V156:V163" si="110">IF(S156=0,0,+U156/S156*100)</f>
        <v>0</v>
      </c>
      <c r="W156" s="694"/>
      <c r="X156" s="691">
        <f t="shared" si="82"/>
        <v>0</v>
      </c>
      <c r="Y156" s="692"/>
      <c r="Z156" s="695">
        <f t="shared" si="83"/>
        <v>0</v>
      </c>
      <c r="AA156" s="697">
        <f t="shared" si="84"/>
        <v>0</v>
      </c>
    </row>
    <row r="157" spans="2:27" ht="14.25" customHeight="1" x14ac:dyDescent="0.15">
      <c r="B157" s="858"/>
      <c r="C157" s="859"/>
      <c r="D157" s="861"/>
      <c r="E157" s="864"/>
      <c r="F157" s="865"/>
      <c r="G157" s="848"/>
      <c r="H157" s="679" t="s">
        <v>568</v>
      </c>
      <c r="I157" s="698">
        <v>0</v>
      </c>
      <c r="J157" s="715">
        <f t="shared" si="97"/>
        <v>0</v>
      </c>
      <c r="K157" s="702"/>
      <c r="L157" s="698">
        <v>0</v>
      </c>
      <c r="M157" s="715">
        <f t="shared" si="98"/>
        <v>0</v>
      </c>
      <c r="N157" s="701"/>
      <c r="O157" s="850"/>
      <c r="P157" s="852"/>
      <c r="Q157" s="854"/>
      <c r="R157" s="702"/>
      <c r="S157" s="699">
        <f>+R157/210*1000</f>
        <v>0</v>
      </c>
      <c r="T157" s="700"/>
      <c r="U157" s="703">
        <f t="shared" si="109"/>
        <v>0</v>
      </c>
      <c r="V157" s="704">
        <f t="shared" si="110"/>
        <v>0</v>
      </c>
      <c r="W157" s="702"/>
      <c r="X157" s="699">
        <f t="shared" si="82"/>
        <v>0</v>
      </c>
      <c r="Y157" s="700"/>
      <c r="Z157" s="703">
        <f t="shared" si="83"/>
        <v>0</v>
      </c>
      <c r="AA157" s="705">
        <f t="shared" si="84"/>
        <v>0</v>
      </c>
    </row>
    <row r="158" spans="2:27" ht="14.25" customHeight="1" x14ac:dyDescent="0.15">
      <c r="B158" s="858"/>
      <c r="C158" s="859"/>
      <c r="D158" s="861"/>
      <c r="E158" s="864"/>
      <c r="F158" s="865"/>
      <c r="G158" s="846" t="s">
        <v>567</v>
      </c>
      <c r="H158" s="680" t="s">
        <v>566</v>
      </c>
      <c r="I158" s="706">
        <v>0</v>
      </c>
      <c r="J158" s="716">
        <f t="shared" si="97"/>
        <v>0</v>
      </c>
      <c r="K158" s="710"/>
      <c r="L158" s="706">
        <v>0</v>
      </c>
      <c r="M158" s="716">
        <f t="shared" si="98"/>
        <v>0</v>
      </c>
      <c r="N158" s="709"/>
      <c r="O158" s="850"/>
      <c r="P158" s="852"/>
      <c r="Q158" s="854"/>
      <c r="R158" s="710"/>
      <c r="S158" s="707">
        <f t="shared" ref="S158:S163" si="111">+R158/210*1000</f>
        <v>0</v>
      </c>
      <c r="T158" s="708"/>
      <c r="U158" s="711">
        <f t="shared" si="109"/>
        <v>0</v>
      </c>
      <c r="V158" s="712">
        <f t="shared" si="110"/>
        <v>0</v>
      </c>
      <c r="W158" s="710"/>
      <c r="X158" s="707">
        <f t="shared" si="82"/>
        <v>0</v>
      </c>
      <c r="Y158" s="708"/>
      <c r="Z158" s="711">
        <f t="shared" si="83"/>
        <v>0</v>
      </c>
      <c r="AA158" s="713">
        <f t="shared" si="84"/>
        <v>0</v>
      </c>
    </row>
    <row r="159" spans="2:27" ht="14.25" customHeight="1" x14ac:dyDescent="0.15">
      <c r="B159" s="858"/>
      <c r="C159" s="859"/>
      <c r="D159" s="861"/>
      <c r="E159" s="864"/>
      <c r="F159" s="865"/>
      <c r="G159" s="847"/>
      <c r="H159" s="678" t="s">
        <v>567</v>
      </c>
      <c r="I159" s="690">
        <v>0</v>
      </c>
      <c r="J159" s="714">
        <f t="shared" si="97"/>
        <v>0</v>
      </c>
      <c r="K159" s="694"/>
      <c r="L159" s="690">
        <v>0</v>
      </c>
      <c r="M159" s="714">
        <f t="shared" si="98"/>
        <v>0</v>
      </c>
      <c r="N159" s="693"/>
      <c r="O159" s="850"/>
      <c r="P159" s="852"/>
      <c r="Q159" s="854"/>
      <c r="R159" s="694"/>
      <c r="S159" s="691">
        <f t="shared" si="111"/>
        <v>0</v>
      </c>
      <c r="T159" s="692"/>
      <c r="U159" s="695">
        <f t="shared" si="109"/>
        <v>0</v>
      </c>
      <c r="V159" s="696">
        <f t="shared" si="110"/>
        <v>0</v>
      </c>
      <c r="W159" s="694"/>
      <c r="X159" s="691">
        <f t="shared" si="82"/>
        <v>0</v>
      </c>
      <c r="Y159" s="692"/>
      <c r="Z159" s="695">
        <f t="shared" si="83"/>
        <v>0</v>
      </c>
      <c r="AA159" s="697">
        <f t="shared" si="84"/>
        <v>0</v>
      </c>
    </row>
    <row r="160" spans="2:27" ht="14.25" customHeight="1" x14ac:dyDescent="0.15">
      <c r="B160" s="858"/>
      <c r="C160" s="859"/>
      <c r="D160" s="861"/>
      <c r="E160" s="864"/>
      <c r="F160" s="865"/>
      <c r="G160" s="848"/>
      <c r="H160" s="679" t="s">
        <v>568</v>
      </c>
      <c r="I160" s="698">
        <v>0</v>
      </c>
      <c r="J160" s="715">
        <f t="shared" si="97"/>
        <v>0</v>
      </c>
      <c r="K160" s="702"/>
      <c r="L160" s="698">
        <v>0</v>
      </c>
      <c r="M160" s="715">
        <f t="shared" si="98"/>
        <v>0</v>
      </c>
      <c r="N160" s="701"/>
      <c r="O160" s="850"/>
      <c r="P160" s="852"/>
      <c r="Q160" s="854"/>
      <c r="R160" s="702"/>
      <c r="S160" s="699">
        <f t="shared" si="111"/>
        <v>0</v>
      </c>
      <c r="T160" s="700"/>
      <c r="U160" s="703">
        <f t="shared" si="109"/>
        <v>0</v>
      </c>
      <c r="V160" s="704">
        <f t="shared" si="110"/>
        <v>0</v>
      </c>
      <c r="W160" s="702"/>
      <c r="X160" s="699">
        <f t="shared" si="82"/>
        <v>0</v>
      </c>
      <c r="Y160" s="700"/>
      <c r="Z160" s="703">
        <f t="shared" si="83"/>
        <v>0</v>
      </c>
      <c r="AA160" s="705">
        <f t="shared" si="84"/>
        <v>0</v>
      </c>
    </row>
    <row r="161" spans="2:27" ht="14.25" customHeight="1" x14ac:dyDescent="0.15">
      <c r="B161" s="858"/>
      <c r="C161" s="859"/>
      <c r="D161" s="861"/>
      <c r="E161" s="864"/>
      <c r="F161" s="865"/>
      <c r="G161" s="846" t="s">
        <v>568</v>
      </c>
      <c r="H161" s="680" t="s">
        <v>566</v>
      </c>
      <c r="I161" s="706">
        <v>0</v>
      </c>
      <c r="J161" s="716">
        <f t="shared" si="97"/>
        <v>0</v>
      </c>
      <c r="K161" s="710"/>
      <c r="L161" s="706">
        <v>0</v>
      </c>
      <c r="M161" s="716">
        <f t="shared" si="98"/>
        <v>0</v>
      </c>
      <c r="N161" s="709"/>
      <c r="O161" s="850"/>
      <c r="P161" s="852"/>
      <c r="Q161" s="854"/>
      <c r="R161" s="710"/>
      <c r="S161" s="707">
        <f t="shared" si="111"/>
        <v>0</v>
      </c>
      <c r="T161" s="708"/>
      <c r="U161" s="711">
        <f t="shared" si="109"/>
        <v>0</v>
      </c>
      <c r="V161" s="712">
        <f t="shared" si="110"/>
        <v>0</v>
      </c>
      <c r="W161" s="710"/>
      <c r="X161" s="707">
        <f t="shared" si="82"/>
        <v>0</v>
      </c>
      <c r="Y161" s="708"/>
      <c r="Z161" s="711">
        <f t="shared" si="83"/>
        <v>0</v>
      </c>
      <c r="AA161" s="713">
        <f t="shared" si="84"/>
        <v>0</v>
      </c>
    </row>
    <row r="162" spans="2:27" ht="14.25" customHeight="1" x14ac:dyDescent="0.15">
      <c r="B162" s="858"/>
      <c r="C162" s="859"/>
      <c r="D162" s="861"/>
      <c r="E162" s="864"/>
      <c r="F162" s="865"/>
      <c r="G162" s="847"/>
      <c r="H162" s="678" t="s">
        <v>567</v>
      </c>
      <c r="I162" s="690">
        <v>0</v>
      </c>
      <c r="J162" s="714">
        <f t="shared" si="97"/>
        <v>0</v>
      </c>
      <c r="K162" s="694"/>
      <c r="L162" s="690">
        <v>0</v>
      </c>
      <c r="M162" s="714">
        <f t="shared" si="98"/>
        <v>0</v>
      </c>
      <c r="N162" s="693"/>
      <c r="O162" s="850"/>
      <c r="P162" s="852"/>
      <c r="Q162" s="854"/>
      <c r="R162" s="694"/>
      <c r="S162" s="691">
        <f t="shared" si="111"/>
        <v>0</v>
      </c>
      <c r="T162" s="692"/>
      <c r="U162" s="695">
        <f t="shared" si="109"/>
        <v>0</v>
      </c>
      <c r="V162" s="696">
        <f t="shared" si="110"/>
        <v>0</v>
      </c>
      <c r="W162" s="694"/>
      <c r="X162" s="691">
        <f t="shared" si="82"/>
        <v>0</v>
      </c>
      <c r="Y162" s="692"/>
      <c r="Z162" s="695">
        <f t="shared" si="83"/>
        <v>0</v>
      </c>
      <c r="AA162" s="697">
        <f t="shared" si="84"/>
        <v>0</v>
      </c>
    </row>
    <row r="163" spans="2:27" ht="14.25" customHeight="1" x14ac:dyDescent="0.15">
      <c r="B163" s="858"/>
      <c r="C163" s="859"/>
      <c r="D163" s="862"/>
      <c r="E163" s="863"/>
      <c r="F163" s="865"/>
      <c r="G163" s="848"/>
      <c r="H163" s="679" t="s">
        <v>568</v>
      </c>
      <c r="I163" s="698">
        <v>0</v>
      </c>
      <c r="J163" s="715">
        <f t="shared" si="97"/>
        <v>0</v>
      </c>
      <c r="K163" s="702"/>
      <c r="L163" s="698">
        <v>0</v>
      </c>
      <c r="M163" s="715">
        <f t="shared" si="98"/>
        <v>0</v>
      </c>
      <c r="N163" s="701"/>
      <c r="O163" s="849"/>
      <c r="P163" s="851"/>
      <c r="Q163" s="853"/>
      <c r="R163" s="702"/>
      <c r="S163" s="699">
        <f t="shared" si="111"/>
        <v>0</v>
      </c>
      <c r="T163" s="700"/>
      <c r="U163" s="703">
        <f t="shared" si="109"/>
        <v>0</v>
      </c>
      <c r="V163" s="704">
        <f t="shared" si="110"/>
        <v>0</v>
      </c>
      <c r="W163" s="702"/>
      <c r="X163" s="699">
        <f t="shared" si="82"/>
        <v>0</v>
      </c>
      <c r="Y163" s="700"/>
      <c r="Z163" s="703">
        <f t="shared" si="83"/>
        <v>0</v>
      </c>
      <c r="AA163" s="705">
        <f t="shared" si="84"/>
        <v>0</v>
      </c>
    </row>
    <row r="164" spans="2:27" ht="14.25" customHeight="1" x14ac:dyDescent="0.15">
      <c r="B164" s="872">
        <v>18</v>
      </c>
      <c r="C164" s="873" t="s">
        <v>123</v>
      </c>
      <c r="D164" s="874"/>
      <c r="E164" s="863">
        <f t="shared" ref="E164" si="112">SUM(I164:I172)+SUM(L164:L172)</f>
        <v>300</v>
      </c>
      <c r="F164" s="865">
        <v>139</v>
      </c>
      <c r="G164" s="846" t="s">
        <v>566</v>
      </c>
      <c r="H164" s="680" t="s">
        <v>566</v>
      </c>
      <c r="I164" s="706">
        <v>100</v>
      </c>
      <c r="J164" s="716">
        <f t="shared" si="97"/>
        <v>476.19047619047615</v>
      </c>
      <c r="K164" s="710"/>
      <c r="L164" s="706">
        <v>200</v>
      </c>
      <c r="M164" s="716">
        <f t="shared" si="98"/>
        <v>549.85739922821494</v>
      </c>
      <c r="N164" s="709"/>
      <c r="O164" s="849"/>
      <c r="P164" s="851">
        <f t="shared" ref="P164" si="113">SUM(R164:R172)+SUM(W164:W172)</f>
        <v>0</v>
      </c>
      <c r="Q164" s="853"/>
      <c r="R164" s="710"/>
      <c r="S164" s="707">
        <f>+R164/210*1000</f>
        <v>0</v>
      </c>
      <c r="T164" s="708"/>
      <c r="U164" s="711">
        <f>+K164+T164</f>
        <v>0</v>
      </c>
      <c r="V164" s="712">
        <f>IF(S164=0,0,+U164/S164*100)</f>
        <v>0</v>
      </c>
      <c r="W164" s="710"/>
      <c r="X164" s="707">
        <f t="shared" si="82"/>
        <v>0</v>
      </c>
      <c r="Y164" s="708"/>
      <c r="Z164" s="711">
        <f t="shared" si="83"/>
        <v>0</v>
      </c>
      <c r="AA164" s="713">
        <f t="shared" si="84"/>
        <v>0</v>
      </c>
    </row>
    <row r="165" spans="2:27" ht="14.25" customHeight="1" x14ac:dyDescent="0.15">
      <c r="B165" s="872"/>
      <c r="C165" s="873"/>
      <c r="D165" s="874"/>
      <c r="E165" s="864"/>
      <c r="F165" s="865"/>
      <c r="G165" s="847"/>
      <c r="H165" s="678" t="s">
        <v>567</v>
      </c>
      <c r="I165" s="690">
        <v>0</v>
      </c>
      <c r="J165" s="714">
        <f t="shared" si="97"/>
        <v>0</v>
      </c>
      <c r="K165" s="694"/>
      <c r="L165" s="690">
        <v>0</v>
      </c>
      <c r="M165" s="714">
        <f t="shared" si="98"/>
        <v>0</v>
      </c>
      <c r="N165" s="693"/>
      <c r="O165" s="850"/>
      <c r="P165" s="852"/>
      <c r="Q165" s="854"/>
      <c r="R165" s="694"/>
      <c r="S165" s="691">
        <f t="shared" ref="S165" si="114">+R165/210*1000</f>
        <v>0</v>
      </c>
      <c r="T165" s="692"/>
      <c r="U165" s="695">
        <f t="shared" ref="U165:U172" si="115">+K165+T165</f>
        <v>0</v>
      </c>
      <c r="V165" s="696">
        <f t="shared" ref="V165:V172" si="116">IF(S165=0,0,+U165/S165*100)</f>
        <v>0</v>
      </c>
      <c r="W165" s="694"/>
      <c r="X165" s="691">
        <f t="shared" si="82"/>
        <v>0</v>
      </c>
      <c r="Y165" s="692"/>
      <c r="Z165" s="695">
        <f t="shared" si="83"/>
        <v>0</v>
      </c>
      <c r="AA165" s="697">
        <f t="shared" si="84"/>
        <v>0</v>
      </c>
    </row>
    <row r="166" spans="2:27" ht="14.25" customHeight="1" x14ac:dyDescent="0.15">
      <c r="B166" s="872"/>
      <c r="C166" s="873"/>
      <c r="D166" s="874"/>
      <c r="E166" s="864"/>
      <c r="F166" s="865"/>
      <c r="G166" s="848"/>
      <c r="H166" s="679" t="s">
        <v>568</v>
      </c>
      <c r="I166" s="698">
        <v>0</v>
      </c>
      <c r="J166" s="715">
        <f t="shared" si="97"/>
        <v>0</v>
      </c>
      <c r="K166" s="702"/>
      <c r="L166" s="698">
        <v>0</v>
      </c>
      <c r="M166" s="715">
        <f t="shared" si="98"/>
        <v>0</v>
      </c>
      <c r="N166" s="701"/>
      <c r="O166" s="850"/>
      <c r="P166" s="852"/>
      <c r="Q166" s="854"/>
      <c r="R166" s="702"/>
      <c r="S166" s="699">
        <f>+R166/210*1000</f>
        <v>0</v>
      </c>
      <c r="T166" s="700"/>
      <c r="U166" s="703">
        <f t="shared" si="115"/>
        <v>0</v>
      </c>
      <c r="V166" s="704">
        <f t="shared" si="116"/>
        <v>0</v>
      </c>
      <c r="W166" s="702"/>
      <c r="X166" s="699">
        <f t="shared" si="82"/>
        <v>0</v>
      </c>
      <c r="Y166" s="700"/>
      <c r="Z166" s="703">
        <f t="shared" si="83"/>
        <v>0</v>
      </c>
      <c r="AA166" s="705">
        <f t="shared" si="84"/>
        <v>0</v>
      </c>
    </row>
    <row r="167" spans="2:27" ht="14.25" customHeight="1" x14ac:dyDescent="0.15">
      <c r="B167" s="872"/>
      <c r="C167" s="873"/>
      <c r="D167" s="874"/>
      <c r="E167" s="864"/>
      <c r="F167" s="865"/>
      <c r="G167" s="846" t="s">
        <v>567</v>
      </c>
      <c r="H167" s="680" t="s">
        <v>566</v>
      </c>
      <c r="I167" s="706">
        <v>0</v>
      </c>
      <c r="J167" s="716">
        <f t="shared" si="97"/>
        <v>0</v>
      </c>
      <c r="K167" s="710"/>
      <c r="L167" s="706">
        <v>0</v>
      </c>
      <c r="M167" s="716">
        <f t="shared" si="98"/>
        <v>0</v>
      </c>
      <c r="N167" s="709"/>
      <c r="O167" s="850"/>
      <c r="P167" s="852"/>
      <c r="Q167" s="854"/>
      <c r="R167" s="710"/>
      <c r="S167" s="707">
        <f t="shared" ref="S167:S172" si="117">+R167/210*1000</f>
        <v>0</v>
      </c>
      <c r="T167" s="708"/>
      <c r="U167" s="711">
        <f t="shared" si="115"/>
        <v>0</v>
      </c>
      <c r="V167" s="712">
        <f t="shared" si="116"/>
        <v>0</v>
      </c>
      <c r="W167" s="710"/>
      <c r="X167" s="707">
        <f t="shared" si="82"/>
        <v>0</v>
      </c>
      <c r="Y167" s="708"/>
      <c r="Z167" s="711">
        <f t="shared" si="83"/>
        <v>0</v>
      </c>
      <c r="AA167" s="713">
        <f t="shared" si="84"/>
        <v>0</v>
      </c>
    </row>
    <row r="168" spans="2:27" ht="14.25" customHeight="1" x14ac:dyDescent="0.15">
      <c r="B168" s="872"/>
      <c r="C168" s="873"/>
      <c r="D168" s="874"/>
      <c r="E168" s="864"/>
      <c r="F168" s="865"/>
      <c r="G168" s="847"/>
      <c r="H168" s="678" t="s">
        <v>567</v>
      </c>
      <c r="I168" s="690">
        <v>0</v>
      </c>
      <c r="J168" s="714">
        <f t="shared" si="97"/>
        <v>0</v>
      </c>
      <c r="K168" s="694"/>
      <c r="L168" s="690">
        <v>0</v>
      </c>
      <c r="M168" s="714">
        <f t="shared" si="98"/>
        <v>0</v>
      </c>
      <c r="N168" s="693"/>
      <c r="O168" s="850"/>
      <c r="P168" s="852"/>
      <c r="Q168" s="854"/>
      <c r="R168" s="694"/>
      <c r="S168" s="691">
        <f t="shared" si="117"/>
        <v>0</v>
      </c>
      <c r="T168" s="692"/>
      <c r="U168" s="695">
        <f t="shared" si="115"/>
        <v>0</v>
      </c>
      <c r="V168" s="696">
        <f t="shared" si="116"/>
        <v>0</v>
      </c>
      <c r="W168" s="694"/>
      <c r="X168" s="691">
        <f t="shared" si="82"/>
        <v>0</v>
      </c>
      <c r="Y168" s="692"/>
      <c r="Z168" s="695">
        <f t="shared" si="83"/>
        <v>0</v>
      </c>
      <c r="AA168" s="697">
        <f t="shared" si="84"/>
        <v>0</v>
      </c>
    </row>
    <row r="169" spans="2:27" ht="14.25" customHeight="1" x14ac:dyDescent="0.15">
      <c r="B169" s="872"/>
      <c r="C169" s="873"/>
      <c r="D169" s="874"/>
      <c r="E169" s="864"/>
      <c r="F169" s="865"/>
      <c r="G169" s="848"/>
      <c r="H169" s="679" t="s">
        <v>568</v>
      </c>
      <c r="I169" s="698">
        <v>0</v>
      </c>
      <c r="J169" s="715">
        <f t="shared" si="97"/>
        <v>0</v>
      </c>
      <c r="K169" s="702"/>
      <c r="L169" s="698">
        <v>0</v>
      </c>
      <c r="M169" s="715">
        <f t="shared" si="98"/>
        <v>0</v>
      </c>
      <c r="N169" s="701"/>
      <c r="O169" s="850"/>
      <c r="P169" s="852"/>
      <c r="Q169" s="854"/>
      <c r="R169" s="702"/>
      <c r="S169" s="699">
        <f t="shared" si="117"/>
        <v>0</v>
      </c>
      <c r="T169" s="700"/>
      <c r="U169" s="703">
        <f t="shared" si="115"/>
        <v>0</v>
      </c>
      <c r="V169" s="704">
        <f t="shared" si="116"/>
        <v>0</v>
      </c>
      <c r="W169" s="702"/>
      <c r="X169" s="699">
        <f t="shared" si="82"/>
        <v>0</v>
      </c>
      <c r="Y169" s="700"/>
      <c r="Z169" s="703">
        <f t="shared" si="83"/>
        <v>0</v>
      </c>
      <c r="AA169" s="705">
        <f t="shared" si="84"/>
        <v>0</v>
      </c>
    </row>
    <row r="170" spans="2:27" ht="14.25" customHeight="1" x14ac:dyDescent="0.15">
      <c r="B170" s="872"/>
      <c r="C170" s="873"/>
      <c r="D170" s="874"/>
      <c r="E170" s="864"/>
      <c r="F170" s="865"/>
      <c r="G170" s="846" t="s">
        <v>568</v>
      </c>
      <c r="H170" s="680" t="s">
        <v>566</v>
      </c>
      <c r="I170" s="706">
        <v>0</v>
      </c>
      <c r="J170" s="716">
        <f t="shared" si="97"/>
        <v>0</v>
      </c>
      <c r="K170" s="710"/>
      <c r="L170" s="706">
        <v>0</v>
      </c>
      <c r="M170" s="716">
        <f t="shared" si="98"/>
        <v>0</v>
      </c>
      <c r="N170" s="709"/>
      <c r="O170" s="850"/>
      <c r="P170" s="852"/>
      <c r="Q170" s="854"/>
      <c r="R170" s="710"/>
      <c r="S170" s="707">
        <f t="shared" si="117"/>
        <v>0</v>
      </c>
      <c r="T170" s="708"/>
      <c r="U170" s="711">
        <f t="shared" si="115"/>
        <v>0</v>
      </c>
      <c r="V170" s="712">
        <f t="shared" si="116"/>
        <v>0</v>
      </c>
      <c r="W170" s="710"/>
      <c r="X170" s="707">
        <f t="shared" si="82"/>
        <v>0</v>
      </c>
      <c r="Y170" s="708"/>
      <c r="Z170" s="711">
        <f t="shared" si="83"/>
        <v>0</v>
      </c>
      <c r="AA170" s="713">
        <f t="shared" si="84"/>
        <v>0</v>
      </c>
    </row>
    <row r="171" spans="2:27" ht="14.25" customHeight="1" x14ac:dyDescent="0.15">
      <c r="B171" s="872"/>
      <c r="C171" s="873"/>
      <c r="D171" s="874"/>
      <c r="E171" s="864"/>
      <c r="F171" s="865"/>
      <c r="G171" s="847"/>
      <c r="H171" s="678" t="s">
        <v>567</v>
      </c>
      <c r="I171" s="690">
        <v>0</v>
      </c>
      <c r="J171" s="714">
        <f t="shared" si="97"/>
        <v>0</v>
      </c>
      <c r="K171" s="694"/>
      <c r="L171" s="690">
        <v>0</v>
      </c>
      <c r="M171" s="714">
        <f t="shared" si="98"/>
        <v>0</v>
      </c>
      <c r="N171" s="693"/>
      <c r="O171" s="850"/>
      <c r="P171" s="852"/>
      <c r="Q171" s="854"/>
      <c r="R171" s="694"/>
      <c r="S171" s="691">
        <f t="shared" si="117"/>
        <v>0</v>
      </c>
      <c r="T171" s="692"/>
      <c r="U171" s="695">
        <f t="shared" si="115"/>
        <v>0</v>
      </c>
      <c r="V171" s="696">
        <f t="shared" si="116"/>
        <v>0</v>
      </c>
      <c r="W171" s="694"/>
      <c r="X171" s="691">
        <f t="shared" si="82"/>
        <v>0</v>
      </c>
      <c r="Y171" s="692"/>
      <c r="Z171" s="695">
        <f t="shared" si="83"/>
        <v>0</v>
      </c>
      <c r="AA171" s="697">
        <f t="shared" si="84"/>
        <v>0</v>
      </c>
    </row>
    <row r="172" spans="2:27" ht="14.25" customHeight="1" x14ac:dyDescent="0.15">
      <c r="B172" s="872"/>
      <c r="C172" s="873"/>
      <c r="D172" s="874"/>
      <c r="E172" s="863"/>
      <c r="F172" s="865"/>
      <c r="G172" s="848"/>
      <c r="H172" s="679" t="s">
        <v>568</v>
      </c>
      <c r="I172" s="698">
        <v>0</v>
      </c>
      <c r="J172" s="715">
        <f t="shared" si="97"/>
        <v>0</v>
      </c>
      <c r="K172" s="702"/>
      <c r="L172" s="698">
        <v>0</v>
      </c>
      <c r="M172" s="715">
        <f t="shared" si="98"/>
        <v>0</v>
      </c>
      <c r="N172" s="701"/>
      <c r="O172" s="849"/>
      <c r="P172" s="851"/>
      <c r="Q172" s="853"/>
      <c r="R172" s="702"/>
      <c r="S172" s="699">
        <f t="shared" si="117"/>
        <v>0</v>
      </c>
      <c r="T172" s="700"/>
      <c r="U172" s="703">
        <f t="shared" si="115"/>
        <v>0</v>
      </c>
      <c r="V172" s="704">
        <f t="shared" si="116"/>
        <v>0</v>
      </c>
      <c r="W172" s="702"/>
      <c r="X172" s="699">
        <f t="shared" si="82"/>
        <v>0</v>
      </c>
      <c r="Y172" s="700"/>
      <c r="Z172" s="703">
        <f t="shared" si="83"/>
        <v>0</v>
      </c>
      <c r="AA172" s="705">
        <f t="shared" si="84"/>
        <v>0</v>
      </c>
    </row>
    <row r="173" spans="2:27" ht="14.25" customHeight="1" x14ac:dyDescent="0.15">
      <c r="B173" s="872">
        <v>19</v>
      </c>
      <c r="C173" s="873" t="s">
        <v>124</v>
      </c>
      <c r="D173" s="874"/>
      <c r="E173" s="863">
        <f t="shared" ref="E173" si="118">SUM(I173:I181)+SUM(L173:L181)</f>
        <v>425</v>
      </c>
      <c r="F173" s="865">
        <v>200</v>
      </c>
      <c r="G173" s="846" t="s">
        <v>566</v>
      </c>
      <c r="H173" s="680" t="s">
        <v>566</v>
      </c>
      <c r="I173" s="706">
        <v>100</v>
      </c>
      <c r="J173" s="716">
        <f t="shared" si="97"/>
        <v>476.19047619047615</v>
      </c>
      <c r="K173" s="710"/>
      <c r="L173" s="706">
        <v>100</v>
      </c>
      <c r="M173" s="716">
        <f t="shared" si="98"/>
        <v>274.92869961410747</v>
      </c>
      <c r="N173" s="709"/>
      <c r="O173" s="849"/>
      <c r="P173" s="851">
        <f t="shared" ref="P173" si="119">SUM(R173:R181)+SUM(W173:W181)</f>
        <v>0</v>
      </c>
      <c r="Q173" s="853"/>
      <c r="R173" s="710"/>
      <c r="S173" s="707">
        <f>+R173/210*1000</f>
        <v>0</v>
      </c>
      <c r="T173" s="708"/>
      <c r="U173" s="711">
        <f>+K173+T173</f>
        <v>0</v>
      </c>
      <c r="V173" s="712">
        <f>IF(S173=0,0,+U173/S173*100)</f>
        <v>0</v>
      </c>
      <c r="W173" s="710"/>
      <c r="X173" s="707">
        <f t="shared" si="82"/>
        <v>0</v>
      </c>
      <c r="Y173" s="708"/>
      <c r="Z173" s="711">
        <f t="shared" si="83"/>
        <v>0</v>
      </c>
      <c r="AA173" s="713">
        <f t="shared" si="84"/>
        <v>0</v>
      </c>
    </row>
    <row r="174" spans="2:27" ht="14.25" customHeight="1" x14ac:dyDescent="0.15">
      <c r="B174" s="872"/>
      <c r="C174" s="873"/>
      <c r="D174" s="874"/>
      <c r="E174" s="864"/>
      <c r="F174" s="865"/>
      <c r="G174" s="847"/>
      <c r="H174" s="678" t="s">
        <v>567</v>
      </c>
      <c r="I174" s="690">
        <v>0</v>
      </c>
      <c r="J174" s="714">
        <f t="shared" si="97"/>
        <v>0</v>
      </c>
      <c r="K174" s="694"/>
      <c r="L174" s="690">
        <v>150</v>
      </c>
      <c r="M174" s="714">
        <f t="shared" si="98"/>
        <v>412.39304942116127</v>
      </c>
      <c r="N174" s="693"/>
      <c r="O174" s="850"/>
      <c r="P174" s="852"/>
      <c r="Q174" s="854"/>
      <c r="R174" s="694"/>
      <c r="S174" s="691">
        <f t="shared" ref="S174" si="120">+R174/210*1000</f>
        <v>0</v>
      </c>
      <c r="T174" s="692"/>
      <c r="U174" s="695">
        <f t="shared" ref="U174:U181" si="121">+K174+T174</f>
        <v>0</v>
      </c>
      <c r="V174" s="696">
        <f t="shared" ref="V174:V181" si="122">IF(S174=0,0,+U174/S174*100)</f>
        <v>0</v>
      </c>
      <c r="W174" s="694"/>
      <c r="X174" s="691">
        <f t="shared" si="82"/>
        <v>0</v>
      </c>
      <c r="Y174" s="692"/>
      <c r="Z174" s="695">
        <f t="shared" si="83"/>
        <v>0</v>
      </c>
      <c r="AA174" s="697">
        <f t="shared" si="84"/>
        <v>0</v>
      </c>
    </row>
    <row r="175" spans="2:27" ht="14.25" customHeight="1" x14ac:dyDescent="0.15">
      <c r="B175" s="872"/>
      <c r="C175" s="873"/>
      <c r="D175" s="874"/>
      <c r="E175" s="864"/>
      <c r="F175" s="865"/>
      <c r="G175" s="848"/>
      <c r="H175" s="679" t="s">
        <v>568</v>
      </c>
      <c r="I175" s="698">
        <v>0</v>
      </c>
      <c r="J175" s="715">
        <f t="shared" si="97"/>
        <v>0</v>
      </c>
      <c r="K175" s="702"/>
      <c r="L175" s="698">
        <v>0</v>
      </c>
      <c r="M175" s="715">
        <f t="shared" si="98"/>
        <v>0</v>
      </c>
      <c r="N175" s="701"/>
      <c r="O175" s="850"/>
      <c r="P175" s="852"/>
      <c r="Q175" s="854"/>
      <c r="R175" s="702"/>
      <c r="S175" s="699">
        <f>+R175/210*1000</f>
        <v>0</v>
      </c>
      <c r="T175" s="700"/>
      <c r="U175" s="703">
        <f t="shared" si="121"/>
        <v>0</v>
      </c>
      <c r="V175" s="704">
        <f t="shared" si="122"/>
        <v>0</v>
      </c>
      <c r="W175" s="702"/>
      <c r="X175" s="699">
        <f t="shared" si="82"/>
        <v>0</v>
      </c>
      <c r="Y175" s="700"/>
      <c r="Z175" s="703">
        <f t="shared" si="83"/>
        <v>0</v>
      </c>
      <c r="AA175" s="705">
        <f t="shared" si="84"/>
        <v>0</v>
      </c>
    </row>
    <row r="176" spans="2:27" ht="14.25" customHeight="1" x14ac:dyDescent="0.15">
      <c r="B176" s="872"/>
      <c r="C176" s="873"/>
      <c r="D176" s="874"/>
      <c r="E176" s="864"/>
      <c r="F176" s="865"/>
      <c r="G176" s="846" t="s">
        <v>567</v>
      </c>
      <c r="H176" s="680" t="s">
        <v>566</v>
      </c>
      <c r="I176" s="706">
        <v>0</v>
      </c>
      <c r="J176" s="716">
        <f t="shared" si="97"/>
        <v>0</v>
      </c>
      <c r="K176" s="710"/>
      <c r="L176" s="706">
        <v>75</v>
      </c>
      <c r="M176" s="716">
        <f t="shared" si="98"/>
        <v>206.19652471058063</v>
      </c>
      <c r="N176" s="709"/>
      <c r="O176" s="850"/>
      <c r="P176" s="852"/>
      <c r="Q176" s="854"/>
      <c r="R176" s="710"/>
      <c r="S176" s="707">
        <f t="shared" ref="S176:S181" si="123">+R176/210*1000</f>
        <v>0</v>
      </c>
      <c r="T176" s="708"/>
      <c r="U176" s="711">
        <f t="shared" si="121"/>
        <v>0</v>
      </c>
      <c r="V176" s="712">
        <f t="shared" si="122"/>
        <v>0</v>
      </c>
      <c r="W176" s="710"/>
      <c r="X176" s="707">
        <f t="shared" si="82"/>
        <v>0</v>
      </c>
      <c r="Y176" s="708"/>
      <c r="Z176" s="711">
        <f t="shared" si="83"/>
        <v>0</v>
      </c>
      <c r="AA176" s="713">
        <f t="shared" si="84"/>
        <v>0</v>
      </c>
    </row>
    <row r="177" spans="2:27" ht="14.25" customHeight="1" x14ac:dyDescent="0.15">
      <c r="B177" s="872"/>
      <c r="C177" s="873"/>
      <c r="D177" s="874"/>
      <c r="E177" s="864"/>
      <c r="F177" s="865"/>
      <c r="G177" s="847"/>
      <c r="H177" s="678" t="s">
        <v>567</v>
      </c>
      <c r="I177" s="690">
        <v>0</v>
      </c>
      <c r="J177" s="714">
        <f t="shared" si="97"/>
        <v>0</v>
      </c>
      <c r="K177" s="694"/>
      <c r="L177" s="690">
        <v>0</v>
      </c>
      <c r="M177" s="714">
        <f t="shared" si="98"/>
        <v>0</v>
      </c>
      <c r="N177" s="693"/>
      <c r="O177" s="850"/>
      <c r="P177" s="852"/>
      <c r="Q177" s="854"/>
      <c r="R177" s="694"/>
      <c r="S177" s="691">
        <f t="shared" si="123"/>
        <v>0</v>
      </c>
      <c r="T177" s="692"/>
      <c r="U177" s="695">
        <f t="shared" si="121"/>
        <v>0</v>
      </c>
      <c r="V177" s="696">
        <f t="shared" si="122"/>
        <v>0</v>
      </c>
      <c r="W177" s="694"/>
      <c r="X177" s="691">
        <f t="shared" si="82"/>
        <v>0</v>
      </c>
      <c r="Y177" s="692"/>
      <c r="Z177" s="695">
        <f t="shared" si="83"/>
        <v>0</v>
      </c>
      <c r="AA177" s="697">
        <f t="shared" si="84"/>
        <v>0</v>
      </c>
    </row>
    <row r="178" spans="2:27" ht="14.25" customHeight="1" x14ac:dyDescent="0.15">
      <c r="B178" s="872"/>
      <c r="C178" s="873"/>
      <c r="D178" s="874"/>
      <c r="E178" s="864"/>
      <c r="F178" s="865"/>
      <c r="G178" s="848"/>
      <c r="H178" s="679" t="s">
        <v>568</v>
      </c>
      <c r="I178" s="698">
        <v>0</v>
      </c>
      <c r="J178" s="715">
        <f t="shared" si="97"/>
        <v>0</v>
      </c>
      <c r="K178" s="702"/>
      <c r="L178" s="698">
        <v>0</v>
      </c>
      <c r="M178" s="715">
        <f t="shared" si="98"/>
        <v>0</v>
      </c>
      <c r="N178" s="701"/>
      <c r="O178" s="850"/>
      <c r="P178" s="852"/>
      <c r="Q178" s="854"/>
      <c r="R178" s="702"/>
      <c r="S178" s="699">
        <f t="shared" si="123"/>
        <v>0</v>
      </c>
      <c r="T178" s="700"/>
      <c r="U178" s="703">
        <f t="shared" si="121"/>
        <v>0</v>
      </c>
      <c r="V178" s="704">
        <f t="shared" si="122"/>
        <v>0</v>
      </c>
      <c r="W178" s="702"/>
      <c r="X178" s="699">
        <f t="shared" si="82"/>
        <v>0</v>
      </c>
      <c r="Y178" s="700"/>
      <c r="Z178" s="703">
        <f t="shared" si="83"/>
        <v>0</v>
      </c>
      <c r="AA178" s="705">
        <f t="shared" si="84"/>
        <v>0</v>
      </c>
    </row>
    <row r="179" spans="2:27" ht="14.25" customHeight="1" x14ac:dyDescent="0.15">
      <c r="B179" s="872"/>
      <c r="C179" s="873"/>
      <c r="D179" s="874"/>
      <c r="E179" s="864"/>
      <c r="F179" s="865"/>
      <c r="G179" s="846" t="s">
        <v>568</v>
      </c>
      <c r="H179" s="680" t="s">
        <v>566</v>
      </c>
      <c r="I179" s="706">
        <v>0</v>
      </c>
      <c r="J179" s="716">
        <f t="shared" si="97"/>
        <v>0</v>
      </c>
      <c r="K179" s="710"/>
      <c r="L179" s="706">
        <v>0</v>
      </c>
      <c r="M179" s="716">
        <f t="shared" si="98"/>
        <v>0</v>
      </c>
      <c r="N179" s="709"/>
      <c r="O179" s="850"/>
      <c r="P179" s="852"/>
      <c r="Q179" s="854"/>
      <c r="R179" s="710"/>
      <c r="S179" s="707">
        <f t="shared" si="123"/>
        <v>0</v>
      </c>
      <c r="T179" s="708"/>
      <c r="U179" s="711">
        <f t="shared" si="121"/>
        <v>0</v>
      </c>
      <c r="V179" s="712">
        <f t="shared" si="122"/>
        <v>0</v>
      </c>
      <c r="W179" s="710"/>
      <c r="X179" s="707">
        <f t="shared" si="82"/>
        <v>0</v>
      </c>
      <c r="Y179" s="708"/>
      <c r="Z179" s="711">
        <f t="shared" si="83"/>
        <v>0</v>
      </c>
      <c r="AA179" s="713">
        <f t="shared" si="84"/>
        <v>0</v>
      </c>
    </row>
    <row r="180" spans="2:27" ht="14.25" customHeight="1" x14ac:dyDescent="0.15">
      <c r="B180" s="872"/>
      <c r="C180" s="873"/>
      <c r="D180" s="874"/>
      <c r="E180" s="864"/>
      <c r="F180" s="865"/>
      <c r="G180" s="847"/>
      <c r="H180" s="678" t="s">
        <v>567</v>
      </c>
      <c r="I180" s="690">
        <v>0</v>
      </c>
      <c r="J180" s="691">
        <f t="shared" si="97"/>
        <v>0</v>
      </c>
      <c r="K180" s="692"/>
      <c r="L180" s="690">
        <v>0</v>
      </c>
      <c r="M180" s="691">
        <f t="shared" si="98"/>
        <v>0</v>
      </c>
      <c r="N180" s="693"/>
      <c r="O180" s="850"/>
      <c r="P180" s="852"/>
      <c r="Q180" s="854"/>
      <c r="R180" s="694"/>
      <c r="S180" s="691">
        <f t="shared" si="123"/>
        <v>0</v>
      </c>
      <c r="T180" s="692"/>
      <c r="U180" s="695">
        <f t="shared" si="121"/>
        <v>0</v>
      </c>
      <c r="V180" s="696">
        <f t="shared" si="122"/>
        <v>0</v>
      </c>
      <c r="W180" s="694"/>
      <c r="X180" s="691">
        <f t="shared" si="82"/>
        <v>0</v>
      </c>
      <c r="Y180" s="692"/>
      <c r="Z180" s="695">
        <f t="shared" si="83"/>
        <v>0</v>
      </c>
      <c r="AA180" s="697">
        <f t="shared" si="84"/>
        <v>0</v>
      </c>
    </row>
    <row r="181" spans="2:27" ht="14.25" customHeight="1" x14ac:dyDescent="0.15">
      <c r="B181" s="872"/>
      <c r="C181" s="873"/>
      <c r="D181" s="874"/>
      <c r="E181" s="863"/>
      <c r="F181" s="865"/>
      <c r="G181" s="848"/>
      <c r="H181" s="679" t="s">
        <v>568</v>
      </c>
      <c r="I181" s="698">
        <v>0</v>
      </c>
      <c r="J181" s="699">
        <f t="shared" si="97"/>
        <v>0</v>
      </c>
      <c r="K181" s="700"/>
      <c r="L181" s="698">
        <v>0</v>
      </c>
      <c r="M181" s="699">
        <f t="shared" si="98"/>
        <v>0</v>
      </c>
      <c r="N181" s="701"/>
      <c r="O181" s="849"/>
      <c r="P181" s="851"/>
      <c r="Q181" s="853"/>
      <c r="R181" s="702"/>
      <c r="S181" s="699">
        <f t="shared" si="123"/>
        <v>0</v>
      </c>
      <c r="T181" s="700"/>
      <c r="U181" s="703">
        <f t="shared" si="121"/>
        <v>0</v>
      </c>
      <c r="V181" s="704">
        <f t="shared" si="122"/>
        <v>0</v>
      </c>
      <c r="W181" s="702"/>
      <c r="X181" s="699">
        <f t="shared" si="82"/>
        <v>0</v>
      </c>
      <c r="Y181" s="700"/>
      <c r="Z181" s="703">
        <f t="shared" si="83"/>
        <v>0</v>
      </c>
      <c r="AA181" s="705">
        <f t="shared" si="84"/>
        <v>0</v>
      </c>
    </row>
    <row r="182" spans="2:27" ht="14.25" customHeight="1" x14ac:dyDescent="0.15">
      <c r="B182" s="872">
        <v>20</v>
      </c>
      <c r="C182" s="873" t="s">
        <v>125</v>
      </c>
      <c r="D182" s="874"/>
      <c r="E182" s="863">
        <f t="shared" ref="E182" si="124">SUM(I182:I190)+SUM(L182:L190)</f>
        <v>400</v>
      </c>
      <c r="F182" s="865">
        <v>157</v>
      </c>
      <c r="G182" s="846" t="s">
        <v>566</v>
      </c>
      <c r="H182" s="680" t="s">
        <v>566</v>
      </c>
      <c r="I182" s="706">
        <v>100</v>
      </c>
      <c r="J182" s="716">
        <f t="shared" si="97"/>
        <v>476.19047619047615</v>
      </c>
      <c r="K182" s="710"/>
      <c r="L182" s="706">
        <v>300</v>
      </c>
      <c r="M182" s="716">
        <f t="shared" si="98"/>
        <v>824.78609884232253</v>
      </c>
      <c r="N182" s="709"/>
      <c r="O182" s="849"/>
      <c r="P182" s="851">
        <f t="shared" ref="P182" si="125">SUM(R182:R190)+SUM(W182:W190)</f>
        <v>0</v>
      </c>
      <c r="Q182" s="853"/>
      <c r="R182" s="710"/>
      <c r="S182" s="707">
        <f>+R182/210*1000</f>
        <v>0</v>
      </c>
      <c r="T182" s="708"/>
      <c r="U182" s="711">
        <f>+K182+T182</f>
        <v>0</v>
      </c>
      <c r="V182" s="712">
        <f>IF(S182=0,0,+U182/S182*100)</f>
        <v>0</v>
      </c>
      <c r="W182" s="710"/>
      <c r="X182" s="707">
        <f t="shared" si="82"/>
        <v>0</v>
      </c>
      <c r="Y182" s="708"/>
      <c r="Z182" s="711">
        <f t="shared" si="83"/>
        <v>0</v>
      </c>
      <c r="AA182" s="713">
        <f t="shared" si="84"/>
        <v>0</v>
      </c>
    </row>
    <row r="183" spans="2:27" ht="14.25" customHeight="1" x14ac:dyDescent="0.15">
      <c r="B183" s="872"/>
      <c r="C183" s="873"/>
      <c r="D183" s="874"/>
      <c r="E183" s="864"/>
      <c r="F183" s="865"/>
      <c r="G183" s="847"/>
      <c r="H183" s="678" t="s">
        <v>567</v>
      </c>
      <c r="I183" s="690">
        <v>0</v>
      </c>
      <c r="J183" s="714">
        <f t="shared" si="97"/>
        <v>0</v>
      </c>
      <c r="K183" s="694"/>
      <c r="L183" s="690">
        <v>0</v>
      </c>
      <c r="M183" s="714">
        <f t="shared" si="98"/>
        <v>0</v>
      </c>
      <c r="N183" s="693"/>
      <c r="O183" s="850"/>
      <c r="P183" s="852"/>
      <c r="Q183" s="854"/>
      <c r="R183" s="694"/>
      <c r="S183" s="691">
        <f t="shared" ref="S183" si="126">+R183/210*1000</f>
        <v>0</v>
      </c>
      <c r="T183" s="692"/>
      <c r="U183" s="695">
        <f t="shared" ref="U183:U190" si="127">+K183+T183</f>
        <v>0</v>
      </c>
      <c r="V183" s="696">
        <f t="shared" ref="V183:V190" si="128">IF(S183=0,0,+U183/S183*100)</f>
        <v>0</v>
      </c>
      <c r="W183" s="694"/>
      <c r="X183" s="691">
        <f t="shared" si="82"/>
        <v>0</v>
      </c>
      <c r="Y183" s="692"/>
      <c r="Z183" s="695">
        <f t="shared" si="83"/>
        <v>0</v>
      </c>
      <c r="AA183" s="697">
        <f t="shared" si="84"/>
        <v>0</v>
      </c>
    </row>
    <row r="184" spans="2:27" ht="14.25" customHeight="1" x14ac:dyDescent="0.15">
      <c r="B184" s="872"/>
      <c r="C184" s="873"/>
      <c r="D184" s="874"/>
      <c r="E184" s="864"/>
      <c r="F184" s="865"/>
      <c r="G184" s="848"/>
      <c r="H184" s="679" t="s">
        <v>568</v>
      </c>
      <c r="I184" s="698">
        <v>0</v>
      </c>
      <c r="J184" s="715">
        <f t="shared" si="97"/>
        <v>0</v>
      </c>
      <c r="K184" s="702"/>
      <c r="L184" s="698">
        <v>0</v>
      </c>
      <c r="M184" s="715">
        <f t="shared" si="98"/>
        <v>0</v>
      </c>
      <c r="N184" s="701"/>
      <c r="O184" s="850"/>
      <c r="P184" s="852"/>
      <c r="Q184" s="854"/>
      <c r="R184" s="702"/>
      <c r="S184" s="699">
        <f>+R184/210*1000</f>
        <v>0</v>
      </c>
      <c r="T184" s="700"/>
      <c r="U184" s="703">
        <f t="shared" si="127"/>
        <v>0</v>
      </c>
      <c r="V184" s="704">
        <f t="shared" si="128"/>
        <v>0</v>
      </c>
      <c r="W184" s="702"/>
      <c r="X184" s="699">
        <f t="shared" ref="X184:X247" si="129">+W184/210/SQRT(3)*1000</f>
        <v>0</v>
      </c>
      <c r="Y184" s="700"/>
      <c r="Z184" s="703">
        <f t="shared" ref="Z184:Z247" si="130">+N184+Y184</f>
        <v>0</v>
      </c>
      <c r="AA184" s="705">
        <f t="shared" ref="AA184:AA247" si="131">IF(X184=0,0,+Z184/X184*100)</f>
        <v>0</v>
      </c>
    </row>
    <row r="185" spans="2:27" ht="14.25" customHeight="1" x14ac:dyDescent="0.15">
      <c r="B185" s="872"/>
      <c r="C185" s="873"/>
      <c r="D185" s="874"/>
      <c r="E185" s="864"/>
      <c r="F185" s="865"/>
      <c r="G185" s="846" t="s">
        <v>567</v>
      </c>
      <c r="H185" s="680" t="s">
        <v>566</v>
      </c>
      <c r="I185" s="706">
        <v>0</v>
      </c>
      <c r="J185" s="716">
        <f t="shared" si="97"/>
        <v>0</v>
      </c>
      <c r="K185" s="710"/>
      <c r="L185" s="706">
        <v>0</v>
      </c>
      <c r="M185" s="716">
        <f t="shared" si="98"/>
        <v>0</v>
      </c>
      <c r="N185" s="709"/>
      <c r="O185" s="850"/>
      <c r="P185" s="852"/>
      <c r="Q185" s="854"/>
      <c r="R185" s="710"/>
      <c r="S185" s="707">
        <f t="shared" ref="S185:S190" si="132">+R185/210*1000</f>
        <v>0</v>
      </c>
      <c r="T185" s="708"/>
      <c r="U185" s="711">
        <f t="shared" si="127"/>
        <v>0</v>
      </c>
      <c r="V185" s="712">
        <f t="shared" si="128"/>
        <v>0</v>
      </c>
      <c r="W185" s="710"/>
      <c r="X185" s="707">
        <f t="shared" si="129"/>
        <v>0</v>
      </c>
      <c r="Y185" s="708"/>
      <c r="Z185" s="711">
        <f t="shared" si="130"/>
        <v>0</v>
      </c>
      <c r="AA185" s="713">
        <f t="shared" si="131"/>
        <v>0</v>
      </c>
    </row>
    <row r="186" spans="2:27" ht="14.25" customHeight="1" x14ac:dyDescent="0.15">
      <c r="B186" s="872"/>
      <c r="C186" s="873"/>
      <c r="D186" s="874"/>
      <c r="E186" s="864"/>
      <c r="F186" s="865"/>
      <c r="G186" s="847"/>
      <c r="H186" s="678" t="s">
        <v>567</v>
      </c>
      <c r="I186" s="690">
        <v>0</v>
      </c>
      <c r="J186" s="714">
        <f t="shared" si="97"/>
        <v>0</v>
      </c>
      <c r="K186" s="694"/>
      <c r="L186" s="690">
        <v>0</v>
      </c>
      <c r="M186" s="714">
        <f t="shared" si="98"/>
        <v>0</v>
      </c>
      <c r="N186" s="693"/>
      <c r="O186" s="850"/>
      <c r="P186" s="852"/>
      <c r="Q186" s="854"/>
      <c r="R186" s="694"/>
      <c r="S186" s="691">
        <f t="shared" si="132"/>
        <v>0</v>
      </c>
      <c r="T186" s="692"/>
      <c r="U186" s="695">
        <f t="shared" si="127"/>
        <v>0</v>
      </c>
      <c r="V186" s="696">
        <f t="shared" si="128"/>
        <v>0</v>
      </c>
      <c r="W186" s="694"/>
      <c r="X186" s="691">
        <f t="shared" si="129"/>
        <v>0</v>
      </c>
      <c r="Y186" s="692"/>
      <c r="Z186" s="695">
        <f t="shared" si="130"/>
        <v>0</v>
      </c>
      <c r="AA186" s="697">
        <f t="shared" si="131"/>
        <v>0</v>
      </c>
    </row>
    <row r="187" spans="2:27" ht="14.25" customHeight="1" x14ac:dyDescent="0.15">
      <c r="B187" s="872"/>
      <c r="C187" s="873"/>
      <c r="D187" s="874"/>
      <c r="E187" s="864"/>
      <c r="F187" s="865"/>
      <c r="G187" s="848"/>
      <c r="H187" s="679" t="s">
        <v>568</v>
      </c>
      <c r="I187" s="698">
        <v>0</v>
      </c>
      <c r="J187" s="715">
        <f t="shared" si="97"/>
        <v>0</v>
      </c>
      <c r="K187" s="702"/>
      <c r="L187" s="698">
        <v>0</v>
      </c>
      <c r="M187" s="715">
        <f t="shared" si="98"/>
        <v>0</v>
      </c>
      <c r="N187" s="701"/>
      <c r="O187" s="850"/>
      <c r="P187" s="852"/>
      <c r="Q187" s="854"/>
      <c r="R187" s="702"/>
      <c r="S187" s="699">
        <f t="shared" si="132"/>
        <v>0</v>
      </c>
      <c r="T187" s="700"/>
      <c r="U187" s="703">
        <f t="shared" si="127"/>
        <v>0</v>
      </c>
      <c r="V187" s="704">
        <f t="shared" si="128"/>
        <v>0</v>
      </c>
      <c r="W187" s="702"/>
      <c r="X187" s="699">
        <f t="shared" si="129"/>
        <v>0</v>
      </c>
      <c r="Y187" s="700"/>
      <c r="Z187" s="703">
        <f t="shared" si="130"/>
        <v>0</v>
      </c>
      <c r="AA187" s="705">
        <f t="shared" si="131"/>
        <v>0</v>
      </c>
    </row>
    <row r="188" spans="2:27" ht="14.25" customHeight="1" x14ac:dyDescent="0.15">
      <c r="B188" s="872"/>
      <c r="C188" s="873"/>
      <c r="D188" s="874"/>
      <c r="E188" s="864"/>
      <c r="F188" s="865"/>
      <c r="G188" s="846" t="s">
        <v>568</v>
      </c>
      <c r="H188" s="680" t="s">
        <v>566</v>
      </c>
      <c r="I188" s="706">
        <v>0</v>
      </c>
      <c r="J188" s="716">
        <f t="shared" si="97"/>
        <v>0</v>
      </c>
      <c r="K188" s="710"/>
      <c r="L188" s="706">
        <v>0</v>
      </c>
      <c r="M188" s="716">
        <f t="shared" si="98"/>
        <v>0</v>
      </c>
      <c r="N188" s="709"/>
      <c r="O188" s="850"/>
      <c r="P188" s="852"/>
      <c r="Q188" s="854"/>
      <c r="R188" s="710"/>
      <c r="S188" s="707">
        <f t="shared" si="132"/>
        <v>0</v>
      </c>
      <c r="T188" s="708"/>
      <c r="U188" s="711">
        <f t="shared" si="127"/>
        <v>0</v>
      </c>
      <c r="V188" s="712">
        <f t="shared" si="128"/>
        <v>0</v>
      </c>
      <c r="W188" s="710"/>
      <c r="X188" s="707">
        <f t="shared" si="129"/>
        <v>0</v>
      </c>
      <c r="Y188" s="708"/>
      <c r="Z188" s="711">
        <f t="shared" si="130"/>
        <v>0</v>
      </c>
      <c r="AA188" s="713">
        <f t="shared" si="131"/>
        <v>0</v>
      </c>
    </row>
    <row r="189" spans="2:27" ht="14.25" customHeight="1" x14ac:dyDescent="0.15">
      <c r="B189" s="872"/>
      <c r="C189" s="873"/>
      <c r="D189" s="874"/>
      <c r="E189" s="864"/>
      <c r="F189" s="865"/>
      <c r="G189" s="847"/>
      <c r="H189" s="678" t="s">
        <v>567</v>
      </c>
      <c r="I189" s="690">
        <v>0</v>
      </c>
      <c r="J189" s="714">
        <f t="shared" si="97"/>
        <v>0</v>
      </c>
      <c r="K189" s="694"/>
      <c r="L189" s="690">
        <v>0</v>
      </c>
      <c r="M189" s="714">
        <f t="shared" si="98"/>
        <v>0</v>
      </c>
      <c r="N189" s="693"/>
      <c r="O189" s="850"/>
      <c r="P189" s="852"/>
      <c r="Q189" s="854"/>
      <c r="R189" s="694"/>
      <c r="S189" s="691">
        <f t="shared" si="132"/>
        <v>0</v>
      </c>
      <c r="T189" s="692"/>
      <c r="U189" s="695">
        <f t="shared" si="127"/>
        <v>0</v>
      </c>
      <c r="V189" s="696">
        <f t="shared" si="128"/>
        <v>0</v>
      </c>
      <c r="W189" s="694"/>
      <c r="X189" s="691">
        <f t="shared" si="129"/>
        <v>0</v>
      </c>
      <c r="Y189" s="692"/>
      <c r="Z189" s="695">
        <f t="shared" si="130"/>
        <v>0</v>
      </c>
      <c r="AA189" s="697">
        <f t="shared" si="131"/>
        <v>0</v>
      </c>
    </row>
    <row r="190" spans="2:27" ht="14.25" customHeight="1" x14ac:dyDescent="0.15">
      <c r="B190" s="872"/>
      <c r="C190" s="873"/>
      <c r="D190" s="874"/>
      <c r="E190" s="863"/>
      <c r="F190" s="865"/>
      <c r="G190" s="848"/>
      <c r="H190" s="679" t="s">
        <v>568</v>
      </c>
      <c r="I190" s="698">
        <v>0</v>
      </c>
      <c r="J190" s="715">
        <f t="shared" si="97"/>
        <v>0</v>
      </c>
      <c r="K190" s="702"/>
      <c r="L190" s="698">
        <v>0</v>
      </c>
      <c r="M190" s="715">
        <f t="shared" si="98"/>
        <v>0</v>
      </c>
      <c r="N190" s="701"/>
      <c r="O190" s="849"/>
      <c r="P190" s="851"/>
      <c r="Q190" s="853"/>
      <c r="R190" s="702"/>
      <c r="S190" s="699">
        <f t="shared" si="132"/>
        <v>0</v>
      </c>
      <c r="T190" s="700"/>
      <c r="U190" s="703">
        <f t="shared" si="127"/>
        <v>0</v>
      </c>
      <c r="V190" s="704">
        <f t="shared" si="128"/>
        <v>0</v>
      </c>
      <c r="W190" s="702"/>
      <c r="X190" s="699">
        <f t="shared" si="129"/>
        <v>0</v>
      </c>
      <c r="Y190" s="700"/>
      <c r="Z190" s="703">
        <f t="shared" si="130"/>
        <v>0</v>
      </c>
      <c r="AA190" s="705">
        <f t="shared" si="131"/>
        <v>0</v>
      </c>
    </row>
    <row r="191" spans="2:27" ht="14.25" customHeight="1" x14ac:dyDescent="0.15">
      <c r="B191" s="872">
        <v>21</v>
      </c>
      <c r="C191" s="873" t="s">
        <v>126</v>
      </c>
      <c r="D191" s="874"/>
      <c r="E191" s="863">
        <f t="shared" ref="E191" si="133">SUM(I191:I199)+SUM(L191:L199)</f>
        <v>225</v>
      </c>
      <c r="F191" s="865">
        <v>88</v>
      </c>
      <c r="G191" s="846" t="s">
        <v>566</v>
      </c>
      <c r="H191" s="680" t="s">
        <v>566</v>
      </c>
      <c r="I191" s="706">
        <v>50</v>
      </c>
      <c r="J191" s="716">
        <f t="shared" si="97"/>
        <v>238.09523809523807</v>
      </c>
      <c r="K191" s="710"/>
      <c r="L191" s="706">
        <v>100</v>
      </c>
      <c r="M191" s="716">
        <f t="shared" si="98"/>
        <v>274.92869961410747</v>
      </c>
      <c r="N191" s="709"/>
      <c r="O191" s="849"/>
      <c r="P191" s="851">
        <f t="shared" ref="P191" si="134">SUM(R191:R199)+SUM(W191:W199)</f>
        <v>0</v>
      </c>
      <c r="Q191" s="853"/>
      <c r="R191" s="710"/>
      <c r="S191" s="707">
        <f>+R191/210*1000</f>
        <v>0</v>
      </c>
      <c r="T191" s="708"/>
      <c r="U191" s="711">
        <f>+K191+T191</f>
        <v>0</v>
      </c>
      <c r="V191" s="712">
        <f>IF(S191=0,0,+U191/S191*100)</f>
        <v>0</v>
      </c>
      <c r="W191" s="710"/>
      <c r="X191" s="707">
        <f t="shared" si="129"/>
        <v>0</v>
      </c>
      <c r="Y191" s="708"/>
      <c r="Z191" s="711">
        <f t="shared" si="130"/>
        <v>0</v>
      </c>
      <c r="AA191" s="713">
        <f t="shared" si="131"/>
        <v>0</v>
      </c>
    </row>
    <row r="192" spans="2:27" ht="14.25" customHeight="1" x14ac:dyDescent="0.15">
      <c r="B192" s="872"/>
      <c r="C192" s="873"/>
      <c r="D192" s="874"/>
      <c r="E192" s="864"/>
      <c r="F192" s="865"/>
      <c r="G192" s="847"/>
      <c r="H192" s="678" t="s">
        <v>567</v>
      </c>
      <c r="I192" s="690">
        <v>75</v>
      </c>
      <c r="J192" s="714">
        <f t="shared" si="97"/>
        <v>357.14285714285717</v>
      </c>
      <c r="K192" s="694"/>
      <c r="L192" s="690">
        <v>0</v>
      </c>
      <c r="M192" s="714">
        <f t="shared" si="98"/>
        <v>0</v>
      </c>
      <c r="N192" s="693"/>
      <c r="O192" s="850"/>
      <c r="P192" s="852"/>
      <c r="Q192" s="854"/>
      <c r="R192" s="694"/>
      <c r="S192" s="691">
        <f t="shared" ref="S192" si="135">+R192/210*1000</f>
        <v>0</v>
      </c>
      <c r="T192" s="692"/>
      <c r="U192" s="695">
        <f t="shared" ref="U192:U199" si="136">+K192+T192</f>
        <v>0</v>
      </c>
      <c r="V192" s="696">
        <f t="shared" ref="V192:V199" si="137">IF(S192=0,0,+U192/S192*100)</f>
        <v>0</v>
      </c>
      <c r="W192" s="694"/>
      <c r="X192" s="691">
        <f t="shared" si="129"/>
        <v>0</v>
      </c>
      <c r="Y192" s="692"/>
      <c r="Z192" s="695">
        <f t="shared" si="130"/>
        <v>0</v>
      </c>
      <c r="AA192" s="697">
        <f t="shared" si="131"/>
        <v>0</v>
      </c>
    </row>
    <row r="193" spans="2:27" ht="14.25" customHeight="1" x14ac:dyDescent="0.15">
      <c r="B193" s="872"/>
      <c r="C193" s="873"/>
      <c r="D193" s="874"/>
      <c r="E193" s="864"/>
      <c r="F193" s="865"/>
      <c r="G193" s="848"/>
      <c r="H193" s="679" t="s">
        <v>568</v>
      </c>
      <c r="I193" s="698">
        <v>0</v>
      </c>
      <c r="J193" s="715">
        <f t="shared" si="97"/>
        <v>0</v>
      </c>
      <c r="K193" s="702"/>
      <c r="L193" s="698">
        <v>0</v>
      </c>
      <c r="M193" s="715">
        <f t="shared" si="98"/>
        <v>0</v>
      </c>
      <c r="N193" s="701"/>
      <c r="O193" s="850"/>
      <c r="P193" s="852"/>
      <c r="Q193" s="854"/>
      <c r="R193" s="702"/>
      <c r="S193" s="699">
        <f>+R193/210*1000</f>
        <v>0</v>
      </c>
      <c r="T193" s="700"/>
      <c r="U193" s="703">
        <f t="shared" si="136"/>
        <v>0</v>
      </c>
      <c r="V193" s="704">
        <f t="shared" si="137"/>
        <v>0</v>
      </c>
      <c r="W193" s="702"/>
      <c r="X193" s="699">
        <f t="shared" si="129"/>
        <v>0</v>
      </c>
      <c r="Y193" s="700"/>
      <c r="Z193" s="703">
        <f t="shared" si="130"/>
        <v>0</v>
      </c>
      <c r="AA193" s="705">
        <f t="shared" si="131"/>
        <v>0</v>
      </c>
    </row>
    <row r="194" spans="2:27" ht="14.25" customHeight="1" x14ac:dyDescent="0.15">
      <c r="B194" s="872"/>
      <c r="C194" s="873"/>
      <c r="D194" s="874"/>
      <c r="E194" s="864"/>
      <c r="F194" s="865"/>
      <c r="G194" s="846" t="s">
        <v>567</v>
      </c>
      <c r="H194" s="680" t="s">
        <v>566</v>
      </c>
      <c r="I194" s="706">
        <v>0</v>
      </c>
      <c r="J194" s="716">
        <f t="shared" si="97"/>
        <v>0</v>
      </c>
      <c r="K194" s="710"/>
      <c r="L194" s="706">
        <v>0</v>
      </c>
      <c r="M194" s="716">
        <f t="shared" si="98"/>
        <v>0</v>
      </c>
      <c r="N194" s="709"/>
      <c r="O194" s="850"/>
      <c r="P194" s="852"/>
      <c r="Q194" s="854"/>
      <c r="R194" s="710"/>
      <c r="S194" s="707">
        <f t="shared" ref="S194:S199" si="138">+R194/210*1000</f>
        <v>0</v>
      </c>
      <c r="T194" s="708"/>
      <c r="U194" s="711">
        <f t="shared" si="136"/>
        <v>0</v>
      </c>
      <c r="V194" s="712">
        <f t="shared" si="137"/>
        <v>0</v>
      </c>
      <c r="W194" s="710"/>
      <c r="X194" s="707">
        <f t="shared" si="129"/>
        <v>0</v>
      </c>
      <c r="Y194" s="708"/>
      <c r="Z194" s="711">
        <f t="shared" si="130"/>
        <v>0</v>
      </c>
      <c r="AA194" s="713">
        <f t="shared" si="131"/>
        <v>0</v>
      </c>
    </row>
    <row r="195" spans="2:27" ht="14.25" customHeight="1" x14ac:dyDescent="0.15">
      <c r="B195" s="872"/>
      <c r="C195" s="873"/>
      <c r="D195" s="874"/>
      <c r="E195" s="864"/>
      <c r="F195" s="865"/>
      <c r="G195" s="847"/>
      <c r="H195" s="678" t="s">
        <v>567</v>
      </c>
      <c r="I195" s="690">
        <v>0</v>
      </c>
      <c r="J195" s="714">
        <f t="shared" si="97"/>
        <v>0</v>
      </c>
      <c r="K195" s="694"/>
      <c r="L195" s="690">
        <v>0</v>
      </c>
      <c r="M195" s="714">
        <f t="shared" si="98"/>
        <v>0</v>
      </c>
      <c r="N195" s="693"/>
      <c r="O195" s="850"/>
      <c r="P195" s="852"/>
      <c r="Q195" s="854"/>
      <c r="R195" s="694"/>
      <c r="S195" s="691">
        <f t="shared" si="138"/>
        <v>0</v>
      </c>
      <c r="T195" s="692"/>
      <c r="U195" s="695">
        <f t="shared" si="136"/>
        <v>0</v>
      </c>
      <c r="V195" s="696">
        <f t="shared" si="137"/>
        <v>0</v>
      </c>
      <c r="W195" s="694"/>
      <c r="X195" s="691">
        <f t="shared" si="129"/>
        <v>0</v>
      </c>
      <c r="Y195" s="692"/>
      <c r="Z195" s="695">
        <f t="shared" si="130"/>
        <v>0</v>
      </c>
      <c r="AA195" s="697">
        <f t="shared" si="131"/>
        <v>0</v>
      </c>
    </row>
    <row r="196" spans="2:27" ht="14.25" customHeight="1" x14ac:dyDescent="0.15">
      <c r="B196" s="872"/>
      <c r="C196" s="873"/>
      <c r="D196" s="874"/>
      <c r="E196" s="864"/>
      <c r="F196" s="865"/>
      <c r="G196" s="848"/>
      <c r="H196" s="679" t="s">
        <v>568</v>
      </c>
      <c r="I196" s="698">
        <v>0</v>
      </c>
      <c r="J196" s="715">
        <f t="shared" si="97"/>
        <v>0</v>
      </c>
      <c r="K196" s="702"/>
      <c r="L196" s="698">
        <v>0</v>
      </c>
      <c r="M196" s="715">
        <f t="shared" si="98"/>
        <v>0</v>
      </c>
      <c r="N196" s="701"/>
      <c r="O196" s="850"/>
      <c r="P196" s="852"/>
      <c r="Q196" s="854"/>
      <c r="R196" s="702"/>
      <c r="S196" s="699">
        <f t="shared" si="138"/>
        <v>0</v>
      </c>
      <c r="T196" s="700"/>
      <c r="U196" s="703">
        <f t="shared" si="136"/>
        <v>0</v>
      </c>
      <c r="V196" s="704">
        <f t="shared" si="137"/>
        <v>0</v>
      </c>
      <c r="W196" s="702"/>
      <c r="X196" s="699">
        <f t="shared" si="129"/>
        <v>0</v>
      </c>
      <c r="Y196" s="700"/>
      <c r="Z196" s="703">
        <f t="shared" si="130"/>
        <v>0</v>
      </c>
      <c r="AA196" s="705">
        <f t="shared" si="131"/>
        <v>0</v>
      </c>
    </row>
    <row r="197" spans="2:27" ht="14.25" customHeight="1" x14ac:dyDescent="0.15">
      <c r="B197" s="872"/>
      <c r="C197" s="873"/>
      <c r="D197" s="874"/>
      <c r="E197" s="864"/>
      <c r="F197" s="865"/>
      <c r="G197" s="846" t="s">
        <v>568</v>
      </c>
      <c r="H197" s="680" t="s">
        <v>566</v>
      </c>
      <c r="I197" s="706">
        <v>0</v>
      </c>
      <c r="J197" s="716">
        <f t="shared" si="97"/>
        <v>0</v>
      </c>
      <c r="K197" s="710"/>
      <c r="L197" s="706">
        <v>0</v>
      </c>
      <c r="M197" s="716">
        <f t="shared" si="98"/>
        <v>0</v>
      </c>
      <c r="N197" s="709"/>
      <c r="O197" s="850"/>
      <c r="P197" s="852"/>
      <c r="Q197" s="854"/>
      <c r="R197" s="710"/>
      <c r="S197" s="707">
        <f t="shared" si="138"/>
        <v>0</v>
      </c>
      <c r="T197" s="708"/>
      <c r="U197" s="711">
        <f t="shared" si="136"/>
        <v>0</v>
      </c>
      <c r="V197" s="712">
        <f t="shared" si="137"/>
        <v>0</v>
      </c>
      <c r="W197" s="710"/>
      <c r="X197" s="707">
        <f t="shared" si="129"/>
        <v>0</v>
      </c>
      <c r="Y197" s="708"/>
      <c r="Z197" s="711">
        <f t="shared" si="130"/>
        <v>0</v>
      </c>
      <c r="AA197" s="713">
        <f t="shared" si="131"/>
        <v>0</v>
      </c>
    </row>
    <row r="198" spans="2:27" ht="14.25" customHeight="1" x14ac:dyDescent="0.15">
      <c r="B198" s="872"/>
      <c r="C198" s="873"/>
      <c r="D198" s="874"/>
      <c r="E198" s="864"/>
      <c r="F198" s="865"/>
      <c r="G198" s="847"/>
      <c r="H198" s="678" t="s">
        <v>567</v>
      </c>
      <c r="I198" s="690">
        <v>0</v>
      </c>
      <c r="J198" s="714">
        <f t="shared" si="97"/>
        <v>0</v>
      </c>
      <c r="K198" s="694"/>
      <c r="L198" s="690">
        <v>0</v>
      </c>
      <c r="M198" s="714">
        <f t="shared" si="98"/>
        <v>0</v>
      </c>
      <c r="N198" s="693"/>
      <c r="O198" s="850"/>
      <c r="P198" s="852"/>
      <c r="Q198" s="854"/>
      <c r="R198" s="694"/>
      <c r="S198" s="691">
        <f t="shared" si="138"/>
        <v>0</v>
      </c>
      <c r="T198" s="692"/>
      <c r="U198" s="695">
        <f t="shared" si="136"/>
        <v>0</v>
      </c>
      <c r="V198" s="696">
        <f t="shared" si="137"/>
        <v>0</v>
      </c>
      <c r="W198" s="694"/>
      <c r="X198" s="691">
        <f t="shared" si="129"/>
        <v>0</v>
      </c>
      <c r="Y198" s="692"/>
      <c r="Z198" s="695">
        <f t="shared" si="130"/>
        <v>0</v>
      </c>
      <c r="AA198" s="697">
        <f t="shared" si="131"/>
        <v>0</v>
      </c>
    </row>
    <row r="199" spans="2:27" ht="14.25" customHeight="1" x14ac:dyDescent="0.15">
      <c r="B199" s="872"/>
      <c r="C199" s="873"/>
      <c r="D199" s="874"/>
      <c r="E199" s="863"/>
      <c r="F199" s="865"/>
      <c r="G199" s="848"/>
      <c r="H199" s="679" t="s">
        <v>568</v>
      </c>
      <c r="I199" s="698">
        <v>0</v>
      </c>
      <c r="J199" s="715">
        <f t="shared" si="97"/>
        <v>0</v>
      </c>
      <c r="K199" s="702"/>
      <c r="L199" s="698">
        <v>0</v>
      </c>
      <c r="M199" s="715">
        <f t="shared" si="98"/>
        <v>0</v>
      </c>
      <c r="N199" s="701"/>
      <c r="O199" s="849"/>
      <c r="P199" s="851"/>
      <c r="Q199" s="853"/>
      <c r="R199" s="702"/>
      <c r="S199" s="699">
        <f t="shared" si="138"/>
        <v>0</v>
      </c>
      <c r="T199" s="700"/>
      <c r="U199" s="703">
        <f t="shared" si="136"/>
        <v>0</v>
      </c>
      <c r="V199" s="704">
        <f t="shared" si="137"/>
        <v>0</v>
      </c>
      <c r="W199" s="702"/>
      <c r="X199" s="699">
        <f t="shared" si="129"/>
        <v>0</v>
      </c>
      <c r="Y199" s="700"/>
      <c r="Z199" s="703">
        <f t="shared" si="130"/>
        <v>0</v>
      </c>
      <c r="AA199" s="705">
        <f t="shared" si="131"/>
        <v>0</v>
      </c>
    </row>
    <row r="200" spans="2:27" ht="14.25" customHeight="1" x14ac:dyDescent="0.15">
      <c r="B200" s="872">
        <v>22</v>
      </c>
      <c r="C200" s="873" t="s">
        <v>127</v>
      </c>
      <c r="D200" s="874"/>
      <c r="E200" s="863">
        <f t="shared" ref="E200" si="139">SUM(I200:I208)+SUM(L200:L208)</f>
        <v>250</v>
      </c>
      <c r="F200" s="865">
        <v>225</v>
      </c>
      <c r="G200" s="846" t="s">
        <v>566</v>
      </c>
      <c r="H200" s="680" t="s">
        <v>566</v>
      </c>
      <c r="I200" s="706">
        <v>0</v>
      </c>
      <c r="J200" s="716">
        <f t="shared" si="97"/>
        <v>0</v>
      </c>
      <c r="K200" s="710"/>
      <c r="L200" s="706">
        <v>75</v>
      </c>
      <c r="M200" s="716">
        <f t="shared" si="98"/>
        <v>206.19652471058063</v>
      </c>
      <c r="N200" s="709"/>
      <c r="O200" s="849"/>
      <c r="P200" s="851">
        <f t="shared" ref="P200" si="140">SUM(R200:R208)+SUM(W200:W208)</f>
        <v>0</v>
      </c>
      <c r="Q200" s="853"/>
      <c r="R200" s="710"/>
      <c r="S200" s="707">
        <f>+R200/210*1000</f>
        <v>0</v>
      </c>
      <c r="T200" s="708"/>
      <c r="U200" s="711">
        <f>+K200+T200</f>
        <v>0</v>
      </c>
      <c r="V200" s="712">
        <f>IF(S200=0,0,+U200/S200*100)</f>
        <v>0</v>
      </c>
      <c r="W200" s="710"/>
      <c r="X200" s="707">
        <f t="shared" si="129"/>
        <v>0</v>
      </c>
      <c r="Y200" s="708"/>
      <c r="Z200" s="711">
        <f t="shared" si="130"/>
        <v>0</v>
      </c>
      <c r="AA200" s="713">
        <f t="shared" si="131"/>
        <v>0</v>
      </c>
    </row>
    <row r="201" spans="2:27" ht="14.25" customHeight="1" x14ac:dyDescent="0.15">
      <c r="B201" s="872"/>
      <c r="C201" s="873"/>
      <c r="D201" s="874"/>
      <c r="E201" s="864"/>
      <c r="F201" s="865"/>
      <c r="G201" s="847"/>
      <c r="H201" s="678" t="s">
        <v>567</v>
      </c>
      <c r="I201" s="690">
        <v>0</v>
      </c>
      <c r="J201" s="714">
        <f t="shared" si="97"/>
        <v>0</v>
      </c>
      <c r="K201" s="694"/>
      <c r="L201" s="690">
        <v>0</v>
      </c>
      <c r="M201" s="714">
        <f t="shared" si="98"/>
        <v>0</v>
      </c>
      <c r="N201" s="693"/>
      <c r="O201" s="850"/>
      <c r="P201" s="852"/>
      <c r="Q201" s="854"/>
      <c r="R201" s="694"/>
      <c r="S201" s="691">
        <f t="shared" ref="S201" si="141">+R201/210*1000</f>
        <v>0</v>
      </c>
      <c r="T201" s="692"/>
      <c r="U201" s="695">
        <f t="shared" ref="U201:U208" si="142">+K201+T201</f>
        <v>0</v>
      </c>
      <c r="V201" s="696">
        <f t="shared" ref="V201:V208" si="143">IF(S201=0,0,+U201/S201*100)</f>
        <v>0</v>
      </c>
      <c r="W201" s="694"/>
      <c r="X201" s="691">
        <f t="shared" si="129"/>
        <v>0</v>
      </c>
      <c r="Y201" s="692"/>
      <c r="Z201" s="695">
        <f t="shared" si="130"/>
        <v>0</v>
      </c>
      <c r="AA201" s="697">
        <f t="shared" si="131"/>
        <v>0</v>
      </c>
    </row>
    <row r="202" spans="2:27" ht="14.25" customHeight="1" x14ac:dyDescent="0.15">
      <c r="B202" s="872"/>
      <c r="C202" s="873"/>
      <c r="D202" s="874"/>
      <c r="E202" s="864"/>
      <c r="F202" s="865"/>
      <c r="G202" s="848"/>
      <c r="H202" s="679" t="s">
        <v>568</v>
      </c>
      <c r="I202" s="698">
        <v>0</v>
      </c>
      <c r="J202" s="715">
        <f t="shared" si="97"/>
        <v>0</v>
      </c>
      <c r="K202" s="702"/>
      <c r="L202" s="698">
        <v>0</v>
      </c>
      <c r="M202" s="715">
        <f t="shared" si="98"/>
        <v>0</v>
      </c>
      <c r="N202" s="701"/>
      <c r="O202" s="850"/>
      <c r="P202" s="852"/>
      <c r="Q202" s="854"/>
      <c r="R202" s="702"/>
      <c r="S202" s="699">
        <f>+R202/210*1000</f>
        <v>0</v>
      </c>
      <c r="T202" s="700"/>
      <c r="U202" s="703">
        <f t="shared" si="142"/>
        <v>0</v>
      </c>
      <c r="V202" s="704">
        <f t="shared" si="143"/>
        <v>0</v>
      </c>
      <c r="W202" s="702"/>
      <c r="X202" s="699">
        <f t="shared" si="129"/>
        <v>0</v>
      </c>
      <c r="Y202" s="700"/>
      <c r="Z202" s="703">
        <f t="shared" si="130"/>
        <v>0</v>
      </c>
      <c r="AA202" s="705">
        <f t="shared" si="131"/>
        <v>0</v>
      </c>
    </row>
    <row r="203" spans="2:27" ht="14.25" customHeight="1" x14ac:dyDescent="0.15">
      <c r="B203" s="872"/>
      <c r="C203" s="873"/>
      <c r="D203" s="874"/>
      <c r="E203" s="864"/>
      <c r="F203" s="865"/>
      <c r="G203" s="846" t="s">
        <v>567</v>
      </c>
      <c r="H203" s="680" t="s">
        <v>566</v>
      </c>
      <c r="I203" s="706">
        <v>100</v>
      </c>
      <c r="J203" s="716">
        <f t="shared" si="97"/>
        <v>476.19047619047615</v>
      </c>
      <c r="K203" s="710"/>
      <c r="L203" s="706">
        <v>75</v>
      </c>
      <c r="M203" s="716">
        <f t="shared" si="98"/>
        <v>206.19652471058063</v>
      </c>
      <c r="N203" s="709"/>
      <c r="O203" s="850"/>
      <c r="P203" s="852"/>
      <c r="Q203" s="854"/>
      <c r="R203" s="710"/>
      <c r="S203" s="707">
        <f t="shared" ref="S203:S208" si="144">+R203/210*1000</f>
        <v>0</v>
      </c>
      <c r="T203" s="708"/>
      <c r="U203" s="711">
        <f t="shared" si="142"/>
        <v>0</v>
      </c>
      <c r="V203" s="712">
        <f t="shared" si="143"/>
        <v>0</v>
      </c>
      <c r="W203" s="710"/>
      <c r="X203" s="707">
        <f t="shared" si="129"/>
        <v>0</v>
      </c>
      <c r="Y203" s="708"/>
      <c r="Z203" s="711">
        <f t="shared" si="130"/>
        <v>0</v>
      </c>
      <c r="AA203" s="713">
        <f t="shared" si="131"/>
        <v>0</v>
      </c>
    </row>
    <row r="204" spans="2:27" ht="14.25" customHeight="1" x14ac:dyDescent="0.15">
      <c r="B204" s="872"/>
      <c r="C204" s="873"/>
      <c r="D204" s="874"/>
      <c r="E204" s="864"/>
      <c r="F204" s="865"/>
      <c r="G204" s="847"/>
      <c r="H204" s="678" t="s">
        <v>567</v>
      </c>
      <c r="I204" s="690">
        <v>0</v>
      </c>
      <c r="J204" s="714">
        <f t="shared" ref="J204:J267" si="145">I204/210*1000</f>
        <v>0</v>
      </c>
      <c r="K204" s="694"/>
      <c r="L204" s="690">
        <v>0</v>
      </c>
      <c r="M204" s="714">
        <f t="shared" ref="M204:M267" si="146">L204/210/SQRT(3)*1000</f>
        <v>0</v>
      </c>
      <c r="N204" s="693"/>
      <c r="O204" s="850"/>
      <c r="P204" s="852"/>
      <c r="Q204" s="854"/>
      <c r="R204" s="694"/>
      <c r="S204" s="691">
        <f t="shared" si="144"/>
        <v>0</v>
      </c>
      <c r="T204" s="692"/>
      <c r="U204" s="695">
        <f t="shared" si="142"/>
        <v>0</v>
      </c>
      <c r="V204" s="696">
        <f t="shared" si="143"/>
        <v>0</v>
      </c>
      <c r="W204" s="694"/>
      <c r="X204" s="691">
        <f t="shared" si="129"/>
        <v>0</v>
      </c>
      <c r="Y204" s="692"/>
      <c r="Z204" s="695">
        <f t="shared" si="130"/>
        <v>0</v>
      </c>
      <c r="AA204" s="697">
        <f t="shared" si="131"/>
        <v>0</v>
      </c>
    </row>
    <row r="205" spans="2:27" ht="14.25" customHeight="1" x14ac:dyDescent="0.15">
      <c r="B205" s="872"/>
      <c r="C205" s="873"/>
      <c r="D205" s="874"/>
      <c r="E205" s="864"/>
      <c r="F205" s="865"/>
      <c r="G205" s="848"/>
      <c r="H205" s="679" t="s">
        <v>568</v>
      </c>
      <c r="I205" s="698">
        <v>0</v>
      </c>
      <c r="J205" s="715">
        <f t="shared" si="145"/>
        <v>0</v>
      </c>
      <c r="K205" s="702"/>
      <c r="L205" s="698">
        <v>0</v>
      </c>
      <c r="M205" s="715">
        <f t="shared" si="146"/>
        <v>0</v>
      </c>
      <c r="N205" s="701"/>
      <c r="O205" s="850"/>
      <c r="P205" s="852"/>
      <c r="Q205" s="854"/>
      <c r="R205" s="702"/>
      <c r="S205" s="699">
        <f t="shared" si="144"/>
        <v>0</v>
      </c>
      <c r="T205" s="700"/>
      <c r="U205" s="703">
        <f t="shared" si="142"/>
        <v>0</v>
      </c>
      <c r="V205" s="704">
        <f t="shared" si="143"/>
        <v>0</v>
      </c>
      <c r="W205" s="702"/>
      <c r="X205" s="699">
        <f t="shared" si="129"/>
        <v>0</v>
      </c>
      <c r="Y205" s="700"/>
      <c r="Z205" s="703">
        <f t="shared" si="130"/>
        <v>0</v>
      </c>
      <c r="AA205" s="705">
        <f t="shared" si="131"/>
        <v>0</v>
      </c>
    </row>
    <row r="206" spans="2:27" ht="14.25" customHeight="1" x14ac:dyDescent="0.15">
      <c r="B206" s="872"/>
      <c r="C206" s="873"/>
      <c r="D206" s="874"/>
      <c r="E206" s="864"/>
      <c r="F206" s="865"/>
      <c r="G206" s="846" t="s">
        <v>568</v>
      </c>
      <c r="H206" s="680" t="s">
        <v>566</v>
      </c>
      <c r="I206" s="706">
        <v>0</v>
      </c>
      <c r="J206" s="716">
        <f t="shared" si="145"/>
        <v>0</v>
      </c>
      <c r="K206" s="710"/>
      <c r="L206" s="706">
        <v>0</v>
      </c>
      <c r="M206" s="716">
        <f t="shared" si="146"/>
        <v>0</v>
      </c>
      <c r="N206" s="709"/>
      <c r="O206" s="850"/>
      <c r="P206" s="852"/>
      <c r="Q206" s="854"/>
      <c r="R206" s="710"/>
      <c r="S206" s="707">
        <f t="shared" si="144"/>
        <v>0</v>
      </c>
      <c r="T206" s="708"/>
      <c r="U206" s="711">
        <f t="shared" si="142"/>
        <v>0</v>
      </c>
      <c r="V206" s="712">
        <f t="shared" si="143"/>
        <v>0</v>
      </c>
      <c r="W206" s="710"/>
      <c r="X206" s="707">
        <f t="shared" si="129"/>
        <v>0</v>
      </c>
      <c r="Y206" s="708"/>
      <c r="Z206" s="711">
        <f t="shared" si="130"/>
        <v>0</v>
      </c>
      <c r="AA206" s="713">
        <f t="shared" si="131"/>
        <v>0</v>
      </c>
    </row>
    <row r="207" spans="2:27" ht="14.25" customHeight="1" x14ac:dyDescent="0.15">
      <c r="B207" s="872"/>
      <c r="C207" s="873"/>
      <c r="D207" s="874"/>
      <c r="E207" s="864"/>
      <c r="F207" s="865"/>
      <c r="G207" s="847"/>
      <c r="H207" s="678" t="s">
        <v>567</v>
      </c>
      <c r="I207" s="690">
        <v>0</v>
      </c>
      <c r="J207" s="691">
        <f t="shared" si="145"/>
        <v>0</v>
      </c>
      <c r="K207" s="692"/>
      <c r="L207" s="690">
        <v>0</v>
      </c>
      <c r="M207" s="691">
        <f t="shared" si="146"/>
        <v>0</v>
      </c>
      <c r="N207" s="693"/>
      <c r="O207" s="850"/>
      <c r="P207" s="852"/>
      <c r="Q207" s="854"/>
      <c r="R207" s="694"/>
      <c r="S207" s="691">
        <f t="shared" si="144"/>
        <v>0</v>
      </c>
      <c r="T207" s="692"/>
      <c r="U207" s="695">
        <f t="shared" si="142"/>
        <v>0</v>
      </c>
      <c r="V207" s="696">
        <f t="shared" si="143"/>
        <v>0</v>
      </c>
      <c r="W207" s="694"/>
      <c r="X207" s="691">
        <f t="shared" si="129"/>
        <v>0</v>
      </c>
      <c r="Y207" s="692"/>
      <c r="Z207" s="695">
        <f t="shared" si="130"/>
        <v>0</v>
      </c>
      <c r="AA207" s="697">
        <f t="shared" si="131"/>
        <v>0</v>
      </c>
    </row>
    <row r="208" spans="2:27" ht="14.25" customHeight="1" x14ac:dyDescent="0.15">
      <c r="B208" s="872"/>
      <c r="C208" s="873"/>
      <c r="D208" s="874"/>
      <c r="E208" s="863"/>
      <c r="F208" s="865"/>
      <c r="G208" s="848"/>
      <c r="H208" s="679" t="s">
        <v>568</v>
      </c>
      <c r="I208" s="698">
        <v>0</v>
      </c>
      <c r="J208" s="699">
        <f t="shared" si="145"/>
        <v>0</v>
      </c>
      <c r="K208" s="700"/>
      <c r="L208" s="698">
        <v>0</v>
      </c>
      <c r="M208" s="699">
        <f t="shared" si="146"/>
        <v>0</v>
      </c>
      <c r="N208" s="701"/>
      <c r="O208" s="849"/>
      <c r="P208" s="851"/>
      <c r="Q208" s="853"/>
      <c r="R208" s="702"/>
      <c r="S208" s="699">
        <f t="shared" si="144"/>
        <v>0</v>
      </c>
      <c r="T208" s="700"/>
      <c r="U208" s="703">
        <f t="shared" si="142"/>
        <v>0</v>
      </c>
      <c r="V208" s="704">
        <f t="shared" si="143"/>
        <v>0</v>
      </c>
      <c r="W208" s="702"/>
      <c r="X208" s="699">
        <f t="shared" si="129"/>
        <v>0</v>
      </c>
      <c r="Y208" s="700"/>
      <c r="Z208" s="703">
        <f t="shared" si="130"/>
        <v>0</v>
      </c>
      <c r="AA208" s="705">
        <f t="shared" si="131"/>
        <v>0</v>
      </c>
    </row>
    <row r="209" spans="2:27" ht="14.25" customHeight="1" x14ac:dyDescent="0.15">
      <c r="B209" s="872">
        <v>23</v>
      </c>
      <c r="C209" s="873" t="s">
        <v>128</v>
      </c>
      <c r="D209" s="874"/>
      <c r="E209" s="863">
        <f t="shared" ref="E209" si="147">SUM(I209:I217)+SUM(L209:L217)</f>
        <v>450</v>
      </c>
      <c r="F209" s="865">
        <v>201</v>
      </c>
      <c r="G209" s="846" t="s">
        <v>566</v>
      </c>
      <c r="H209" s="680" t="s">
        <v>566</v>
      </c>
      <c r="I209" s="706">
        <v>75</v>
      </c>
      <c r="J209" s="716">
        <f t="shared" si="145"/>
        <v>357.14285714285717</v>
      </c>
      <c r="K209" s="710"/>
      <c r="L209" s="706">
        <v>200</v>
      </c>
      <c r="M209" s="716">
        <f t="shared" si="146"/>
        <v>549.85739922821494</v>
      </c>
      <c r="N209" s="709"/>
      <c r="O209" s="849"/>
      <c r="P209" s="851">
        <f t="shared" ref="P209" si="148">SUM(R209:R217)+SUM(W209:W217)</f>
        <v>0</v>
      </c>
      <c r="Q209" s="853"/>
      <c r="R209" s="710"/>
      <c r="S209" s="707">
        <f>+R209/210*1000</f>
        <v>0</v>
      </c>
      <c r="T209" s="708"/>
      <c r="U209" s="711">
        <f>+K209+T209</f>
        <v>0</v>
      </c>
      <c r="V209" s="712">
        <f>IF(S209=0,0,+U209/S209*100)</f>
        <v>0</v>
      </c>
      <c r="W209" s="710"/>
      <c r="X209" s="707">
        <f t="shared" si="129"/>
        <v>0</v>
      </c>
      <c r="Y209" s="708"/>
      <c r="Z209" s="711">
        <f t="shared" si="130"/>
        <v>0</v>
      </c>
      <c r="AA209" s="713">
        <f t="shared" si="131"/>
        <v>0</v>
      </c>
    </row>
    <row r="210" spans="2:27" ht="14.25" customHeight="1" x14ac:dyDescent="0.15">
      <c r="B210" s="872"/>
      <c r="C210" s="873"/>
      <c r="D210" s="874"/>
      <c r="E210" s="864"/>
      <c r="F210" s="865"/>
      <c r="G210" s="847"/>
      <c r="H210" s="678" t="s">
        <v>567</v>
      </c>
      <c r="I210" s="690">
        <v>75</v>
      </c>
      <c r="J210" s="714">
        <f t="shared" si="145"/>
        <v>357.14285714285717</v>
      </c>
      <c r="K210" s="694"/>
      <c r="L210" s="690">
        <v>0</v>
      </c>
      <c r="M210" s="714">
        <f t="shared" si="146"/>
        <v>0</v>
      </c>
      <c r="N210" s="693"/>
      <c r="O210" s="850"/>
      <c r="P210" s="852"/>
      <c r="Q210" s="854"/>
      <c r="R210" s="694"/>
      <c r="S210" s="691">
        <f t="shared" ref="S210" si="149">+R210/210*1000</f>
        <v>0</v>
      </c>
      <c r="T210" s="692"/>
      <c r="U210" s="695">
        <f t="shared" ref="U210:U217" si="150">+K210+T210</f>
        <v>0</v>
      </c>
      <c r="V210" s="696">
        <f t="shared" ref="V210:V217" si="151">IF(S210=0,0,+U210/S210*100)</f>
        <v>0</v>
      </c>
      <c r="W210" s="694"/>
      <c r="X210" s="691">
        <f t="shared" si="129"/>
        <v>0</v>
      </c>
      <c r="Y210" s="692"/>
      <c r="Z210" s="695">
        <f t="shared" si="130"/>
        <v>0</v>
      </c>
      <c r="AA210" s="697">
        <f t="shared" si="131"/>
        <v>0</v>
      </c>
    </row>
    <row r="211" spans="2:27" ht="14.25" customHeight="1" x14ac:dyDescent="0.15">
      <c r="B211" s="872"/>
      <c r="C211" s="873"/>
      <c r="D211" s="874"/>
      <c r="E211" s="864"/>
      <c r="F211" s="865"/>
      <c r="G211" s="848"/>
      <c r="H211" s="679" t="s">
        <v>568</v>
      </c>
      <c r="I211" s="698">
        <v>0</v>
      </c>
      <c r="J211" s="715">
        <f t="shared" si="145"/>
        <v>0</v>
      </c>
      <c r="K211" s="702"/>
      <c r="L211" s="698">
        <v>0</v>
      </c>
      <c r="M211" s="715">
        <f t="shared" si="146"/>
        <v>0</v>
      </c>
      <c r="N211" s="701"/>
      <c r="O211" s="850"/>
      <c r="P211" s="852"/>
      <c r="Q211" s="854"/>
      <c r="R211" s="702"/>
      <c r="S211" s="699">
        <f>+R211/210*1000</f>
        <v>0</v>
      </c>
      <c r="T211" s="700"/>
      <c r="U211" s="703">
        <f t="shared" si="150"/>
        <v>0</v>
      </c>
      <c r="V211" s="704">
        <f t="shared" si="151"/>
        <v>0</v>
      </c>
      <c r="W211" s="702"/>
      <c r="X211" s="699">
        <f t="shared" si="129"/>
        <v>0</v>
      </c>
      <c r="Y211" s="700"/>
      <c r="Z211" s="703">
        <f t="shared" si="130"/>
        <v>0</v>
      </c>
      <c r="AA211" s="705">
        <f t="shared" si="131"/>
        <v>0</v>
      </c>
    </row>
    <row r="212" spans="2:27" ht="14.25" customHeight="1" x14ac:dyDescent="0.15">
      <c r="B212" s="872"/>
      <c r="C212" s="873"/>
      <c r="D212" s="874"/>
      <c r="E212" s="864"/>
      <c r="F212" s="865"/>
      <c r="G212" s="846" t="s">
        <v>567</v>
      </c>
      <c r="H212" s="680" t="s">
        <v>566</v>
      </c>
      <c r="I212" s="706">
        <v>0</v>
      </c>
      <c r="J212" s="716">
        <f t="shared" si="145"/>
        <v>0</v>
      </c>
      <c r="K212" s="710"/>
      <c r="L212" s="706">
        <v>100</v>
      </c>
      <c r="M212" s="716">
        <f t="shared" si="146"/>
        <v>274.92869961410747</v>
      </c>
      <c r="N212" s="709"/>
      <c r="O212" s="850"/>
      <c r="P212" s="852"/>
      <c r="Q212" s="854"/>
      <c r="R212" s="710"/>
      <c r="S212" s="707">
        <f t="shared" ref="S212:S217" si="152">+R212/210*1000</f>
        <v>0</v>
      </c>
      <c r="T212" s="708"/>
      <c r="U212" s="711">
        <f t="shared" si="150"/>
        <v>0</v>
      </c>
      <c r="V212" s="712">
        <f t="shared" si="151"/>
        <v>0</v>
      </c>
      <c r="W212" s="710"/>
      <c r="X212" s="707">
        <f t="shared" si="129"/>
        <v>0</v>
      </c>
      <c r="Y212" s="708"/>
      <c r="Z212" s="711">
        <f t="shared" si="130"/>
        <v>0</v>
      </c>
      <c r="AA212" s="713">
        <f t="shared" si="131"/>
        <v>0</v>
      </c>
    </row>
    <row r="213" spans="2:27" ht="14.25" customHeight="1" x14ac:dyDescent="0.15">
      <c r="B213" s="872"/>
      <c r="C213" s="873"/>
      <c r="D213" s="874"/>
      <c r="E213" s="864"/>
      <c r="F213" s="865"/>
      <c r="G213" s="847"/>
      <c r="H213" s="678" t="s">
        <v>567</v>
      </c>
      <c r="I213" s="690">
        <v>0</v>
      </c>
      <c r="J213" s="714">
        <f t="shared" si="145"/>
        <v>0</v>
      </c>
      <c r="K213" s="694"/>
      <c r="L213" s="690">
        <v>0</v>
      </c>
      <c r="M213" s="714">
        <f t="shared" si="146"/>
        <v>0</v>
      </c>
      <c r="N213" s="693"/>
      <c r="O213" s="850"/>
      <c r="P213" s="852"/>
      <c r="Q213" s="854"/>
      <c r="R213" s="694"/>
      <c r="S213" s="691">
        <f t="shared" si="152"/>
        <v>0</v>
      </c>
      <c r="T213" s="692"/>
      <c r="U213" s="695">
        <f t="shared" si="150"/>
        <v>0</v>
      </c>
      <c r="V213" s="696">
        <f t="shared" si="151"/>
        <v>0</v>
      </c>
      <c r="W213" s="694"/>
      <c r="X213" s="691">
        <f t="shared" si="129"/>
        <v>0</v>
      </c>
      <c r="Y213" s="692"/>
      <c r="Z213" s="695">
        <f t="shared" si="130"/>
        <v>0</v>
      </c>
      <c r="AA213" s="697">
        <f t="shared" si="131"/>
        <v>0</v>
      </c>
    </row>
    <row r="214" spans="2:27" ht="14.25" customHeight="1" x14ac:dyDescent="0.15">
      <c r="B214" s="872"/>
      <c r="C214" s="873"/>
      <c r="D214" s="874"/>
      <c r="E214" s="864"/>
      <c r="F214" s="865"/>
      <c r="G214" s="848"/>
      <c r="H214" s="679" t="s">
        <v>568</v>
      </c>
      <c r="I214" s="698">
        <v>0</v>
      </c>
      <c r="J214" s="715">
        <f t="shared" si="145"/>
        <v>0</v>
      </c>
      <c r="K214" s="702"/>
      <c r="L214" s="698">
        <v>0</v>
      </c>
      <c r="M214" s="715">
        <f t="shared" si="146"/>
        <v>0</v>
      </c>
      <c r="N214" s="701"/>
      <c r="O214" s="850"/>
      <c r="P214" s="852"/>
      <c r="Q214" s="854"/>
      <c r="R214" s="702"/>
      <c r="S214" s="699">
        <f t="shared" si="152"/>
        <v>0</v>
      </c>
      <c r="T214" s="700"/>
      <c r="U214" s="703">
        <f t="shared" si="150"/>
        <v>0</v>
      </c>
      <c r="V214" s="704">
        <f t="shared" si="151"/>
        <v>0</v>
      </c>
      <c r="W214" s="702"/>
      <c r="X214" s="699">
        <f t="shared" si="129"/>
        <v>0</v>
      </c>
      <c r="Y214" s="700"/>
      <c r="Z214" s="703">
        <f t="shared" si="130"/>
        <v>0</v>
      </c>
      <c r="AA214" s="705">
        <f t="shared" si="131"/>
        <v>0</v>
      </c>
    </row>
    <row r="215" spans="2:27" ht="14.25" customHeight="1" x14ac:dyDescent="0.15">
      <c r="B215" s="872"/>
      <c r="C215" s="873"/>
      <c r="D215" s="874"/>
      <c r="E215" s="864"/>
      <c r="F215" s="865"/>
      <c r="G215" s="846" t="s">
        <v>568</v>
      </c>
      <c r="H215" s="680" t="s">
        <v>566</v>
      </c>
      <c r="I215" s="706">
        <v>0</v>
      </c>
      <c r="J215" s="716">
        <f t="shared" si="145"/>
        <v>0</v>
      </c>
      <c r="K215" s="710"/>
      <c r="L215" s="706">
        <v>0</v>
      </c>
      <c r="M215" s="716">
        <f t="shared" si="146"/>
        <v>0</v>
      </c>
      <c r="N215" s="709"/>
      <c r="O215" s="850"/>
      <c r="P215" s="852"/>
      <c r="Q215" s="854"/>
      <c r="R215" s="710"/>
      <c r="S215" s="707">
        <f t="shared" si="152"/>
        <v>0</v>
      </c>
      <c r="T215" s="708"/>
      <c r="U215" s="711">
        <f t="shared" si="150"/>
        <v>0</v>
      </c>
      <c r="V215" s="712">
        <f t="shared" si="151"/>
        <v>0</v>
      </c>
      <c r="W215" s="710"/>
      <c r="X215" s="707">
        <f t="shared" si="129"/>
        <v>0</v>
      </c>
      <c r="Y215" s="708"/>
      <c r="Z215" s="711">
        <f t="shared" si="130"/>
        <v>0</v>
      </c>
      <c r="AA215" s="713">
        <f t="shared" si="131"/>
        <v>0</v>
      </c>
    </row>
    <row r="216" spans="2:27" ht="14.25" customHeight="1" x14ac:dyDescent="0.15">
      <c r="B216" s="872"/>
      <c r="C216" s="873"/>
      <c r="D216" s="874"/>
      <c r="E216" s="864"/>
      <c r="F216" s="865"/>
      <c r="G216" s="847"/>
      <c r="H216" s="678" t="s">
        <v>567</v>
      </c>
      <c r="I216" s="690">
        <v>0</v>
      </c>
      <c r="J216" s="714">
        <f t="shared" si="145"/>
        <v>0</v>
      </c>
      <c r="K216" s="694"/>
      <c r="L216" s="690">
        <v>0</v>
      </c>
      <c r="M216" s="714">
        <f t="shared" si="146"/>
        <v>0</v>
      </c>
      <c r="N216" s="693"/>
      <c r="O216" s="850"/>
      <c r="P216" s="852"/>
      <c r="Q216" s="854"/>
      <c r="R216" s="694"/>
      <c r="S216" s="691">
        <f t="shared" si="152"/>
        <v>0</v>
      </c>
      <c r="T216" s="692"/>
      <c r="U216" s="695">
        <f t="shared" si="150"/>
        <v>0</v>
      </c>
      <c r="V216" s="696">
        <f t="shared" si="151"/>
        <v>0</v>
      </c>
      <c r="W216" s="694"/>
      <c r="X216" s="691">
        <f t="shared" si="129"/>
        <v>0</v>
      </c>
      <c r="Y216" s="692"/>
      <c r="Z216" s="695">
        <f t="shared" si="130"/>
        <v>0</v>
      </c>
      <c r="AA216" s="697">
        <f t="shared" si="131"/>
        <v>0</v>
      </c>
    </row>
    <row r="217" spans="2:27" ht="14.25" customHeight="1" x14ac:dyDescent="0.15">
      <c r="B217" s="872"/>
      <c r="C217" s="873"/>
      <c r="D217" s="874"/>
      <c r="E217" s="863"/>
      <c r="F217" s="865"/>
      <c r="G217" s="848"/>
      <c r="H217" s="679" t="s">
        <v>568</v>
      </c>
      <c r="I217" s="698">
        <v>0</v>
      </c>
      <c r="J217" s="715">
        <f t="shared" si="145"/>
        <v>0</v>
      </c>
      <c r="K217" s="702"/>
      <c r="L217" s="698">
        <v>0</v>
      </c>
      <c r="M217" s="715">
        <f t="shared" si="146"/>
        <v>0</v>
      </c>
      <c r="N217" s="701"/>
      <c r="O217" s="849"/>
      <c r="P217" s="851"/>
      <c r="Q217" s="853"/>
      <c r="R217" s="702"/>
      <c r="S217" s="699">
        <f t="shared" si="152"/>
        <v>0</v>
      </c>
      <c r="T217" s="700"/>
      <c r="U217" s="703">
        <f t="shared" si="150"/>
        <v>0</v>
      </c>
      <c r="V217" s="704">
        <f t="shared" si="151"/>
        <v>0</v>
      </c>
      <c r="W217" s="702"/>
      <c r="X217" s="699">
        <f t="shared" si="129"/>
        <v>0</v>
      </c>
      <c r="Y217" s="700"/>
      <c r="Z217" s="703">
        <f t="shared" si="130"/>
        <v>0</v>
      </c>
      <c r="AA217" s="705">
        <f t="shared" si="131"/>
        <v>0</v>
      </c>
    </row>
    <row r="218" spans="2:27" ht="14.25" customHeight="1" x14ac:dyDescent="0.15">
      <c r="B218" s="872">
        <v>24</v>
      </c>
      <c r="C218" s="873" t="s">
        <v>129</v>
      </c>
      <c r="D218" s="874"/>
      <c r="E218" s="863">
        <f t="shared" ref="E218" si="153">SUM(I218:I226)+SUM(L218:L226)</f>
        <v>300</v>
      </c>
      <c r="F218" s="865">
        <v>196</v>
      </c>
      <c r="G218" s="846" t="s">
        <v>566</v>
      </c>
      <c r="H218" s="680" t="s">
        <v>566</v>
      </c>
      <c r="I218" s="706">
        <v>100</v>
      </c>
      <c r="J218" s="716">
        <f t="shared" si="145"/>
        <v>476.19047619047615</v>
      </c>
      <c r="K218" s="710"/>
      <c r="L218" s="706">
        <v>200</v>
      </c>
      <c r="M218" s="716">
        <f t="shared" si="146"/>
        <v>549.85739922821494</v>
      </c>
      <c r="N218" s="709"/>
      <c r="O218" s="849"/>
      <c r="P218" s="851">
        <f t="shared" ref="P218" si="154">SUM(R218:R226)+SUM(W218:W226)</f>
        <v>0</v>
      </c>
      <c r="Q218" s="853"/>
      <c r="R218" s="710"/>
      <c r="S218" s="707">
        <f>+R218/210*1000</f>
        <v>0</v>
      </c>
      <c r="T218" s="708"/>
      <c r="U218" s="711">
        <f>+K218+T218</f>
        <v>0</v>
      </c>
      <c r="V218" s="712">
        <f>IF(S218=0,0,+U218/S218*100)</f>
        <v>0</v>
      </c>
      <c r="W218" s="710"/>
      <c r="X218" s="707">
        <f t="shared" si="129"/>
        <v>0</v>
      </c>
      <c r="Y218" s="708"/>
      <c r="Z218" s="711">
        <f t="shared" si="130"/>
        <v>0</v>
      </c>
      <c r="AA218" s="713">
        <f t="shared" si="131"/>
        <v>0</v>
      </c>
    </row>
    <row r="219" spans="2:27" ht="14.25" customHeight="1" x14ac:dyDescent="0.15">
      <c r="B219" s="872"/>
      <c r="C219" s="873"/>
      <c r="D219" s="874"/>
      <c r="E219" s="864"/>
      <c r="F219" s="865"/>
      <c r="G219" s="847"/>
      <c r="H219" s="678" t="s">
        <v>567</v>
      </c>
      <c r="I219" s="690">
        <v>0</v>
      </c>
      <c r="J219" s="714">
        <f t="shared" si="145"/>
        <v>0</v>
      </c>
      <c r="K219" s="694"/>
      <c r="L219" s="690">
        <v>0</v>
      </c>
      <c r="M219" s="714">
        <f t="shared" si="146"/>
        <v>0</v>
      </c>
      <c r="N219" s="693"/>
      <c r="O219" s="850"/>
      <c r="P219" s="852"/>
      <c r="Q219" s="854"/>
      <c r="R219" s="694"/>
      <c r="S219" s="691">
        <f t="shared" ref="S219" si="155">+R219/210*1000</f>
        <v>0</v>
      </c>
      <c r="T219" s="692"/>
      <c r="U219" s="695">
        <f t="shared" ref="U219:U226" si="156">+K219+T219</f>
        <v>0</v>
      </c>
      <c r="V219" s="696">
        <f t="shared" ref="V219:V226" si="157">IF(S219=0,0,+U219/S219*100)</f>
        <v>0</v>
      </c>
      <c r="W219" s="694"/>
      <c r="X219" s="691">
        <f t="shared" si="129"/>
        <v>0</v>
      </c>
      <c r="Y219" s="692"/>
      <c r="Z219" s="695">
        <f t="shared" si="130"/>
        <v>0</v>
      </c>
      <c r="AA219" s="697">
        <f t="shared" si="131"/>
        <v>0</v>
      </c>
    </row>
    <row r="220" spans="2:27" ht="14.25" customHeight="1" x14ac:dyDescent="0.15">
      <c r="B220" s="872"/>
      <c r="C220" s="873"/>
      <c r="D220" s="874"/>
      <c r="E220" s="864"/>
      <c r="F220" s="865"/>
      <c r="G220" s="848"/>
      <c r="H220" s="679" t="s">
        <v>568</v>
      </c>
      <c r="I220" s="698">
        <v>0</v>
      </c>
      <c r="J220" s="715">
        <f t="shared" si="145"/>
        <v>0</v>
      </c>
      <c r="K220" s="702"/>
      <c r="L220" s="698">
        <v>0</v>
      </c>
      <c r="M220" s="715">
        <f t="shared" si="146"/>
        <v>0</v>
      </c>
      <c r="N220" s="701"/>
      <c r="O220" s="850"/>
      <c r="P220" s="852"/>
      <c r="Q220" s="854"/>
      <c r="R220" s="702"/>
      <c r="S220" s="699">
        <f>+R220/210*1000</f>
        <v>0</v>
      </c>
      <c r="T220" s="700"/>
      <c r="U220" s="703">
        <f t="shared" si="156"/>
        <v>0</v>
      </c>
      <c r="V220" s="704">
        <f t="shared" si="157"/>
        <v>0</v>
      </c>
      <c r="W220" s="702"/>
      <c r="X220" s="699">
        <f t="shared" si="129"/>
        <v>0</v>
      </c>
      <c r="Y220" s="700"/>
      <c r="Z220" s="703">
        <f t="shared" si="130"/>
        <v>0</v>
      </c>
      <c r="AA220" s="705">
        <f t="shared" si="131"/>
        <v>0</v>
      </c>
    </row>
    <row r="221" spans="2:27" ht="14.25" customHeight="1" x14ac:dyDescent="0.15">
      <c r="B221" s="872"/>
      <c r="C221" s="873"/>
      <c r="D221" s="874"/>
      <c r="E221" s="864"/>
      <c r="F221" s="865"/>
      <c r="G221" s="846" t="s">
        <v>567</v>
      </c>
      <c r="H221" s="680" t="s">
        <v>566</v>
      </c>
      <c r="I221" s="706">
        <v>0</v>
      </c>
      <c r="J221" s="716">
        <f t="shared" si="145"/>
        <v>0</v>
      </c>
      <c r="K221" s="710"/>
      <c r="L221" s="706">
        <v>0</v>
      </c>
      <c r="M221" s="716">
        <f t="shared" si="146"/>
        <v>0</v>
      </c>
      <c r="N221" s="709"/>
      <c r="O221" s="850"/>
      <c r="P221" s="852"/>
      <c r="Q221" s="854"/>
      <c r="R221" s="710"/>
      <c r="S221" s="707">
        <f t="shared" ref="S221:S226" si="158">+R221/210*1000</f>
        <v>0</v>
      </c>
      <c r="T221" s="708"/>
      <c r="U221" s="711">
        <f t="shared" si="156"/>
        <v>0</v>
      </c>
      <c r="V221" s="712">
        <f t="shared" si="157"/>
        <v>0</v>
      </c>
      <c r="W221" s="710"/>
      <c r="X221" s="707">
        <f t="shared" si="129"/>
        <v>0</v>
      </c>
      <c r="Y221" s="708"/>
      <c r="Z221" s="711">
        <f t="shared" si="130"/>
        <v>0</v>
      </c>
      <c r="AA221" s="713">
        <f t="shared" si="131"/>
        <v>0</v>
      </c>
    </row>
    <row r="222" spans="2:27" ht="14.25" customHeight="1" x14ac:dyDescent="0.15">
      <c r="B222" s="872"/>
      <c r="C222" s="873"/>
      <c r="D222" s="874"/>
      <c r="E222" s="864"/>
      <c r="F222" s="865"/>
      <c r="G222" s="847"/>
      <c r="H222" s="678" t="s">
        <v>567</v>
      </c>
      <c r="I222" s="690">
        <v>0</v>
      </c>
      <c r="J222" s="714">
        <f t="shared" si="145"/>
        <v>0</v>
      </c>
      <c r="K222" s="694"/>
      <c r="L222" s="690">
        <v>0</v>
      </c>
      <c r="M222" s="714">
        <f t="shared" si="146"/>
        <v>0</v>
      </c>
      <c r="N222" s="693"/>
      <c r="O222" s="850"/>
      <c r="P222" s="852"/>
      <c r="Q222" s="854"/>
      <c r="R222" s="694"/>
      <c r="S222" s="691">
        <f t="shared" si="158"/>
        <v>0</v>
      </c>
      <c r="T222" s="692"/>
      <c r="U222" s="695">
        <f t="shared" si="156"/>
        <v>0</v>
      </c>
      <c r="V222" s="696">
        <f t="shared" si="157"/>
        <v>0</v>
      </c>
      <c r="W222" s="694"/>
      <c r="X222" s="691">
        <f t="shared" si="129"/>
        <v>0</v>
      </c>
      <c r="Y222" s="692"/>
      <c r="Z222" s="695">
        <f t="shared" si="130"/>
        <v>0</v>
      </c>
      <c r="AA222" s="697">
        <f t="shared" si="131"/>
        <v>0</v>
      </c>
    </row>
    <row r="223" spans="2:27" ht="14.25" customHeight="1" x14ac:dyDescent="0.15">
      <c r="B223" s="872"/>
      <c r="C223" s="873"/>
      <c r="D223" s="874"/>
      <c r="E223" s="864"/>
      <c r="F223" s="865"/>
      <c r="G223" s="848"/>
      <c r="H223" s="679" t="s">
        <v>568</v>
      </c>
      <c r="I223" s="698">
        <v>0</v>
      </c>
      <c r="J223" s="715">
        <f t="shared" si="145"/>
        <v>0</v>
      </c>
      <c r="K223" s="702"/>
      <c r="L223" s="698">
        <v>0</v>
      </c>
      <c r="M223" s="715">
        <f t="shared" si="146"/>
        <v>0</v>
      </c>
      <c r="N223" s="701"/>
      <c r="O223" s="850"/>
      <c r="P223" s="852"/>
      <c r="Q223" s="854"/>
      <c r="R223" s="702"/>
      <c r="S223" s="699">
        <f t="shared" si="158"/>
        <v>0</v>
      </c>
      <c r="T223" s="700"/>
      <c r="U223" s="703">
        <f t="shared" si="156"/>
        <v>0</v>
      </c>
      <c r="V223" s="704">
        <f t="shared" si="157"/>
        <v>0</v>
      </c>
      <c r="W223" s="702"/>
      <c r="X223" s="699">
        <f t="shared" si="129"/>
        <v>0</v>
      </c>
      <c r="Y223" s="700"/>
      <c r="Z223" s="703">
        <f t="shared" si="130"/>
        <v>0</v>
      </c>
      <c r="AA223" s="705">
        <f t="shared" si="131"/>
        <v>0</v>
      </c>
    </row>
    <row r="224" spans="2:27" ht="14.25" customHeight="1" x14ac:dyDescent="0.15">
      <c r="B224" s="872"/>
      <c r="C224" s="873"/>
      <c r="D224" s="874"/>
      <c r="E224" s="864"/>
      <c r="F224" s="865"/>
      <c r="G224" s="846" t="s">
        <v>568</v>
      </c>
      <c r="H224" s="680" t="s">
        <v>566</v>
      </c>
      <c r="I224" s="706">
        <v>0</v>
      </c>
      <c r="J224" s="716">
        <f t="shared" si="145"/>
        <v>0</v>
      </c>
      <c r="K224" s="710"/>
      <c r="L224" s="706">
        <v>0</v>
      </c>
      <c r="M224" s="716">
        <f t="shared" si="146"/>
        <v>0</v>
      </c>
      <c r="N224" s="709"/>
      <c r="O224" s="850"/>
      <c r="P224" s="852"/>
      <c r="Q224" s="854"/>
      <c r="R224" s="710"/>
      <c r="S224" s="707">
        <f t="shared" si="158"/>
        <v>0</v>
      </c>
      <c r="T224" s="708"/>
      <c r="U224" s="711">
        <f t="shared" si="156"/>
        <v>0</v>
      </c>
      <c r="V224" s="712">
        <f t="shared" si="157"/>
        <v>0</v>
      </c>
      <c r="W224" s="710"/>
      <c r="X224" s="707">
        <f t="shared" si="129"/>
        <v>0</v>
      </c>
      <c r="Y224" s="708"/>
      <c r="Z224" s="711">
        <f t="shared" si="130"/>
        <v>0</v>
      </c>
      <c r="AA224" s="713">
        <f t="shared" si="131"/>
        <v>0</v>
      </c>
    </row>
    <row r="225" spans="2:27" ht="14.25" customHeight="1" x14ac:dyDescent="0.15">
      <c r="B225" s="872"/>
      <c r="C225" s="873"/>
      <c r="D225" s="874"/>
      <c r="E225" s="864"/>
      <c r="F225" s="865"/>
      <c r="G225" s="847"/>
      <c r="H225" s="678" t="s">
        <v>567</v>
      </c>
      <c r="I225" s="690">
        <v>0</v>
      </c>
      <c r="J225" s="714">
        <f t="shared" si="145"/>
        <v>0</v>
      </c>
      <c r="K225" s="694"/>
      <c r="L225" s="690">
        <v>0</v>
      </c>
      <c r="M225" s="714">
        <f t="shared" si="146"/>
        <v>0</v>
      </c>
      <c r="N225" s="693"/>
      <c r="O225" s="850"/>
      <c r="P225" s="852"/>
      <c r="Q225" s="854"/>
      <c r="R225" s="694"/>
      <c r="S225" s="691">
        <f t="shared" si="158"/>
        <v>0</v>
      </c>
      <c r="T225" s="692"/>
      <c r="U225" s="695">
        <f t="shared" si="156"/>
        <v>0</v>
      </c>
      <c r="V225" s="696">
        <f t="shared" si="157"/>
        <v>0</v>
      </c>
      <c r="W225" s="694"/>
      <c r="X225" s="691">
        <f t="shared" si="129"/>
        <v>0</v>
      </c>
      <c r="Y225" s="692"/>
      <c r="Z225" s="695">
        <f t="shared" si="130"/>
        <v>0</v>
      </c>
      <c r="AA225" s="697">
        <f t="shared" si="131"/>
        <v>0</v>
      </c>
    </row>
    <row r="226" spans="2:27" ht="14.25" customHeight="1" x14ac:dyDescent="0.15">
      <c r="B226" s="872"/>
      <c r="C226" s="873"/>
      <c r="D226" s="874"/>
      <c r="E226" s="863"/>
      <c r="F226" s="865"/>
      <c r="G226" s="848"/>
      <c r="H226" s="679" t="s">
        <v>568</v>
      </c>
      <c r="I226" s="698">
        <v>0</v>
      </c>
      <c r="J226" s="715">
        <f t="shared" si="145"/>
        <v>0</v>
      </c>
      <c r="K226" s="702"/>
      <c r="L226" s="698">
        <v>0</v>
      </c>
      <c r="M226" s="715">
        <f t="shared" si="146"/>
        <v>0</v>
      </c>
      <c r="N226" s="701"/>
      <c r="O226" s="849"/>
      <c r="P226" s="851"/>
      <c r="Q226" s="853"/>
      <c r="R226" s="702"/>
      <c r="S226" s="699">
        <f t="shared" si="158"/>
        <v>0</v>
      </c>
      <c r="T226" s="700"/>
      <c r="U226" s="703">
        <f t="shared" si="156"/>
        <v>0</v>
      </c>
      <c r="V226" s="704">
        <f t="shared" si="157"/>
        <v>0</v>
      </c>
      <c r="W226" s="702"/>
      <c r="X226" s="699">
        <f t="shared" si="129"/>
        <v>0</v>
      </c>
      <c r="Y226" s="700"/>
      <c r="Z226" s="703">
        <f t="shared" si="130"/>
        <v>0</v>
      </c>
      <c r="AA226" s="705">
        <f t="shared" si="131"/>
        <v>0</v>
      </c>
    </row>
    <row r="227" spans="2:27" ht="14.25" customHeight="1" x14ac:dyDescent="0.15">
      <c r="B227" s="872">
        <v>25</v>
      </c>
      <c r="C227" s="873" t="s">
        <v>130</v>
      </c>
      <c r="D227" s="874"/>
      <c r="E227" s="863">
        <f t="shared" ref="E227" si="159">SUM(I227:I235)+SUM(L227:L235)</f>
        <v>350</v>
      </c>
      <c r="F227" s="865">
        <v>140</v>
      </c>
      <c r="G227" s="846" t="s">
        <v>566</v>
      </c>
      <c r="H227" s="680" t="s">
        <v>566</v>
      </c>
      <c r="I227" s="706">
        <v>100</v>
      </c>
      <c r="J227" s="716">
        <f t="shared" si="145"/>
        <v>476.19047619047615</v>
      </c>
      <c r="K227" s="710"/>
      <c r="L227" s="706">
        <v>75</v>
      </c>
      <c r="M227" s="716">
        <f t="shared" si="146"/>
        <v>206.19652471058063</v>
      </c>
      <c r="N227" s="709"/>
      <c r="O227" s="849"/>
      <c r="P227" s="851">
        <f t="shared" ref="P227" si="160">SUM(R227:R235)+SUM(W227:W235)</f>
        <v>0</v>
      </c>
      <c r="Q227" s="853"/>
      <c r="R227" s="710"/>
      <c r="S227" s="707">
        <f>+R227/210*1000</f>
        <v>0</v>
      </c>
      <c r="T227" s="708"/>
      <c r="U227" s="711">
        <f>+K227+T227</f>
        <v>0</v>
      </c>
      <c r="V227" s="712">
        <f>IF(S227=0,0,+U227/S227*100)</f>
        <v>0</v>
      </c>
      <c r="W227" s="710"/>
      <c r="X227" s="707">
        <f t="shared" si="129"/>
        <v>0</v>
      </c>
      <c r="Y227" s="708"/>
      <c r="Z227" s="711">
        <f t="shared" si="130"/>
        <v>0</v>
      </c>
      <c r="AA227" s="713">
        <f t="shared" si="131"/>
        <v>0</v>
      </c>
    </row>
    <row r="228" spans="2:27" ht="14.25" customHeight="1" x14ac:dyDescent="0.15">
      <c r="B228" s="872"/>
      <c r="C228" s="873"/>
      <c r="D228" s="874"/>
      <c r="E228" s="864"/>
      <c r="F228" s="865"/>
      <c r="G228" s="847"/>
      <c r="H228" s="678" t="s">
        <v>567</v>
      </c>
      <c r="I228" s="690">
        <v>0</v>
      </c>
      <c r="J228" s="714">
        <f t="shared" si="145"/>
        <v>0</v>
      </c>
      <c r="K228" s="694"/>
      <c r="L228" s="690">
        <v>0</v>
      </c>
      <c r="M228" s="714">
        <f t="shared" si="146"/>
        <v>0</v>
      </c>
      <c r="N228" s="693"/>
      <c r="O228" s="850"/>
      <c r="P228" s="852"/>
      <c r="Q228" s="854"/>
      <c r="R228" s="694"/>
      <c r="S228" s="691">
        <f t="shared" ref="S228" si="161">+R228/210*1000</f>
        <v>0</v>
      </c>
      <c r="T228" s="692"/>
      <c r="U228" s="695">
        <f t="shared" ref="U228:U235" si="162">+K228+T228</f>
        <v>0</v>
      </c>
      <c r="V228" s="696">
        <f t="shared" ref="V228:V235" si="163">IF(S228=0,0,+U228/S228*100)</f>
        <v>0</v>
      </c>
      <c r="W228" s="694"/>
      <c r="X228" s="691">
        <f t="shared" si="129"/>
        <v>0</v>
      </c>
      <c r="Y228" s="692"/>
      <c r="Z228" s="695">
        <f t="shared" si="130"/>
        <v>0</v>
      </c>
      <c r="AA228" s="697">
        <f t="shared" si="131"/>
        <v>0</v>
      </c>
    </row>
    <row r="229" spans="2:27" ht="14.25" customHeight="1" x14ac:dyDescent="0.15">
      <c r="B229" s="872"/>
      <c r="C229" s="873"/>
      <c r="D229" s="874"/>
      <c r="E229" s="864"/>
      <c r="F229" s="865"/>
      <c r="G229" s="848"/>
      <c r="H229" s="679" t="s">
        <v>568</v>
      </c>
      <c r="I229" s="698">
        <v>0</v>
      </c>
      <c r="J229" s="715">
        <f t="shared" si="145"/>
        <v>0</v>
      </c>
      <c r="K229" s="702"/>
      <c r="L229" s="698">
        <v>0</v>
      </c>
      <c r="M229" s="715">
        <f t="shared" si="146"/>
        <v>0</v>
      </c>
      <c r="N229" s="701"/>
      <c r="O229" s="850"/>
      <c r="P229" s="852"/>
      <c r="Q229" s="854"/>
      <c r="R229" s="702"/>
      <c r="S229" s="699">
        <f>+R229/210*1000</f>
        <v>0</v>
      </c>
      <c r="T229" s="700"/>
      <c r="U229" s="703">
        <f t="shared" si="162"/>
        <v>0</v>
      </c>
      <c r="V229" s="704">
        <f t="shared" si="163"/>
        <v>0</v>
      </c>
      <c r="W229" s="702"/>
      <c r="X229" s="699">
        <f t="shared" si="129"/>
        <v>0</v>
      </c>
      <c r="Y229" s="700"/>
      <c r="Z229" s="703">
        <f t="shared" si="130"/>
        <v>0</v>
      </c>
      <c r="AA229" s="705">
        <f t="shared" si="131"/>
        <v>0</v>
      </c>
    </row>
    <row r="230" spans="2:27" ht="14.25" customHeight="1" x14ac:dyDescent="0.15">
      <c r="B230" s="872"/>
      <c r="C230" s="873"/>
      <c r="D230" s="874"/>
      <c r="E230" s="864"/>
      <c r="F230" s="865"/>
      <c r="G230" s="846" t="s">
        <v>567</v>
      </c>
      <c r="H230" s="680" t="s">
        <v>566</v>
      </c>
      <c r="I230" s="706">
        <v>100</v>
      </c>
      <c r="J230" s="716">
        <f t="shared" si="145"/>
        <v>476.19047619047615</v>
      </c>
      <c r="K230" s="710"/>
      <c r="L230" s="706">
        <v>75</v>
      </c>
      <c r="M230" s="716">
        <f t="shared" si="146"/>
        <v>206.19652471058063</v>
      </c>
      <c r="N230" s="709"/>
      <c r="O230" s="850"/>
      <c r="P230" s="852"/>
      <c r="Q230" s="854"/>
      <c r="R230" s="710"/>
      <c r="S230" s="707">
        <f t="shared" ref="S230:S235" si="164">+R230/210*1000</f>
        <v>0</v>
      </c>
      <c r="T230" s="708"/>
      <c r="U230" s="711">
        <f t="shared" si="162"/>
        <v>0</v>
      </c>
      <c r="V230" s="712">
        <f t="shared" si="163"/>
        <v>0</v>
      </c>
      <c r="W230" s="710"/>
      <c r="X230" s="707">
        <f t="shared" si="129"/>
        <v>0</v>
      </c>
      <c r="Y230" s="708"/>
      <c r="Z230" s="711">
        <f t="shared" si="130"/>
        <v>0</v>
      </c>
      <c r="AA230" s="713">
        <f t="shared" si="131"/>
        <v>0</v>
      </c>
    </row>
    <row r="231" spans="2:27" ht="14.25" customHeight="1" x14ac:dyDescent="0.15">
      <c r="B231" s="872"/>
      <c r="C231" s="873"/>
      <c r="D231" s="874"/>
      <c r="E231" s="864"/>
      <c r="F231" s="865"/>
      <c r="G231" s="847"/>
      <c r="H231" s="678" t="s">
        <v>567</v>
      </c>
      <c r="I231" s="690">
        <v>0</v>
      </c>
      <c r="J231" s="714">
        <f t="shared" si="145"/>
        <v>0</v>
      </c>
      <c r="K231" s="694"/>
      <c r="L231" s="690">
        <v>0</v>
      </c>
      <c r="M231" s="714">
        <f t="shared" si="146"/>
        <v>0</v>
      </c>
      <c r="N231" s="693"/>
      <c r="O231" s="850"/>
      <c r="P231" s="852"/>
      <c r="Q231" s="854"/>
      <c r="R231" s="694"/>
      <c r="S231" s="691">
        <f t="shared" si="164"/>
        <v>0</v>
      </c>
      <c r="T231" s="692"/>
      <c r="U231" s="695">
        <f t="shared" si="162"/>
        <v>0</v>
      </c>
      <c r="V231" s="696">
        <f t="shared" si="163"/>
        <v>0</v>
      </c>
      <c r="W231" s="694"/>
      <c r="X231" s="691">
        <f t="shared" si="129"/>
        <v>0</v>
      </c>
      <c r="Y231" s="692"/>
      <c r="Z231" s="695">
        <f t="shared" si="130"/>
        <v>0</v>
      </c>
      <c r="AA231" s="697">
        <f t="shared" si="131"/>
        <v>0</v>
      </c>
    </row>
    <row r="232" spans="2:27" ht="14.25" customHeight="1" x14ac:dyDescent="0.15">
      <c r="B232" s="872"/>
      <c r="C232" s="873"/>
      <c r="D232" s="874"/>
      <c r="E232" s="864"/>
      <c r="F232" s="865"/>
      <c r="G232" s="848"/>
      <c r="H232" s="679" t="s">
        <v>568</v>
      </c>
      <c r="I232" s="698">
        <v>0</v>
      </c>
      <c r="J232" s="715">
        <f t="shared" si="145"/>
        <v>0</v>
      </c>
      <c r="K232" s="702"/>
      <c r="L232" s="698">
        <v>0</v>
      </c>
      <c r="M232" s="715">
        <f t="shared" si="146"/>
        <v>0</v>
      </c>
      <c r="N232" s="701"/>
      <c r="O232" s="850"/>
      <c r="P232" s="852"/>
      <c r="Q232" s="854"/>
      <c r="R232" s="702"/>
      <c r="S232" s="699">
        <f t="shared" si="164"/>
        <v>0</v>
      </c>
      <c r="T232" s="700"/>
      <c r="U232" s="703">
        <f t="shared" si="162"/>
        <v>0</v>
      </c>
      <c r="V232" s="704">
        <f t="shared" si="163"/>
        <v>0</v>
      </c>
      <c r="W232" s="702"/>
      <c r="X232" s="699">
        <f t="shared" si="129"/>
        <v>0</v>
      </c>
      <c r="Y232" s="700"/>
      <c r="Z232" s="703">
        <f t="shared" si="130"/>
        <v>0</v>
      </c>
      <c r="AA232" s="705">
        <f t="shared" si="131"/>
        <v>0</v>
      </c>
    </row>
    <row r="233" spans="2:27" ht="14.25" customHeight="1" x14ac:dyDescent="0.15">
      <c r="B233" s="872"/>
      <c r="C233" s="873"/>
      <c r="D233" s="874"/>
      <c r="E233" s="864"/>
      <c r="F233" s="865"/>
      <c r="G233" s="846" t="s">
        <v>568</v>
      </c>
      <c r="H233" s="680" t="s">
        <v>566</v>
      </c>
      <c r="I233" s="706">
        <v>0</v>
      </c>
      <c r="J233" s="716">
        <f t="shared" si="145"/>
        <v>0</v>
      </c>
      <c r="K233" s="710"/>
      <c r="L233" s="706">
        <v>0</v>
      </c>
      <c r="M233" s="716">
        <f t="shared" si="146"/>
        <v>0</v>
      </c>
      <c r="N233" s="709"/>
      <c r="O233" s="850"/>
      <c r="P233" s="852"/>
      <c r="Q233" s="854"/>
      <c r="R233" s="710"/>
      <c r="S233" s="707">
        <f t="shared" si="164"/>
        <v>0</v>
      </c>
      <c r="T233" s="708"/>
      <c r="U233" s="711">
        <f t="shared" si="162"/>
        <v>0</v>
      </c>
      <c r="V233" s="712">
        <f t="shared" si="163"/>
        <v>0</v>
      </c>
      <c r="W233" s="710"/>
      <c r="X233" s="707">
        <f t="shared" si="129"/>
        <v>0</v>
      </c>
      <c r="Y233" s="708"/>
      <c r="Z233" s="711">
        <f t="shared" si="130"/>
        <v>0</v>
      </c>
      <c r="AA233" s="713">
        <f t="shared" si="131"/>
        <v>0</v>
      </c>
    </row>
    <row r="234" spans="2:27" ht="14.25" customHeight="1" x14ac:dyDescent="0.15">
      <c r="B234" s="872"/>
      <c r="C234" s="873"/>
      <c r="D234" s="874"/>
      <c r="E234" s="864"/>
      <c r="F234" s="865"/>
      <c r="G234" s="847"/>
      <c r="H234" s="678" t="s">
        <v>567</v>
      </c>
      <c r="I234" s="690">
        <v>0</v>
      </c>
      <c r="J234" s="691">
        <f t="shared" si="145"/>
        <v>0</v>
      </c>
      <c r="K234" s="692"/>
      <c r="L234" s="690">
        <v>0</v>
      </c>
      <c r="M234" s="691">
        <f t="shared" si="146"/>
        <v>0</v>
      </c>
      <c r="N234" s="693"/>
      <c r="O234" s="850"/>
      <c r="P234" s="852"/>
      <c r="Q234" s="854"/>
      <c r="R234" s="694"/>
      <c r="S234" s="691">
        <f t="shared" si="164"/>
        <v>0</v>
      </c>
      <c r="T234" s="692"/>
      <c r="U234" s="695">
        <f t="shared" si="162"/>
        <v>0</v>
      </c>
      <c r="V234" s="696">
        <f t="shared" si="163"/>
        <v>0</v>
      </c>
      <c r="W234" s="694"/>
      <c r="X234" s="691">
        <f t="shared" si="129"/>
        <v>0</v>
      </c>
      <c r="Y234" s="692"/>
      <c r="Z234" s="695">
        <f t="shared" si="130"/>
        <v>0</v>
      </c>
      <c r="AA234" s="697">
        <f t="shared" si="131"/>
        <v>0</v>
      </c>
    </row>
    <row r="235" spans="2:27" ht="14.25" customHeight="1" x14ac:dyDescent="0.15">
      <c r="B235" s="872"/>
      <c r="C235" s="873"/>
      <c r="D235" s="874"/>
      <c r="E235" s="863"/>
      <c r="F235" s="865"/>
      <c r="G235" s="848"/>
      <c r="H235" s="679" t="s">
        <v>568</v>
      </c>
      <c r="I235" s="698">
        <v>0</v>
      </c>
      <c r="J235" s="699">
        <f t="shared" si="145"/>
        <v>0</v>
      </c>
      <c r="K235" s="700"/>
      <c r="L235" s="698">
        <v>0</v>
      </c>
      <c r="M235" s="699">
        <f t="shared" si="146"/>
        <v>0</v>
      </c>
      <c r="N235" s="701"/>
      <c r="O235" s="849"/>
      <c r="P235" s="851"/>
      <c r="Q235" s="853"/>
      <c r="R235" s="702"/>
      <c r="S235" s="699">
        <f t="shared" si="164"/>
        <v>0</v>
      </c>
      <c r="T235" s="700"/>
      <c r="U235" s="703">
        <f t="shared" si="162"/>
        <v>0</v>
      </c>
      <c r="V235" s="704">
        <f t="shared" si="163"/>
        <v>0</v>
      </c>
      <c r="W235" s="702"/>
      <c r="X235" s="699">
        <f t="shared" si="129"/>
        <v>0</v>
      </c>
      <c r="Y235" s="700"/>
      <c r="Z235" s="703">
        <f t="shared" si="130"/>
        <v>0</v>
      </c>
      <c r="AA235" s="705">
        <f t="shared" si="131"/>
        <v>0</v>
      </c>
    </row>
    <row r="236" spans="2:27" ht="14.25" customHeight="1" x14ac:dyDescent="0.15">
      <c r="B236" s="872">
        <v>26</v>
      </c>
      <c r="C236" s="873" t="s">
        <v>131</v>
      </c>
      <c r="D236" s="874"/>
      <c r="E236" s="863">
        <f t="shared" ref="E236" si="165">SUM(I236:I244)+SUM(L236:L244)</f>
        <v>350</v>
      </c>
      <c r="F236" s="865">
        <v>116</v>
      </c>
      <c r="G236" s="846" t="s">
        <v>566</v>
      </c>
      <c r="H236" s="680" t="s">
        <v>566</v>
      </c>
      <c r="I236" s="706">
        <v>100</v>
      </c>
      <c r="J236" s="716">
        <f t="shared" si="145"/>
        <v>476.19047619047615</v>
      </c>
      <c r="K236" s="710"/>
      <c r="L236" s="706">
        <v>150</v>
      </c>
      <c r="M236" s="716">
        <f t="shared" si="146"/>
        <v>412.39304942116127</v>
      </c>
      <c r="N236" s="709"/>
      <c r="O236" s="849"/>
      <c r="P236" s="851">
        <f t="shared" ref="P236" si="166">SUM(R236:R244)+SUM(W236:W244)</f>
        <v>0</v>
      </c>
      <c r="Q236" s="853"/>
      <c r="R236" s="710"/>
      <c r="S236" s="707">
        <f>+R236/210*1000</f>
        <v>0</v>
      </c>
      <c r="T236" s="708"/>
      <c r="U236" s="711">
        <f>+K236+T236</f>
        <v>0</v>
      </c>
      <c r="V236" s="712">
        <f>IF(S236=0,0,+U236/S236*100)</f>
        <v>0</v>
      </c>
      <c r="W236" s="710"/>
      <c r="X236" s="707">
        <f t="shared" si="129"/>
        <v>0</v>
      </c>
      <c r="Y236" s="708"/>
      <c r="Z236" s="711">
        <f t="shared" si="130"/>
        <v>0</v>
      </c>
      <c r="AA236" s="713">
        <f t="shared" si="131"/>
        <v>0</v>
      </c>
    </row>
    <row r="237" spans="2:27" ht="14.25" customHeight="1" x14ac:dyDescent="0.15">
      <c r="B237" s="872"/>
      <c r="C237" s="873"/>
      <c r="D237" s="874"/>
      <c r="E237" s="864"/>
      <c r="F237" s="865"/>
      <c r="G237" s="847"/>
      <c r="H237" s="678" t="s">
        <v>567</v>
      </c>
      <c r="I237" s="690">
        <v>100</v>
      </c>
      <c r="J237" s="714">
        <f t="shared" si="145"/>
        <v>476.19047619047615</v>
      </c>
      <c r="K237" s="694"/>
      <c r="L237" s="690">
        <v>0</v>
      </c>
      <c r="M237" s="714">
        <f t="shared" si="146"/>
        <v>0</v>
      </c>
      <c r="N237" s="693"/>
      <c r="O237" s="850"/>
      <c r="P237" s="852"/>
      <c r="Q237" s="854"/>
      <c r="R237" s="694"/>
      <c r="S237" s="691">
        <f t="shared" ref="S237" si="167">+R237/210*1000</f>
        <v>0</v>
      </c>
      <c r="T237" s="692"/>
      <c r="U237" s="695">
        <f t="shared" ref="U237:U244" si="168">+K237+T237</f>
        <v>0</v>
      </c>
      <c r="V237" s="696">
        <f t="shared" ref="V237:V244" si="169">IF(S237=0,0,+U237/S237*100)</f>
        <v>0</v>
      </c>
      <c r="W237" s="694"/>
      <c r="X237" s="691">
        <f t="shared" si="129"/>
        <v>0</v>
      </c>
      <c r="Y237" s="692"/>
      <c r="Z237" s="695">
        <f t="shared" si="130"/>
        <v>0</v>
      </c>
      <c r="AA237" s="697">
        <f t="shared" si="131"/>
        <v>0</v>
      </c>
    </row>
    <row r="238" spans="2:27" ht="14.25" customHeight="1" x14ac:dyDescent="0.15">
      <c r="B238" s="872"/>
      <c r="C238" s="873"/>
      <c r="D238" s="874"/>
      <c r="E238" s="864"/>
      <c r="F238" s="865"/>
      <c r="G238" s="848"/>
      <c r="H238" s="679" t="s">
        <v>568</v>
      </c>
      <c r="I238" s="698">
        <v>0</v>
      </c>
      <c r="J238" s="715">
        <f t="shared" si="145"/>
        <v>0</v>
      </c>
      <c r="K238" s="702"/>
      <c r="L238" s="698">
        <v>0</v>
      </c>
      <c r="M238" s="715">
        <f t="shared" si="146"/>
        <v>0</v>
      </c>
      <c r="N238" s="701"/>
      <c r="O238" s="850"/>
      <c r="P238" s="852"/>
      <c r="Q238" s="854"/>
      <c r="R238" s="702"/>
      <c r="S238" s="699">
        <f>+R238/210*1000</f>
        <v>0</v>
      </c>
      <c r="T238" s="700"/>
      <c r="U238" s="703">
        <f t="shared" si="168"/>
        <v>0</v>
      </c>
      <c r="V238" s="704">
        <f t="shared" si="169"/>
        <v>0</v>
      </c>
      <c r="W238" s="702"/>
      <c r="X238" s="699">
        <f t="shared" si="129"/>
        <v>0</v>
      </c>
      <c r="Y238" s="700"/>
      <c r="Z238" s="703">
        <f t="shared" si="130"/>
        <v>0</v>
      </c>
      <c r="AA238" s="705">
        <f t="shared" si="131"/>
        <v>0</v>
      </c>
    </row>
    <row r="239" spans="2:27" ht="14.25" customHeight="1" x14ac:dyDescent="0.15">
      <c r="B239" s="872"/>
      <c r="C239" s="873"/>
      <c r="D239" s="874"/>
      <c r="E239" s="864"/>
      <c r="F239" s="865"/>
      <c r="G239" s="846" t="s">
        <v>567</v>
      </c>
      <c r="H239" s="680" t="s">
        <v>566</v>
      </c>
      <c r="I239" s="706">
        <v>0</v>
      </c>
      <c r="J239" s="716">
        <f t="shared" si="145"/>
        <v>0</v>
      </c>
      <c r="K239" s="710"/>
      <c r="L239" s="706">
        <v>0</v>
      </c>
      <c r="M239" s="716">
        <f t="shared" si="146"/>
        <v>0</v>
      </c>
      <c r="N239" s="709"/>
      <c r="O239" s="850"/>
      <c r="P239" s="852"/>
      <c r="Q239" s="854"/>
      <c r="R239" s="710"/>
      <c r="S239" s="707">
        <f t="shared" ref="S239:S244" si="170">+R239/210*1000</f>
        <v>0</v>
      </c>
      <c r="T239" s="708"/>
      <c r="U239" s="711">
        <f t="shared" si="168"/>
        <v>0</v>
      </c>
      <c r="V239" s="712">
        <f t="shared" si="169"/>
        <v>0</v>
      </c>
      <c r="W239" s="710"/>
      <c r="X239" s="707">
        <f t="shared" si="129"/>
        <v>0</v>
      </c>
      <c r="Y239" s="708"/>
      <c r="Z239" s="711">
        <f t="shared" si="130"/>
        <v>0</v>
      </c>
      <c r="AA239" s="713">
        <f t="shared" si="131"/>
        <v>0</v>
      </c>
    </row>
    <row r="240" spans="2:27" ht="14.25" customHeight="1" x14ac:dyDescent="0.15">
      <c r="B240" s="872"/>
      <c r="C240" s="873"/>
      <c r="D240" s="874"/>
      <c r="E240" s="864"/>
      <c r="F240" s="865"/>
      <c r="G240" s="847"/>
      <c r="H240" s="678" t="s">
        <v>567</v>
      </c>
      <c r="I240" s="690">
        <v>0</v>
      </c>
      <c r="J240" s="714">
        <f t="shared" si="145"/>
        <v>0</v>
      </c>
      <c r="K240" s="694"/>
      <c r="L240" s="690">
        <v>0</v>
      </c>
      <c r="M240" s="714">
        <f t="shared" si="146"/>
        <v>0</v>
      </c>
      <c r="N240" s="693"/>
      <c r="O240" s="850"/>
      <c r="P240" s="852"/>
      <c r="Q240" s="854"/>
      <c r="R240" s="694"/>
      <c r="S240" s="691">
        <f t="shared" si="170"/>
        <v>0</v>
      </c>
      <c r="T240" s="692"/>
      <c r="U240" s="695">
        <f t="shared" si="168"/>
        <v>0</v>
      </c>
      <c r="V240" s="696">
        <f t="shared" si="169"/>
        <v>0</v>
      </c>
      <c r="W240" s="694"/>
      <c r="X240" s="691">
        <f t="shared" si="129"/>
        <v>0</v>
      </c>
      <c r="Y240" s="692"/>
      <c r="Z240" s="695">
        <f t="shared" si="130"/>
        <v>0</v>
      </c>
      <c r="AA240" s="697">
        <f t="shared" si="131"/>
        <v>0</v>
      </c>
    </row>
    <row r="241" spans="2:27" ht="14.25" customHeight="1" x14ac:dyDescent="0.15">
      <c r="B241" s="872"/>
      <c r="C241" s="873"/>
      <c r="D241" s="874"/>
      <c r="E241" s="864"/>
      <c r="F241" s="865"/>
      <c r="G241" s="848"/>
      <c r="H241" s="679" t="s">
        <v>568</v>
      </c>
      <c r="I241" s="698">
        <v>0</v>
      </c>
      <c r="J241" s="715">
        <f t="shared" si="145"/>
        <v>0</v>
      </c>
      <c r="K241" s="702"/>
      <c r="L241" s="698">
        <v>0</v>
      </c>
      <c r="M241" s="715">
        <f t="shared" si="146"/>
        <v>0</v>
      </c>
      <c r="N241" s="701"/>
      <c r="O241" s="850"/>
      <c r="P241" s="852"/>
      <c r="Q241" s="854"/>
      <c r="R241" s="702"/>
      <c r="S241" s="699">
        <f t="shared" si="170"/>
        <v>0</v>
      </c>
      <c r="T241" s="700"/>
      <c r="U241" s="703">
        <f t="shared" si="168"/>
        <v>0</v>
      </c>
      <c r="V241" s="704">
        <f t="shared" si="169"/>
        <v>0</v>
      </c>
      <c r="W241" s="702"/>
      <c r="X241" s="699">
        <f t="shared" si="129"/>
        <v>0</v>
      </c>
      <c r="Y241" s="700"/>
      <c r="Z241" s="703">
        <f t="shared" si="130"/>
        <v>0</v>
      </c>
      <c r="AA241" s="705">
        <f t="shared" si="131"/>
        <v>0</v>
      </c>
    </row>
    <row r="242" spans="2:27" ht="14.25" customHeight="1" x14ac:dyDescent="0.15">
      <c r="B242" s="872"/>
      <c r="C242" s="873"/>
      <c r="D242" s="874"/>
      <c r="E242" s="864"/>
      <c r="F242" s="865"/>
      <c r="G242" s="846" t="s">
        <v>568</v>
      </c>
      <c r="H242" s="680" t="s">
        <v>566</v>
      </c>
      <c r="I242" s="706">
        <v>0</v>
      </c>
      <c r="J242" s="716">
        <f t="shared" si="145"/>
        <v>0</v>
      </c>
      <c r="K242" s="710"/>
      <c r="L242" s="706">
        <v>0</v>
      </c>
      <c r="M242" s="716">
        <f t="shared" si="146"/>
        <v>0</v>
      </c>
      <c r="N242" s="709"/>
      <c r="O242" s="850"/>
      <c r="P242" s="852"/>
      <c r="Q242" s="854"/>
      <c r="R242" s="710"/>
      <c r="S242" s="707">
        <f t="shared" si="170"/>
        <v>0</v>
      </c>
      <c r="T242" s="708"/>
      <c r="U242" s="711">
        <f t="shared" si="168"/>
        <v>0</v>
      </c>
      <c r="V242" s="712">
        <f t="shared" si="169"/>
        <v>0</v>
      </c>
      <c r="W242" s="710"/>
      <c r="X242" s="707">
        <f t="shared" si="129"/>
        <v>0</v>
      </c>
      <c r="Y242" s="708"/>
      <c r="Z242" s="711">
        <f t="shared" si="130"/>
        <v>0</v>
      </c>
      <c r="AA242" s="713">
        <f t="shared" si="131"/>
        <v>0</v>
      </c>
    </row>
    <row r="243" spans="2:27" ht="14.25" customHeight="1" x14ac:dyDescent="0.15">
      <c r="B243" s="872"/>
      <c r="C243" s="873"/>
      <c r="D243" s="874"/>
      <c r="E243" s="864"/>
      <c r="F243" s="865"/>
      <c r="G243" s="847"/>
      <c r="H243" s="678" t="s">
        <v>567</v>
      </c>
      <c r="I243" s="690">
        <v>0</v>
      </c>
      <c r="J243" s="714">
        <f t="shared" si="145"/>
        <v>0</v>
      </c>
      <c r="K243" s="694"/>
      <c r="L243" s="690">
        <v>0</v>
      </c>
      <c r="M243" s="714">
        <f t="shared" si="146"/>
        <v>0</v>
      </c>
      <c r="N243" s="693"/>
      <c r="O243" s="850"/>
      <c r="P243" s="852"/>
      <c r="Q243" s="854"/>
      <c r="R243" s="694"/>
      <c r="S243" s="691">
        <f t="shared" si="170"/>
        <v>0</v>
      </c>
      <c r="T243" s="692"/>
      <c r="U243" s="695">
        <f t="shared" si="168"/>
        <v>0</v>
      </c>
      <c r="V243" s="696">
        <f t="shared" si="169"/>
        <v>0</v>
      </c>
      <c r="W243" s="694"/>
      <c r="X243" s="691">
        <f t="shared" si="129"/>
        <v>0</v>
      </c>
      <c r="Y243" s="692"/>
      <c r="Z243" s="695">
        <f t="shared" si="130"/>
        <v>0</v>
      </c>
      <c r="AA243" s="697">
        <f t="shared" si="131"/>
        <v>0</v>
      </c>
    </row>
    <row r="244" spans="2:27" ht="14.25" customHeight="1" x14ac:dyDescent="0.15">
      <c r="B244" s="872"/>
      <c r="C244" s="873"/>
      <c r="D244" s="874"/>
      <c r="E244" s="863"/>
      <c r="F244" s="865"/>
      <c r="G244" s="848"/>
      <c r="H244" s="679" t="s">
        <v>568</v>
      </c>
      <c r="I244" s="698">
        <v>0</v>
      </c>
      <c r="J244" s="715">
        <f t="shared" si="145"/>
        <v>0</v>
      </c>
      <c r="K244" s="702"/>
      <c r="L244" s="698">
        <v>0</v>
      </c>
      <c r="M244" s="715">
        <f t="shared" si="146"/>
        <v>0</v>
      </c>
      <c r="N244" s="701"/>
      <c r="O244" s="849"/>
      <c r="P244" s="851"/>
      <c r="Q244" s="853"/>
      <c r="R244" s="702"/>
      <c r="S244" s="699">
        <f t="shared" si="170"/>
        <v>0</v>
      </c>
      <c r="T244" s="700"/>
      <c r="U244" s="703">
        <f t="shared" si="168"/>
        <v>0</v>
      </c>
      <c r="V244" s="704">
        <f t="shared" si="169"/>
        <v>0</v>
      </c>
      <c r="W244" s="702"/>
      <c r="X244" s="699">
        <f t="shared" si="129"/>
        <v>0</v>
      </c>
      <c r="Y244" s="700"/>
      <c r="Z244" s="703">
        <f t="shared" si="130"/>
        <v>0</v>
      </c>
      <c r="AA244" s="705">
        <f t="shared" si="131"/>
        <v>0</v>
      </c>
    </row>
    <row r="245" spans="2:27" ht="14.25" customHeight="1" x14ac:dyDescent="0.15">
      <c r="B245" s="872">
        <v>27</v>
      </c>
      <c r="C245" s="873" t="s">
        <v>132</v>
      </c>
      <c r="D245" s="874"/>
      <c r="E245" s="863">
        <f t="shared" ref="E245" si="171">SUM(I245:I253)+SUM(L245:L253)</f>
        <v>625</v>
      </c>
      <c r="F245" s="865">
        <v>259</v>
      </c>
      <c r="G245" s="846" t="s">
        <v>566</v>
      </c>
      <c r="H245" s="680" t="s">
        <v>566</v>
      </c>
      <c r="I245" s="706">
        <v>50</v>
      </c>
      <c r="J245" s="716">
        <f t="shared" si="145"/>
        <v>238.09523809523807</v>
      </c>
      <c r="K245" s="710"/>
      <c r="L245" s="706">
        <v>150</v>
      </c>
      <c r="M245" s="716">
        <f t="shared" si="146"/>
        <v>412.39304942116127</v>
      </c>
      <c r="N245" s="709"/>
      <c r="O245" s="849"/>
      <c r="P245" s="851">
        <f t="shared" ref="P245" si="172">SUM(R245:R253)+SUM(W245:W253)</f>
        <v>0</v>
      </c>
      <c r="Q245" s="853"/>
      <c r="R245" s="710"/>
      <c r="S245" s="707">
        <f>+R245/210*1000</f>
        <v>0</v>
      </c>
      <c r="T245" s="708"/>
      <c r="U245" s="711">
        <f>+K245+T245</f>
        <v>0</v>
      </c>
      <c r="V245" s="712">
        <f>IF(S245=0,0,+U245/S245*100)</f>
        <v>0</v>
      </c>
      <c r="W245" s="710"/>
      <c r="X245" s="707">
        <f t="shared" si="129"/>
        <v>0</v>
      </c>
      <c r="Y245" s="708"/>
      <c r="Z245" s="711">
        <f t="shared" si="130"/>
        <v>0</v>
      </c>
      <c r="AA245" s="713">
        <f t="shared" si="131"/>
        <v>0</v>
      </c>
    </row>
    <row r="246" spans="2:27" ht="14.25" customHeight="1" x14ac:dyDescent="0.15">
      <c r="B246" s="872"/>
      <c r="C246" s="873"/>
      <c r="D246" s="874"/>
      <c r="E246" s="864"/>
      <c r="F246" s="865"/>
      <c r="G246" s="847"/>
      <c r="H246" s="678" t="s">
        <v>567</v>
      </c>
      <c r="I246" s="690">
        <v>0</v>
      </c>
      <c r="J246" s="714">
        <f t="shared" si="145"/>
        <v>0</v>
      </c>
      <c r="K246" s="694"/>
      <c r="L246" s="690">
        <v>0</v>
      </c>
      <c r="M246" s="714">
        <f t="shared" si="146"/>
        <v>0</v>
      </c>
      <c r="N246" s="693"/>
      <c r="O246" s="850"/>
      <c r="P246" s="852"/>
      <c r="Q246" s="854"/>
      <c r="R246" s="694"/>
      <c r="S246" s="691">
        <f t="shared" ref="S246" si="173">+R246/210*1000</f>
        <v>0</v>
      </c>
      <c r="T246" s="692"/>
      <c r="U246" s="695">
        <f t="shared" ref="U246:U253" si="174">+K246+T246</f>
        <v>0</v>
      </c>
      <c r="V246" s="696">
        <f t="shared" ref="V246:V253" si="175">IF(S246=0,0,+U246/S246*100)</f>
        <v>0</v>
      </c>
      <c r="W246" s="694"/>
      <c r="X246" s="691">
        <f t="shared" si="129"/>
        <v>0</v>
      </c>
      <c r="Y246" s="692"/>
      <c r="Z246" s="695">
        <f t="shared" si="130"/>
        <v>0</v>
      </c>
      <c r="AA246" s="697">
        <f t="shared" si="131"/>
        <v>0</v>
      </c>
    </row>
    <row r="247" spans="2:27" ht="14.25" customHeight="1" x14ac:dyDescent="0.15">
      <c r="B247" s="872"/>
      <c r="C247" s="873"/>
      <c r="D247" s="874"/>
      <c r="E247" s="864"/>
      <c r="F247" s="865"/>
      <c r="G247" s="848"/>
      <c r="H247" s="679" t="s">
        <v>568</v>
      </c>
      <c r="I247" s="698">
        <v>0</v>
      </c>
      <c r="J247" s="715">
        <f t="shared" si="145"/>
        <v>0</v>
      </c>
      <c r="K247" s="702"/>
      <c r="L247" s="698">
        <v>0</v>
      </c>
      <c r="M247" s="715">
        <f t="shared" si="146"/>
        <v>0</v>
      </c>
      <c r="N247" s="701"/>
      <c r="O247" s="850"/>
      <c r="P247" s="852"/>
      <c r="Q247" s="854"/>
      <c r="R247" s="702"/>
      <c r="S247" s="699">
        <f>+R247/210*1000</f>
        <v>0</v>
      </c>
      <c r="T247" s="700"/>
      <c r="U247" s="703">
        <f t="shared" si="174"/>
        <v>0</v>
      </c>
      <c r="V247" s="704">
        <f t="shared" si="175"/>
        <v>0</v>
      </c>
      <c r="W247" s="702"/>
      <c r="X247" s="699">
        <f t="shared" si="129"/>
        <v>0</v>
      </c>
      <c r="Y247" s="700"/>
      <c r="Z247" s="703">
        <f t="shared" si="130"/>
        <v>0</v>
      </c>
      <c r="AA247" s="705">
        <f t="shared" si="131"/>
        <v>0</v>
      </c>
    </row>
    <row r="248" spans="2:27" ht="14.25" customHeight="1" x14ac:dyDescent="0.15">
      <c r="B248" s="872"/>
      <c r="C248" s="873"/>
      <c r="D248" s="874"/>
      <c r="E248" s="864"/>
      <c r="F248" s="865"/>
      <c r="G248" s="846" t="s">
        <v>567</v>
      </c>
      <c r="H248" s="680" t="s">
        <v>566</v>
      </c>
      <c r="I248" s="706">
        <v>0</v>
      </c>
      <c r="J248" s="716">
        <f t="shared" si="145"/>
        <v>0</v>
      </c>
      <c r="K248" s="710"/>
      <c r="L248" s="706">
        <v>150</v>
      </c>
      <c r="M248" s="716">
        <f t="shared" si="146"/>
        <v>412.39304942116127</v>
      </c>
      <c r="N248" s="709"/>
      <c r="O248" s="850"/>
      <c r="P248" s="852"/>
      <c r="Q248" s="854"/>
      <c r="R248" s="710"/>
      <c r="S248" s="707">
        <f t="shared" ref="S248:S253" si="176">+R248/210*1000</f>
        <v>0</v>
      </c>
      <c r="T248" s="708"/>
      <c r="U248" s="711">
        <f t="shared" si="174"/>
        <v>0</v>
      </c>
      <c r="V248" s="712">
        <f t="shared" si="175"/>
        <v>0</v>
      </c>
      <c r="W248" s="710"/>
      <c r="X248" s="707">
        <f t="shared" ref="X248:X311" si="177">+W248/210/SQRT(3)*1000</f>
        <v>0</v>
      </c>
      <c r="Y248" s="708"/>
      <c r="Z248" s="711">
        <f t="shared" ref="Z248:Z311" si="178">+N248+Y248</f>
        <v>0</v>
      </c>
      <c r="AA248" s="713">
        <f t="shared" ref="AA248:AA311" si="179">IF(X248=0,0,+Z248/X248*100)</f>
        <v>0</v>
      </c>
    </row>
    <row r="249" spans="2:27" ht="14.25" customHeight="1" x14ac:dyDescent="0.15">
      <c r="B249" s="872"/>
      <c r="C249" s="873"/>
      <c r="D249" s="874"/>
      <c r="E249" s="864"/>
      <c r="F249" s="865"/>
      <c r="G249" s="847"/>
      <c r="H249" s="678" t="s">
        <v>567</v>
      </c>
      <c r="I249" s="690">
        <v>0</v>
      </c>
      <c r="J249" s="714">
        <f t="shared" si="145"/>
        <v>0</v>
      </c>
      <c r="K249" s="694"/>
      <c r="L249" s="690">
        <v>0</v>
      </c>
      <c r="M249" s="714">
        <f t="shared" si="146"/>
        <v>0</v>
      </c>
      <c r="N249" s="693"/>
      <c r="O249" s="850"/>
      <c r="P249" s="852"/>
      <c r="Q249" s="854"/>
      <c r="R249" s="694"/>
      <c r="S249" s="691">
        <f t="shared" si="176"/>
        <v>0</v>
      </c>
      <c r="T249" s="692"/>
      <c r="U249" s="695">
        <f t="shared" si="174"/>
        <v>0</v>
      </c>
      <c r="V249" s="696">
        <f t="shared" si="175"/>
        <v>0</v>
      </c>
      <c r="W249" s="694"/>
      <c r="X249" s="691">
        <f t="shared" si="177"/>
        <v>0</v>
      </c>
      <c r="Y249" s="692"/>
      <c r="Z249" s="695">
        <f t="shared" si="178"/>
        <v>0</v>
      </c>
      <c r="AA249" s="697">
        <f t="shared" si="179"/>
        <v>0</v>
      </c>
    </row>
    <row r="250" spans="2:27" ht="14.25" customHeight="1" x14ac:dyDescent="0.15">
      <c r="B250" s="872"/>
      <c r="C250" s="873"/>
      <c r="D250" s="874"/>
      <c r="E250" s="864"/>
      <c r="F250" s="865"/>
      <c r="G250" s="848"/>
      <c r="H250" s="679" t="s">
        <v>568</v>
      </c>
      <c r="I250" s="698">
        <v>0</v>
      </c>
      <c r="J250" s="715">
        <f t="shared" si="145"/>
        <v>0</v>
      </c>
      <c r="K250" s="702"/>
      <c r="L250" s="698">
        <v>0</v>
      </c>
      <c r="M250" s="715">
        <f t="shared" si="146"/>
        <v>0</v>
      </c>
      <c r="N250" s="701"/>
      <c r="O250" s="850"/>
      <c r="P250" s="852"/>
      <c r="Q250" s="854"/>
      <c r="R250" s="702"/>
      <c r="S250" s="699">
        <f t="shared" si="176"/>
        <v>0</v>
      </c>
      <c r="T250" s="700"/>
      <c r="U250" s="703">
        <f t="shared" si="174"/>
        <v>0</v>
      </c>
      <c r="V250" s="704">
        <f t="shared" si="175"/>
        <v>0</v>
      </c>
      <c r="W250" s="702"/>
      <c r="X250" s="699">
        <f t="shared" si="177"/>
        <v>0</v>
      </c>
      <c r="Y250" s="700"/>
      <c r="Z250" s="703">
        <f t="shared" si="178"/>
        <v>0</v>
      </c>
      <c r="AA250" s="705">
        <f t="shared" si="179"/>
        <v>0</v>
      </c>
    </row>
    <row r="251" spans="2:27" ht="14.25" customHeight="1" x14ac:dyDescent="0.15">
      <c r="B251" s="872"/>
      <c r="C251" s="873"/>
      <c r="D251" s="874"/>
      <c r="E251" s="864"/>
      <c r="F251" s="865"/>
      <c r="G251" s="846" t="s">
        <v>568</v>
      </c>
      <c r="H251" s="680" t="s">
        <v>566</v>
      </c>
      <c r="I251" s="706">
        <v>50</v>
      </c>
      <c r="J251" s="716">
        <f t="shared" si="145"/>
        <v>238.09523809523807</v>
      </c>
      <c r="K251" s="710"/>
      <c r="L251" s="706">
        <v>150</v>
      </c>
      <c r="M251" s="716">
        <f t="shared" si="146"/>
        <v>412.39304942116127</v>
      </c>
      <c r="N251" s="709"/>
      <c r="O251" s="850"/>
      <c r="P251" s="852"/>
      <c r="Q251" s="854"/>
      <c r="R251" s="710"/>
      <c r="S251" s="707">
        <f t="shared" si="176"/>
        <v>0</v>
      </c>
      <c r="T251" s="708"/>
      <c r="U251" s="711">
        <f t="shared" si="174"/>
        <v>0</v>
      </c>
      <c r="V251" s="712">
        <f t="shared" si="175"/>
        <v>0</v>
      </c>
      <c r="W251" s="710"/>
      <c r="X251" s="707">
        <f t="shared" si="177"/>
        <v>0</v>
      </c>
      <c r="Y251" s="708"/>
      <c r="Z251" s="711">
        <f t="shared" si="178"/>
        <v>0</v>
      </c>
      <c r="AA251" s="713">
        <f t="shared" si="179"/>
        <v>0</v>
      </c>
    </row>
    <row r="252" spans="2:27" ht="14.25" customHeight="1" x14ac:dyDescent="0.15">
      <c r="B252" s="872"/>
      <c r="C252" s="873"/>
      <c r="D252" s="874"/>
      <c r="E252" s="864"/>
      <c r="F252" s="865"/>
      <c r="G252" s="847"/>
      <c r="H252" s="678" t="s">
        <v>567</v>
      </c>
      <c r="I252" s="690">
        <v>75</v>
      </c>
      <c r="J252" s="714">
        <f t="shared" si="145"/>
        <v>357.14285714285717</v>
      </c>
      <c r="K252" s="694"/>
      <c r="L252" s="690">
        <v>0</v>
      </c>
      <c r="M252" s="714">
        <f t="shared" si="146"/>
        <v>0</v>
      </c>
      <c r="N252" s="693"/>
      <c r="O252" s="850"/>
      <c r="P252" s="852"/>
      <c r="Q252" s="854"/>
      <c r="R252" s="694"/>
      <c r="S252" s="691">
        <f t="shared" si="176"/>
        <v>0</v>
      </c>
      <c r="T252" s="692"/>
      <c r="U252" s="695">
        <f t="shared" si="174"/>
        <v>0</v>
      </c>
      <c r="V252" s="696">
        <f t="shared" si="175"/>
        <v>0</v>
      </c>
      <c r="W252" s="694"/>
      <c r="X252" s="691">
        <f t="shared" si="177"/>
        <v>0</v>
      </c>
      <c r="Y252" s="692"/>
      <c r="Z252" s="695">
        <f t="shared" si="178"/>
        <v>0</v>
      </c>
      <c r="AA252" s="697">
        <f t="shared" si="179"/>
        <v>0</v>
      </c>
    </row>
    <row r="253" spans="2:27" ht="14.25" customHeight="1" x14ac:dyDescent="0.15">
      <c r="B253" s="872"/>
      <c r="C253" s="873"/>
      <c r="D253" s="874"/>
      <c r="E253" s="863"/>
      <c r="F253" s="865"/>
      <c r="G253" s="848"/>
      <c r="H253" s="679" t="s">
        <v>568</v>
      </c>
      <c r="I253" s="698">
        <v>0</v>
      </c>
      <c r="J253" s="715">
        <f t="shared" si="145"/>
        <v>0</v>
      </c>
      <c r="K253" s="702"/>
      <c r="L253" s="698">
        <v>0</v>
      </c>
      <c r="M253" s="715">
        <f t="shared" si="146"/>
        <v>0</v>
      </c>
      <c r="N253" s="701"/>
      <c r="O253" s="849"/>
      <c r="P253" s="851"/>
      <c r="Q253" s="853"/>
      <c r="R253" s="702"/>
      <c r="S253" s="699">
        <f t="shared" si="176"/>
        <v>0</v>
      </c>
      <c r="T253" s="700"/>
      <c r="U253" s="703">
        <f t="shared" si="174"/>
        <v>0</v>
      </c>
      <c r="V253" s="704">
        <f t="shared" si="175"/>
        <v>0</v>
      </c>
      <c r="W253" s="702"/>
      <c r="X253" s="699">
        <f t="shared" si="177"/>
        <v>0</v>
      </c>
      <c r="Y253" s="700"/>
      <c r="Z253" s="703">
        <f t="shared" si="178"/>
        <v>0</v>
      </c>
      <c r="AA253" s="705">
        <f t="shared" si="179"/>
        <v>0</v>
      </c>
    </row>
    <row r="254" spans="2:27" ht="14.25" customHeight="1" x14ac:dyDescent="0.15">
      <c r="B254" s="872">
        <v>28</v>
      </c>
      <c r="C254" s="873" t="s">
        <v>133</v>
      </c>
      <c r="D254" s="874"/>
      <c r="E254" s="863">
        <f t="shared" ref="E254" si="180">SUM(I254:I262)+SUM(L254:L262)</f>
        <v>375</v>
      </c>
      <c r="F254" s="865">
        <v>242</v>
      </c>
      <c r="G254" s="846" t="s">
        <v>566</v>
      </c>
      <c r="H254" s="680" t="s">
        <v>566</v>
      </c>
      <c r="I254" s="706">
        <v>0</v>
      </c>
      <c r="J254" s="716">
        <f t="shared" si="145"/>
        <v>0</v>
      </c>
      <c r="K254" s="710"/>
      <c r="L254" s="706">
        <v>150</v>
      </c>
      <c r="M254" s="716">
        <f t="shared" si="146"/>
        <v>412.39304942116127</v>
      </c>
      <c r="N254" s="709"/>
      <c r="O254" s="849"/>
      <c r="P254" s="851">
        <f t="shared" ref="P254" si="181">SUM(R254:R262)+SUM(W254:W262)</f>
        <v>0</v>
      </c>
      <c r="Q254" s="853"/>
      <c r="R254" s="710"/>
      <c r="S254" s="707">
        <f>+R254/210*1000</f>
        <v>0</v>
      </c>
      <c r="T254" s="708"/>
      <c r="U254" s="711">
        <f>+K254+T254</f>
        <v>0</v>
      </c>
      <c r="V254" s="712">
        <f>IF(S254=0,0,+U254/S254*100)</f>
        <v>0</v>
      </c>
      <c r="W254" s="710"/>
      <c r="X254" s="707">
        <f t="shared" si="177"/>
        <v>0</v>
      </c>
      <c r="Y254" s="708"/>
      <c r="Z254" s="711">
        <f t="shared" si="178"/>
        <v>0</v>
      </c>
      <c r="AA254" s="713">
        <f t="shared" si="179"/>
        <v>0</v>
      </c>
    </row>
    <row r="255" spans="2:27" ht="14.25" customHeight="1" x14ac:dyDescent="0.15">
      <c r="B255" s="872"/>
      <c r="C255" s="873"/>
      <c r="D255" s="874"/>
      <c r="E255" s="864"/>
      <c r="F255" s="865"/>
      <c r="G255" s="847"/>
      <c r="H255" s="678" t="s">
        <v>567</v>
      </c>
      <c r="I255" s="690">
        <v>0</v>
      </c>
      <c r="J255" s="714">
        <f t="shared" si="145"/>
        <v>0</v>
      </c>
      <c r="K255" s="694"/>
      <c r="L255" s="690">
        <v>0</v>
      </c>
      <c r="M255" s="714">
        <f t="shared" si="146"/>
        <v>0</v>
      </c>
      <c r="N255" s="693"/>
      <c r="O255" s="850"/>
      <c r="P255" s="852"/>
      <c r="Q255" s="854"/>
      <c r="R255" s="694"/>
      <c r="S255" s="691">
        <f t="shared" ref="S255" si="182">+R255/210*1000</f>
        <v>0</v>
      </c>
      <c r="T255" s="692"/>
      <c r="U255" s="695">
        <f t="shared" ref="U255:U262" si="183">+K255+T255</f>
        <v>0</v>
      </c>
      <c r="V255" s="696">
        <f t="shared" ref="V255:V262" si="184">IF(S255=0,0,+U255/S255*100)</f>
        <v>0</v>
      </c>
      <c r="W255" s="694"/>
      <c r="X255" s="691">
        <f t="shared" si="177"/>
        <v>0</v>
      </c>
      <c r="Y255" s="692"/>
      <c r="Z255" s="695">
        <f t="shared" si="178"/>
        <v>0</v>
      </c>
      <c r="AA255" s="697">
        <f t="shared" si="179"/>
        <v>0</v>
      </c>
    </row>
    <row r="256" spans="2:27" ht="14.25" customHeight="1" x14ac:dyDescent="0.15">
      <c r="B256" s="872"/>
      <c r="C256" s="873"/>
      <c r="D256" s="874"/>
      <c r="E256" s="864"/>
      <c r="F256" s="865"/>
      <c r="G256" s="848"/>
      <c r="H256" s="679" t="s">
        <v>568</v>
      </c>
      <c r="I256" s="698">
        <v>0</v>
      </c>
      <c r="J256" s="715">
        <f t="shared" si="145"/>
        <v>0</v>
      </c>
      <c r="K256" s="702"/>
      <c r="L256" s="698">
        <v>0</v>
      </c>
      <c r="M256" s="715">
        <f t="shared" si="146"/>
        <v>0</v>
      </c>
      <c r="N256" s="701"/>
      <c r="O256" s="850"/>
      <c r="P256" s="852"/>
      <c r="Q256" s="854"/>
      <c r="R256" s="702"/>
      <c r="S256" s="699">
        <f>+R256/210*1000</f>
        <v>0</v>
      </c>
      <c r="T256" s="700"/>
      <c r="U256" s="703">
        <f t="shared" si="183"/>
        <v>0</v>
      </c>
      <c r="V256" s="704">
        <f t="shared" si="184"/>
        <v>0</v>
      </c>
      <c r="W256" s="702"/>
      <c r="X256" s="699">
        <f t="shared" si="177"/>
        <v>0</v>
      </c>
      <c r="Y256" s="700"/>
      <c r="Z256" s="703">
        <f t="shared" si="178"/>
        <v>0</v>
      </c>
      <c r="AA256" s="705">
        <f t="shared" si="179"/>
        <v>0</v>
      </c>
    </row>
    <row r="257" spans="2:27" ht="14.25" customHeight="1" x14ac:dyDescent="0.15">
      <c r="B257" s="872"/>
      <c r="C257" s="873"/>
      <c r="D257" s="874"/>
      <c r="E257" s="864"/>
      <c r="F257" s="865"/>
      <c r="G257" s="846" t="s">
        <v>567</v>
      </c>
      <c r="H257" s="680" t="s">
        <v>566</v>
      </c>
      <c r="I257" s="706">
        <v>75</v>
      </c>
      <c r="J257" s="716">
        <f t="shared" si="145"/>
        <v>357.14285714285717</v>
      </c>
      <c r="K257" s="710"/>
      <c r="L257" s="706">
        <v>150</v>
      </c>
      <c r="M257" s="716">
        <f t="shared" si="146"/>
        <v>412.39304942116127</v>
      </c>
      <c r="N257" s="709"/>
      <c r="O257" s="850"/>
      <c r="P257" s="852"/>
      <c r="Q257" s="854"/>
      <c r="R257" s="710"/>
      <c r="S257" s="707">
        <f t="shared" ref="S257:S262" si="185">+R257/210*1000</f>
        <v>0</v>
      </c>
      <c r="T257" s="708"/>
      <c r="U257" s="711">
        <f t="shared" si="183"/>
        <v>0</v>
      </c>
      <c r="V257" s="712">
        <f t="shared" si="184"/>
        <v>0</v>
      </c>
      <c r="W257" s="710"/>
      <c r="X257" s="707">
        <f t="shared" si="177"/>
        <v>0</v>
      </c>
      <c r="Y257" s="708"/>
      <c r="Z257" s="711">
        <f t="shared" si="178"/>
        <v>0</v>
      </c>
      <c r="AA257" s="713">
        <f t="shared" si="179"/>
        <v>0</v>
      </c>
    </row>
    <row r="258" spans="2:27" ht="14.25" customHeight="1" x14ac:dyDescent="0.15">
      <c r="B258" s="872"/>
      <c r="C258" s="873"/>
      <c r="D258" s="874"/>
      <c r="E258" s="864"/>
      <c r="F258" s="865"/>
      <c r="G258" s="847"/>
      <c r="H258" s="678" t="s">
        <v>567</v>
      </c>
      <c r="I258" s="690">
        <v>0</v>
      </c>
      <c r="J258" s="714">
        <f t="shared" si="145"/>
        <v>0</v>
      </c>
      <c r="K258" s="694"/>
      <c r="L258" s="690">
        <v>0</v>
      </c>
      <c r="M258" s="714">
        <f t="shared" si="146"/>
        <v>0</v>
      </c>
      <c r="N258" s="693"/>
      <c r="O258" s="850"/>
      <c r="P258" s="852"/>
      <c r="Q258" s="854"/>
      <c r="R258" s="694"/>
      <c r="S258" s="691">
        <f t="shared" si="185"/>
        <v>0</v>
      </c>
      <c r="T258" s="692"/>
      <c r="U258" s="695">
        <f t="shared" si="183"/>
        <v>0</v>
      </c>
      <c r="V258" s="696">
        <f t="shared" si="184"/>
        <v>0</v>
      </c>
      <c r="W258" s="694"/>
      <c r="X258" s="691">
        <f t="shared" si="177"/>
        <v>0</v>
      </c>
      <c r="Y258" s="692"/>
      <c r="Z258" s="695">
        <f t="shared" si="178"/>
        <v>0</v>
      </c>
      <c r="AA258" s="697">
        <f t="shared" si="179"/>
        <v>0</v>
      </c>
    </row>
    <row r="259" spans="2:27" ht="14.25" customHeight="1" x14ac:dyDescent="0.15">
      <c r="B259" s="872"/>
      <c r="C259" s="873"/>
      <c r="D259" s="874"/>
      <c r="E259" s="864"/>
      <c r="F259" s="865"/>
      <c r="G259" s="848"/>
      <c r="H259" s="679" t="s">
        <v>568</v>
      </c>
      <c r="I259" s="698">
        <v>0</v>
      </c>
      <c r="J259" s="715">
        <f t="shared" si="145"/>
        <v>0</v>
      </c>
      <c r="K259" s="702"/>
      <c r="L259" s="698">
        <v>0</v>
      </c>
      <c r="M259" s="715">
        <f t="shared" si="146"/>
        <v>0</v>
      </c>
      <c r="N259" s="701"/>
      <c r="O259" s="850"/>
      <c r="P259" s="852"/>
      <c r="Q259" s="854"/>
      <c r="R259" s="702"/>
      <c r="S259" s="699">
        <f t="shared" si="185"/>
        <v>0</v>
      </c>
      <c r="T259" s="700"/>
      <c r="U259" s="703">
        <f t="shared" si="183"/>
        <v>0</v>
      </c>
      <c r="V259" s="704">
        <f t="shared" si="184"/>
        <v>0</v>
      </c>
      <c r="W259" s="702"/>
      <c r="X259" s="699">
        <f t="shared" si="177"/>
        <v>0</v>
      </c>
      <c r="Y259" s="700"/>
      <c r="Z259" s="703">
        <f t="shared" si="178"/>
        <v>0</v>
      </c>
      <c r="AA259" s="705">
        <f t="shared" si="179"/>
        <v>0</v>
      </c>
    </row>
    <row r="260" spans="2:27" ht="14.25" customHeight="1" x14ac:dyDescent="0.15">
      <c r="B260" s="872"/>
      <c r="C260" s="873"/>
      <c r="D260" s="874"/>
      <c r="E260" s="864"/>
      <c r="F260" s="865"/>
      <c r="G260" s="846" t="s">
        <v>568</v>
      </c>
      <c r="H260" s="680" t="s">
        <v>566</v>
      </c>
      <c r="I260" s="706">
        <v>0</v>
      </c>
      <c r="J260" s="716">
        <f t="shared" si="145"/>
        <v>0</v>
      </c>
      <c r="K260" s="710"/>
      <c r="L260" s="706">
        <v>0</v>
      </c>
      <c r="M260" s="716">
        <f t="shared" si="146"/>
        <v>0</v>
      </c>
      <c r="N260" s="709"/>
      <c r="O260" s="850"/>
      <c r="P260" s="852"/>
      <c r="Q260" s="854"/>
      <c r="R260" s="710"/>
      <c r="S260" s="707">
        <f t="shared" si="185"/>
        <v>0</v>
      </c>
      <c r="T260" s="708"/>
      <c r="U260" s="711">
        <f t="shared" si="183"/>
        <v>0</v>
      </c>
      <c r="V260" s="712">
        <f t="shared" si="184"/>
        <v>0</v>
      </c>
      <c r="W260" s="710"/>
      <c r="X260" s="707">
        <f t="shared" si="177"/>
        <v>0</v>
      </c>
      <c r="Y260" s="708"/>
      <c r="Z260" s="711">
        <f t="shared" si="178"/>
        <v>0</v>
      </c>
      <c r="AA260" s="713">
        <f t="shared" si="179"/>
        <v>0</v>
      </c>
    </row>
    <row r="261" spans="2:27" ht="14.25" customHeight="1" x14ac:dyDescent="0.15">
      <c r="B261" s="872"/>
      <c r="C261" s="873"/>
      <c r="D261" s="874"/>
      <c r="E261" s="864"/>
      <c r="F261" s="865"/>
      <c r="G261" s="847"/>
      <c r="H261" s="678" t="s">
        <v>567</v>
      </c>
      <c r="I261" s="690">
        <v>0</v>
      </c>
      <c r="J261" s="691">
        <f t="shared" si="145"/>
        <v>0</v>
      </c>
      <c r="K261" s="692"/>
      <c r="L261" s="690">
        <v>0</v>
      </c>
      <c r="M261" s="691">
        <f t="shared" si="146"/>
        <v>0</v>
      </c>
      <c r="N261" s="693"/>
      <c r="O261" s="850"/>
      <c r="P261" s="852"/>
      <c r="Q261" s="854"/>
      <c r="R261" s="694"/>
      <c r="S261" s="691">
        <f t="shared" si="185"/>
        <v>0</v>
      </c>
      <c r="T261" s="692"/>
      <c r="U261" s="695">
        <f t="shared" si="183"/>
        <v>0</v>
      </c>
      <c r="V261" s="696">
        <f t="shared" si="184"/>
        <v>0</v>
      </c>
      <c r="W261" s="694"/>
      <c r="X261" s="691">
        <f t="shared" si="177"/>
        <v>0</v>
      </c>
      <c r="Y261" s="692"/>
      <c r="Z261" s="695">
        <f t="shared" si="178"/>
        <v>0</v>
      </c>
      <c r="AA261" s="697">
        <f t="shared" si="179"/>
        <v>0</v>
      </c>
    </row>
    <row r="262" spans="2:27" ht="14.25" customHeight="1" x14ac:dyDescent="0.15">
      <c r="B262" s="872"/>
      <c r="C262" s="873"/>
      <c r="D262" s="874"/>
      <c r="E262" s="863"/>
      <c r="F262" s="865"/>
      <c r="G262" s="848"/>
      <c r="H262" s="679" t="s">
        <v>568</v>
      </c>
      <c r="I262" s="698">
        <v>0</v>
      </c>
      <c r="J262" s="699">
        <f t="shared" si="145"/>
        <v>0</v>
      </c>
      <c r="K262" s="700"/>
      <c r="L262" s="698">
        <v>0</v>
      </c>
      <c r="M262" s="699">
        <f t="shared" si="146"/>
        <v>0</v>
      </c>
      <c r="N262" s="701"/>
      <c r="O262" s="849"/>
      <c r="P262" s="851"/>
      <c r="Q262" s="853"/>
      <c r="R262" s="702"/>
      <c r="S262" s="699">
        <f t="shared" si="185"/>
        <v>0</v>
      </c>
      <c r="T262" s="700"/>
      <c r="U262" s="703">
        <f t="shared" si="183"/>
        <v>0</v>
      </c>
      <c r="V262" s="704">
        <f t="shared" si="184"/>
        <v>0</v>
      </c>
      <c r="W262" s="702"/>
      <c r="X262" s="699">
        <f t="shared" si="177"/>
        <v>0</v>
      </c>
      <c r="Y262" s="700"/>
      <c r="Z262" s="703">
        <f t="shared" si="178"/>
        <v>0</v>
      </c>
      <c r="AA262" s="705">
        <f t="shared" si="179"/>
        <v>0</v>
      </c>
    </row>
    <row r="263" spans="2:27" ht="14.25" customHeight="1" x14ac:dyDescent="0.15">
      <c r="B263" s="872">
        <v>29</v>
      </c>
      <c r="C263" s="873" t="s">
        <v>134</v>
      </c>
      <c r="D263" s="874"/>
      <c r="E263" s="863">
        <f t="shared" ref="E263" si="186">SUM(I263:I271)+SUM(L263:L271)</f>
        <v>250</v>
      </c>
      <c r="F263" s="865">
        <v>139</v>
      </c>
      <c r="G263" s="846" t="s">
        <v>566</v>
      </c>
      <c r="H263" s="680" t="s">
        <v>566</v>
      </c>
      <c r="I263" s="706">
        <v>0</v>
      </c>
      <c r="J263" s="716">
        <f t="shared" si="145"/>
        <v>0</v>
      </c>
      <c r="K263" s="710"/>
      <c r="L263" s="706">
        <v>100</v>
      </c>
      <c r="M263" s="716">
        <f t="shared" si="146"/>
        <v>274.92869961410747</v>
      </c>
      <c r="N263" s="709"/>
      <c r="O263" s="849"/>
      <c r="P263" s="851">
        <f t="shared" ref="P263" si="187">SUM(R263:R271)+SUM(W263:W271)</f>
        <v>0</v>
      </c>
      <c r="Q263" s="853"/>
      <c r="R263" s="710"/>
      <c r="S263" s="707">
        <f>+R263/210*1000</f>
        <v>0</v>
      </c>
      <c r="T263" s="708"/>
      <c r="U263" s="711">
        <f>+K263+T263</f>
        <v>0</v>
      </c>
      <c r="V263" s="712">
        <f>IF(S263=0,0,+U263/S263*100)</f>
        <v>0</v>
      </c>
      <c r="W263" s="710"/>
      <c r="X263" s="707">
        <f t="shared" si="177"/>
        <v>0</v>
      </c>
      <c r="Y263" s="708"/>
      <c r="Z263" s="711">
        <f t="shared" si="178"/>
        <v>0</v>
      </c>
      <c r="AA263" s="713">
        <f t="shared" si="179"/>
        <v>0</v>
      </c>
    </row>
    <row r="264" spans="2:27" ht="14.25" customHeight="1" x14ac:dyDescent="0.15">
      <c r="B264" s="872"/>
      <c r="C264" s="873"/>
      <c r="D264" s="874"/>
      <c r="E264" s="864"/>
      <c r="F264" s="865"/>
      <c r="G264" s="847"/>
      <c r="H264" s="678" t="s">
        <v>567</v>
      </c>
      <c r="I264" s="690">
        <v>0</v>
      </c>
      <c r="J264" s="714">
        <f t="shared" si="145"/>
        <v>0</v>
      </c>
      <c r="K264" s="694"/>
      <c r="L264" s="690">
        <v>0</v>
      </c>
      <c r="M264" s="714">
        <f t="shared" si="146"/>
        <v>0</v>
      </c>
      <c r="N264" s="693"/>
      <c r="O264" s="850"/>
      <c r="P264" s="852"/>
      <c r="Q264" s="854"/>
      <c r="R264" s="694"/>
      <c r="S264" s="691">
        <f t="shared" ref="S264" si="188">+R264/210*1000</f>
        <v>0</v>
      </c>
      <c r="T264" s="692"/>
      <c r="U264" s="695">
        <f t="shared" ref="U264:U271" si="189">+K264+T264</f>
        <v>0</v>
      </c>
      <c r="V264" s="696">
        <f t="shared" ref="V264:V271" si="190">IF(S264=0,0,+U264/S264*100)</f>
        <v>0</v>
      </c>
      <c r="W264" s="694"/>
      <c r="X264" s="691">
        <f t="shared" si="177"/>
        <v>0</v>
      </c>
      <c r="Y264" s="692"/>
      <c r="Z264" s="695">
        <f t="shared" si="178"/>
        <v>0</v>
      </c>
      <c r="AA264" s="697">
        <f t="shared" si="179"/>
        <v>0</v>
      </c>
    </row>
    <row r="265" spans="2:27" ht="14.25" customHeight="1" x14ac:dyDescent="0.15">
      <c r="B265" s="872"/>
      <c r="C265" s="873"/>
      <c r="D265" s="874"/>
      <c r="E265" s="864"/>
      <c r="F265" s="865"/>
      <c r="G265" s="848"/>
      <c r="H265" s="679" t="s">
        <v>568</v>
      </c>
      <c r="I265" s="698">
        <v>0</v>
      </c>
      <c r="J265" s="715">
        <f t="shared" si="145"/>
        <v>0</v>
      </c>
      <c r="K265" s="702"/>
      <c r="L265" s="698">
        <v>0</v>
      </c>
      <c r="M265" s="715">
        <f t="shared" si="146"/>
        <v>0</v>
      </c>
      <c r="N265" s="701"/>
      <c r="O265" s="850"/>
      <c r="P265" s="852"/>
      <c r="Q265" s="854"/>
      <c r="R265" s="702"/>
      <c r="S265" s="699">
        <f>+R265/210*1000</f>
        <v>0</v>
      </c>
      <c r="T265" s="700"/>
      <c r="U265" s="703">
        <f t="shared" si="189"/>
        <v>0</v>
      </c>
      <c r="V265" s="704">
        <f t="shared" si="190"/>
        <v>0</v>
      </c>
      <c r="W265" s="702"/>
      <c r="X265" s="699">
        <f t="shared" si="177"/>
        <v>0</v>
      </c>
      <c r="Y265" s="700"/>
      <c r="Z265" s="703">
        <f t="shared" si="178"/>
        <v>0</v>
      </c>
      <c r="AA265" s="705">
        <f t="shared" si="179"/>
        <v>0</v>
      </c>
    </row>
    <row r="266" spans="2:27" ht="14.25" customHeight="1" x14ac:dyDescent="0.15">
      <c r="B266" s="872"/>
      <c r="C266" s="873"/>
      <c r="D266" s="874"/>
      <c r="E266" s="864"/>
      <c r="F266" s="865"/>
      <c r="G266" s="846" t="s">
        <v>567</v>
      </c>
      <c r="H266" s="680" t="s">
        <v>566</v>
      </c>
      <c r="I266" s="706">
        <v>75</v>
      </c>
      <c r="J266" s="716">
        <f t="shared" si="145"/>
        <v>357.14285714285717</v>
      </c>
      <c r="K266" s="710"/>
      <c r="L266" s="706">
        <v>75</v>
      </c>
      <c r="M266" s="716">
        <f t="shared" si="146"/>
        <v>206.19652471058063</v>
      </c>
      <c r="N266" s="709"/>
      <c r="O266" s="850"/>
      <c r="P266" s="852"/>
      <c r="Q266" s="854"/>
      <c r="R266" s="710"/>
      <c r="S266" s="707">
        <f t="shared" ref="S266:S271" si="191">+R266/210*1000</f>
        <v>0</v>
      </c>
      <c r="T266" s="708"/>
      <c r="U266" s="711">
        <f t="shared" si="189"/>
        <v>0</v>
      </c>
      <c r="V266" s="712">
        <f t="shared" si="190"/>
        <v>0</v>
      </c>
      <c r="W266" s="710"/>
      <c r="X266" s="707">
        <f t="shared" si="177"/>
        <v>0</v>
      </c>
      <c r="Y266" s="708"/>
      <c r="Z266" s="711">
        <f t="shared" si="178"/>
        <v>0</v>
      </c>
      <c r="AA266" s="713">
        <f t="shared" si="179"/>
        <v>0</v>
      </c>
    </row>
    <row r="267" spans="2:27" ht="14.25" customHeight="1" x14ac:dyDescent="0.15">
      <c r="B267" s="872"/>
      <c r="C267" s="873"/>
      <c r="D267" s="874"/>
      <c r="E267" s="864"/>
      <c r="F267" s="865"/>
      <c r="G267" s="847"/>
      <c r="H267" s="678" t="s">
        <v>567</v>
      </c>
      <c r="I267" s="690">
        <v>0</v>
      </c>
      <c r="J267" s="714">
        <f t="shared" si="145"/>
        <v>0</v>
      </c>
      <c r="K267" s="694"/>
      <c r="L267" s="690">
        <v>0</v>
      </c>
      <c r="M267" s="714">
        <f t="shared" si="146"/>
        <v>0</v>
      </c>
      <c r="N267" s="693"/>
      <c r="O267" s="850"/>
      <c r="P267" s="852"/>
      <c r="Q267" s="854"/>
      <c r="R267" s="694"/>
      <c r="S267" s="691">
        <f t="shared" si="191"/>
        <v>0</v>
      </c>
      <c r="T267" s="692"/>
      <c r="U267" s="695">
        <f t="shared" si="189"/>
        <v>0</v>
      </c>
      <c r="V267" s="696">
        <f t="shared" si="190"/>
        <v>0</v>
      </c>
      <c r="W267" s="694"/>
      <c r="X267" s="691">
        <f t="shared" si="177"/>
        <v>0</v>
      </c>
      <c r="Y267" s="692"/>
      <c r="Z267" s="695">
        <f t="shared" si="178"/>
        <v>0</v>
      </c>
      <c r="AA267" s="697">
        <f t="shared" si="179"/>
        <v>0</v>
      </c>
    </row>
    <row r="268" spans="2:27" ht="14.25" customHeight="1" x14ac:dyDescent="0.15">
      <c r="B268" s="872"/>
      <c r="C268" s="873"/>
      <c r="D268" s="874"/>
      <c r="E268" s="864"/>
      <c r="F268" s="865"/>
      <c r="G268" s="848"/>
      <c r="H268" s="679" t="s">
        <v>568</v>
      </c>
      <c r="I268" s="698">
        <v>0</v>
      </c>
      <c r="J268" s="715">
        <f t="shared" ref="J268:J331" si="192">I268/210*1000</f>
        <v>0</v>
      </c>
      <c r="K268" s="702"/>
      <c r="L268" s="698">
        <v>0</v>
      </c>
      <c r="M268" s="715">
        <f t="shared" ref="M268:M331" si="193">L268/210/SQRT(3)*1000</f>
        <v>0</v>
      </c>
      <c r="N268" s="701"/>
      <c r="O268" s="850"/>
      <c r="P268" s="852"/>
      <c r="Q268" s="854"/>
      <c r="R268" s="702"/>
      <c r="S268" s="699">
        <f t="shared" si="191"/>
        <v>0</v>
      </c>
      <c r="T268" s="700"/>
      <c r="U268" s="703">
        <f t="shared" si="189"/>
        <v>0</v>
      </c>
      <c r="V268" s="704">
        <f t="shared" si="190"/>
        <v>0</v>
      </c>
      <c r="W268" s="702"/>
      <c r="X268" s="699">
        <f t="shared" si="177"/>
        <v>0</v>
      </c>
      <c r="Y268" s="700"/>
      <c r="Z268" s="703">
        <f t="shared" si="178"/>
        <v>0</v>
      </c>
      <c r="AA268" s="705">
        <f t="shared" si="179"/>
        <v>0</v>
      </c>
    </row>
    <row r="269" spans="2:27" ht="14.25" customHeight="1" x14ac:dyDescent="0.15">
      <c r="B269" s="872"/>
      <c r="C269" s="873"/>
      <c r="D269" s="874"/>
      <c r="E269" s="864"/>
      <c r="F269" s="865"/>
      <c r="G269" s="846" t="s">
        <v>568</v>
      </c>
      <c r="H269" s="680" t="s">
        <v>566</v>
      </c>
      <c r="I269" s="706">
        <v>0</v>
      </c>
      <c r="J269" s="716">
        <f t="shared" si="192"/>
        <v>0</v>
      </c>
      <c r="K269" s="710"/>
      <c r="L269" s="706">
        <v>0</v>
      </c>
      <c r="M269" s="716">
        <f t="shared" si="193"/>
        <v>0</v>
      </c>
      <c r="N269" s="709"/>
      <c r="O269" s="850"/>
      <c r="P269" s="852"/>
      <c r="Q269" s="854"/>
      <c r="R269" s="710"/>
      <c r="S269" s="707">
        <f t="shared" si="191"/>
        <v>0</v>
      </c>
      <c r="T269" s="708"/>
      <c r="U269" s="711">
        <f t="shared" si="189"/>
        <v>0</v>
      </c>
      <c r="V269" s="712">
        <f t="shared" si="190"/>
        <v>0</v>
      </c>
      <c r="W269" s="710"/>
      <c r="X269" s="707">
        <f t="shared" si="177"/>
        <v>0</v>
      </c>
      <c r="Y269" s="708"/>
      <c r="Z269" s="711">
        <f t="shared" si="178"/>
        <v>0</v>
      </c>
      <c r="AA269" s="713">
        <f t="shared" si="179"/>
        <v>0</v>
      </c>
    </row>
    <row r="270" spans="2:27" ht="14.25" customHeight="1" x14ac:dyDescent="0.15">
      <c r="B270" s="872"/>
      <c r="C270" s="873"/>
      <c r="D270" s="874"/>
      <c r="E270" s="864"/>
      <c r="F270" s="865"/>
      <c r="G270" s="847"/>
      <c r="H270" s="678" t="s">
        <v>567</v>
      </c>
      <c r="I270" s="690">
        <v>0</v>
      </c>
      <c r="J270" s="714">
        <f t="shared" si="192"/>
        <v>0</v>
      </c>
      <c r="K270" s="694"/>
      <c r="L270" s="690">
        <v>0</v>
      </c>
      <c r="M270" s="714">
        <f t="shared" si="193"/>
        <v>0</v>
      </c>
      <c r="N270" s="693"/>
      <c r="O270" s="850"/>
      <c r="P270" s="852"/>
      <c r="Q270" s="854"/>
      <c r="R270" s="694"/>
      <c r="S270" s="691">
        <f t="shared" si="191"/>
        <v>0</v>
      </c>
      <c r="T270" s="692"/>
      <c r="U270" s="695">
        <f t="shared" si="189"/>
        <v>0</v>
      </c>
      <c r="V270" s="696">
        <f t="shared" si="190"/>
        <v>0</v>
      </c>
      <c r="W270" s="694"/>
      <c r="X270" s="691">
        <f t="shared" si="177"/>
        <v>0</v>
      </c>
      <c r="Y270" s="692"/>
      <c r="Z270" s="695">
        <f t="shared" si="178"/>
        <v>0</v>
      </c>
      <c r="AA270" s="697">
        <f t="shared" si="179"/>
        <v>0</v>
      </c>
    </row>
    <row r="271" spans="2:27" ht="14.25" customHeight="1" x14ac:dyDescent="0.15">
      <c r="B271" s="872"/>
      <c r="C271" s="873"/>
      <c r="D271" s="874"/>
      <c r="E271" s="863"/>
      <c r="F271" s="865"/>
      <c r="G271" s="848"/>
      <c r="H271" s="679" t="s">
        <v>568</v>
      </c>
      <c r="I271" s="698">
        <v>0</v>
      </c>
      <c r="J271" s="715">
        <f t="shared" si="192"/>
        <v>0</v>
      </c>
      <c r="K271" s="702"/>
      <c r="L271" s="698">
        <v>0</v>
      </c>
      <c r="M271" s="715">
        <f t="shared" si="193"/>
        <v>0</v>
      </c>
      <c r="N271" s="701"/>
      <c r="O271" s="849"/>
      <c r="P271" s="851"/>
      <c r="Q271" s="853"/>
      <c r="R271" s="702"/>
      <c r="S271" s="699">
        <f t="shared" si="191"/>
        <v>0</v>
      </c>
      <c r="T271" s="700"/>
      <c r="U271" s="703">
        <f t="shared" si="189"/>
        <v>0</v>
      </c>
      <c r="V271" s="704">
        <f t="shared" si="190"/>
        <v>0</v>
      </c>
      <c r="W271" s="702"/>
      <c r="X271" s="699">
        <f t="shared" si="177"/>
        <v>0</v>
      </c>
      <c r="Y271" s="700"/>
      <c r="Z271" s="703">
        <f t="shared" si="178"/>
        <v>0</v>
      </c>
      <c r="AA271" s="705">
        <f t="shared" si="179"/>
        <v>0</v>
      </c>
    </row>
    <row r="272" spans="2:27" ht="14.25" customHeight="1" x14ac:dyDescent="0.15">
      <c r="B272" s="872">
        <v>30</v>
      </c>
      <c r="C272" s="873" t="s">
        <v>135</v>
      </c>
      <c r="D272" s="874"/>
      <c r="E272" s="863">
        <f t="shared" ref="E272" si="194">SUM(I272:I280)+SUM(L272:L280)</f>
        <v>250</v>
      </c>
      <c r="F272" s="865">
        <v>121</v>
      </c>
      <c r="G272" s="846" t="s">
        <v>566</v>
      </c>
      <c r="H272" s="680" t="s">
        <v>566</v>
      </c>
      <c r="I272" s="706">
        <v>0</v>
      </c>
      <c r="J272" s="716">
        <f t="shared" si="192"/>
        <v>0</v>
      </c>
      <c r="K272" s="710"/>
      <c r="L272" s="706">
        <v>75</v>
      </c>
      <c r="M272" s="716">
        <f t="shared" si="193"/>
        <v>206.19652471058063</v>
      </c>
      <c r="N272" s="709"/>
      <c r="O272" s="849"/>
      <c r="P272" s="851">
        <f t="shared" ref="P272" si="195">SUM(R272:R280)+SUM(W272:W280)</f>
        <v>0</v>
      </c>
      <c r="Q272" s="853"/>
      <c r="R272" s="710"/>
      <c r="S272" s="707">
        <f>+R272/210*1000</f>
        <v>0</v>
      </c>
      <c r="T272" s="708"/>
      <c r="U272" s="711">
        <f>+K272+T272</f>
        <v>0</v>
      </c>
      <c r="V272" s="712">
        <f>IF(S272=0,0,+U272/S272*100)</f>
        <v>0</v>
      </c>
      <c r="W272" s="710"/>
      <c r="X272" s="707">
        <f t="shared" si="177"/>
        <v>0</v>
      </c>
      <c r="Y272" s="708"/>
      <c r="Z272" s="711">
        <f t="shared" si="178"/>
        <v>0</v>
      </c>
      <c r="AA272" s="713">
        <f t="shared" si="179"/>
        <v>0</v>
      </c>
    </row>
    <row r="273" spans="2:27" ht="14.25" customHeight="1" x14ac:dyDescent="0.15">
      <c r="B273" s="872"/>
      <c r="C273" s="873"/>
      <c r="D273" s="874"/>
      <c r="E273" s="864"/>
      <c r="F273" s="865"/>
      <c r="G273" s="847"/>
      <c r="H273" s="678" t="s">
        <v>567</v>
      </c>
      <c r="I273" s="690">
        <v>0</v>
      </c>
      <c r="J273" s="714">
        <f t="shared" si="192"/>
        <v>0</v>
      </c>
      <c r="K273" s="694"/>
      <c r="L273" s="690">
        <v>0</v>
      </c>
      <c r="M273" s="714">
        <f t="shared" si="193"/>
        <v>0</v>
      </c>
      <c r="N273" s="693"/>
      <c r="O273" s="850"/>
      <c r="P273" s="852"/>
      <c r="Q273" s="854"/>
      <c r="R273" s="694"/>
      <c r="S273" s="691">
        <f t="shared" ref="S273" si="196">+R273/210*1000</f>
        <v>0</v>
      </c>
      <c r="T273" s="692"/>
      <c r="U273" s="695">
        <f t="shared" ref="U273:U280" si="197">+K273+T273</f>
        <v>0</v>
      </c>
      <c r="V273" s="696">
        <f t="shared" ref="V273:V280" si="198">IF(S273=0,0,+U273/S273*100)</f>
        <v>0</v>
      </c>
      <c r="W273" s="694"/>
      <c r="X273" s="691">
        <f t="shared" si="177"/>
        <v>0</v>
      </c>
      <c r="Y273" s="692"/>
      <c r="Z273" s="695">
        <f t="shared" si="178"/>
        <v>0</v>
      </c>
      <c r="AA273" s="697">
        <f t="shared" si="179"/>
        <v>0</v>
      </c>
    </row>
    <row r="274" spans="2:27" ht="14.25" customHeight="1" x14ac:dyDescent="0.15">
      <c r="B274" s="872"/>
      <c r="C274" s="873"/>
      <c r="D274" s="874"/>
      <c r="E274" s="864"/>
      <c r="F274" s="865"/>
      <c r="G274" s="848"/>
      <c r="H274" s="679" t="s">
        <v>568</v>
      </c>
      <c r="I274" s="698">
        <v>0</v>
      </c>
      <c r="J274" s="715">
        <f t="shared" si="192"/>
        <v>0</v>
      </c>
      <c r="K274" s="702"/>
      <c r="L274" s="698">
        <v>0</v>
      </c>
      <c r="M274" s="715">
        <f t="shared" si="193"/>
        <v>0</v>
      </c>
      <c r="N274" s="701"/>
      <c r="O274" s="850"/>
      <c r="P274" s="852"/>
      <c r="Q274" s="854"/>
      <c r="R274" s="702"/>
      <c r="S274" s="699">
        <f>+R274/210*1000</f>
        <v>0</v>
      </c>
      <c r="T274" s="700"/>
      <c r="U274" s="703">
        <f t="shared" si="197"/>
        <v>0</v>
      </c>
      <c r="V274" s="704">
        <f t="shared" si="198"/>
        <v>0</v>
      </c>
      <c r="W274" s="702"/>
      <c r="X274" s="699">
        <f t="shared" si="177"/>
        <v>0</v>
      </c>
      <c r="Y274" s="700"/>
      <c r="Z274" s="703">
        <f t="shared" si="178"/>
        <v>0</v>
      </c>
      <c r="AA274" s="705">
        <f t="shared" si="179"/>
        <v>0</v>
      </c>
    </row>
    <row r="275" spans="2:27" ht="14.25" customHeight="1" x14ac:dyDescent="0.15">
      <c r="B275" s="872"/>
      <c r="C275" s="873"/>
      <c r="D275" s="874"/>
      <c r="E275" s="864"/>
      <c r="F275" s="865"/>
      <c r="G275" s="846" t="s">
        <v>567</v>
      </c>
      <c r="H275" s="680" t="s">
        <v>566</v>
      </c>
      <c r="I275" s="706">
        <v>75</v>
      </c>
      <c r="J275" s="716">
        <f t="shared" si="192"/>
        <v>357.14285714285717</v>
      </c>
      <c r="K275" s="710"/>
      <c r="L275" s="706">
        <v>100</v>
      </c>
      <c r="M275" s="716">
        <f t="shared" si="193"/>
        <v>274.92869961410747</v>
      </c>
      <c r="N275" s="709"/>
      <c r="O275" s="850"/>
      <c r="P275" s="852"/>
      <c r="Q275" s="854"/>
      <c r="R275" s="710"/>
      <c r="S275" s="707">
        <f t="shared" ref="S275:S280" si="199">+R275/210*1000</f>
        <v>0</v>
      </c>
      <c r="T275" s="708"/>
      <c r="U275" s="711">
        <f t="shared" si="197"/>
        <v>0</v>
      </c>
      <c r="V275" s="712">
        <f t="shared" si="198"/>
        <v>0</v>
      </c>
      <c r="W275" s="710"/>
      <c r="X275" s="707">
        <f t="shared" si="177"/>
        <v>0</v>
      </c>
      <c r="Y275" s="708"/>
      <c r="Z275" s="711">
        <f t="shared" si="178"/>
        <v>0</v>
      </c>
      <c r="AA275" s="713">
        <f t="shared" si="179"/>
        <v>0</v>
      </c>
    </row>
    <row r="276" spans="2:27" ht="14.25" customHeight="1" x14ac:dyDescent="0.15">
      <c r="B276" s="872"/>
      <c r="C276" s="873"/>
      <c r="D276" s="874"/>
      <c r="E276" s="864"/>
      <c r="F276" s="865"/>
      <c r="G276" s="847"/>
      <c r="H276" s="678" t="s">
        <v>567</v>
      </c>
      <c r="I276" s="690">
        <v>0</v>
      </c>
      <c r="J276" s="714">
        <f t="shared" si="192"/>
        <v>0</v>
      </c>
      <c r="K276" s="694"/>
      <c r="L276" s="690">
        <v>0</v>
      </c>
      <c r="M276" s="714">
        <f t="shared" si="193"/>
        <v>0</v>
      </c>
      <c r="N276" s="693"/>
      <c r="O276" s="850"/>
      <c r="P276" s="852"/>
      <c r="Q276" s="854"/>
      <c r="R276" s="694"/>
      <c r="S276" s="691">
        <f t="shared" si="199"/>
        <v>0</v>
      </c>
      <c r="T276" s="692"/>
      <c r="U276" s="695">
        <f t="shared" si="197"/>
        <v>0</v>
      </c>
      <c r="V276" s="696">
        <f t="shared" si="198"/>
        <v>0</v>
      </c>
      <c r="W276" s="694"/>
      <c r="X276" s="691">
        <f t="shared" si="177"/>
        <v>0</v>
      </c>
      <c r="Y276" s="692"/>
      <c r="Z276" s="695">
        <f t="shared" si="178"/>
        <v>0</v>
      </c>
      <c r="AA276" s="697">
        <f t="shared" si="179"/>
        <v>0</v>
      </c>
    </row>
    <row r="277" spans="2:27" ht="14.25" customHeight="1" x14ac:dyDescent="0.15">
      <c r="B277" s="872"/>
      <c r="C277" s="873"/>
      <c r="D277" s="874"/>
      <c r="E277" s="864"/>
      <c r="F277" s="865"/>
      <c r="G277" s="848"/>
      <c r="H277" s="679" t="s">
        <v>568</v>
      </c>
      <c r="I277" s="698">
        <v>0</v>
      </c>
      <c r="J277" s="715">
        <f t="shared" si="192"/>
        <v>0</v>
      </c>
      <c r="K277" s="702"/>
      <c r="L277" s="698">
        <v>0</v>
      </c>
      <c r="M277" s="715">
        <f t="shared" si="193"/>
        <v>0</v>
      </c>
      <c r="N277" s="701"/>
      <c r="O277" s="850"/>
      <c r="P277" s="852"/>
      <c r="Q277" s="854"/>
      <c r="R277" s="702"/>
      <c r="S277" s="699">
        <f t="shared" si="199"/>
        <v>0</v>
      </c>
      <c r="T277" s="700"/>
      <c r="U277" s="703">
        <f t="shared" si="197"/>
        <v>0</v>
      </c>
      <c r="V277" s="704">
        <f t="shared" si="198"/>
        <v>0</v>
      </c>
      <c r="W277" s="702"/>
      <c r="X277" s="699">
        <f t="shared" si="177"/>
        <v>0</v>
      </c>
      <c r="Y277" s="700"/>
      <c r="Z277" s="703">
        <f t="shared" si="178"/>
        <v>0</v>
      </c>
      <c r="AA277" s="705">
        <f t="shared" si="179"/>
        <v>0</v>
      </c>
    </row>
    <row r="278" spans="2:27" ht="14.25" customHeight="1" x14ac:dyDescent="0.15">
      <c r="B278" s="872"/>
      <c r="C278" s="873"/>
      <c r="D278" s="874"/>
      <c r="E278" s="864"/>
      <c r="F278" s="865"/>
      <c r="G278" s="846" t="s">
        <v>568</v>
      </c>
      <c r="H278" s="680" t="s">
        <v>566</v>
      </c>
      <c r="I278" s="706">
        <v>0</v>
      </c>
      <c r="J278" s="716">
        <f t="shared" si="192"/>
        <v>0</v>
      </c>
      <c r="K278" s="710"/>
      <c r="L278" s="706">
        <v>0</v>
      </c>
      <c r="M278" s="716">
        <f t="shared" si="193"/>
        <v>0</v>
      </c>
      <c r="N278" s="709"/>
      <c r="O278" s="850"/>
      <c r="P278" s="852"/>
      <c r="Q278" s="854"/>
      <c r="R278" s="710"/>
      <c r="S278" s="707">
        <f t="shared" si="199"/>
        <v>0</v>
      </c>
      <c r="T278" s="708"/>
      <c r="U278" s="711">
        <f t="shared" si="197"/>
        <v>0</v>
      </c>
      <c r="V278" s="712">
        <f t="shared" si="198"/>
        <v>0</v>
      </c>
      <c r="W278" s="710"/>
      <c r="X278" s="707">
        <f t="shared" si="177"/>
        <v>0</v>
      </c>
      <c r="Y278" s="708"/>
      <c r="Z278" s="711">
        <f t="shared" si="178"/>
        <v>0</v>
      </c>
      <c r="AA278" s="713">
        <f t="shared" si="179"/>
        <v>0</v>
      </c>
    </row>
    <row r="279" spans="2:27" ht="14.25" customHeight="1" x14ac:dyDescent="0.15">
      <c r="B279" s="872"/>
      <c r="C279" s="873"/>
      <c r="D279" s="874"/>
      <c r="E279" s="864"/>
      <c r="F279" s="865"/>
      <c r="G279" s="847"/>
      <c r="H279" s="678" t="s">
        <v>567</v>
      </c>
      <c r="I279" s="690">
        <v>0</v>
      </c>
      <c r="J279" s="714">
        <f t="shared" si="192"/>
        <v>0</v>
      </c>
      <c r="K279" s="694"/>
      <c r="L279" s="690">
        <v>0</v>
      </c>
      <c r="M279" s="714">
        <f t="shared" si="193"/>
        <v>0</v>
      </c>
      <c r="N279" s="693"/>
      <c r="O279" s="850"/>
      <c r="P279" s="852"/>
      <c r="Q279" s="854"/>
      <c r="R279" s="694"/>
      <c r="S279" s="691">
        <f t="shared" si="199"/>
        <v>0</v>
      </c>
      <c r="T279" s="692"/>
      <c r="U279" s="695">
        <f t="shared" si="197"/>
        <v>0</v>
      </c>
      <c r="V279" s="696">
        <f t="shared" si="198"/>
        <v>0</v>
      </c>
      <c r="W279" s="694"/>
      <c r="X279" s="691">
        <f t="shared" si="177"/>
        <v>0</v>
      </c>
      <c r="Y279" s="692"/>
      <c r="Z279" s="695">
        <f t="shared" si="178"/>
        <v>0</v>
      </c>
      <c r="AA279" s="697">
        <f t="shared" si="179"/>
        <v>0</v>
      </c>
    </row>
    <row r="280" spans="2:27" ht="14.25" customHeight="1" x14ac:dyDescent="0.15">
      <c r="B280" s="872"/>
      <c r="C280" s="873"/>
      <c r="D280" s="874"/>
      <c r="E280" s="863"/>
      <c r="F280" s="865"/>
      <c r="G280" s="848"/>
      <c r="H280" s="679" t="s">
        <v>568</v>
      </c>
      <c r="I280" s="698">
        <v>0</v>
      </c>
      <c r="J280" s="715">
        <f t="shared" si="192"/>
        <v>0</v>
      </c>
      <c r="K280" s="702"/>
      <c r="L280" s="698">
        <v>0</v>
      </c>
      <c r="M280" s="715">
        <f t="shared" si="193"/>
        <v>0</v>
      </c>
      <c r="N280" s="701"/>
      <c r="O280" s="849"/>
      <c r="P280" s="851"/>
      <c r="Q280" s="853"/>
      <c r="R280" s="702"/>
      <c r="S280" s="699">
        <f t="shared" si="199"/>
        <v>0</v>
      </c>
      <c r="T280" s="700"/>
      <c r="U280" s="703">
        <f t="shared" si="197"/>
        <v>0</v>
      </c>
      <c r="V280" s="704">
        <f t="shared" si="198"/>
        <v>0</v>
      </c>
      <c r="W280" s="702"/>
      <c r="X280" s="699">
        <f t="shared" si="177"/>
        <v>0</v>
      </c>
      <c r="Y280" s="700"/>
      <c r="Z280" s="703">
        <f t="shared" si="178"/>
        <v>0</v>
      </c>
      <c r="AA280" s="705">
        <f t="shared" si="179"/>
        <v>0</v>
      </c>
    </row>
    <row r="281" spans="2:27" ht="14.25" customHeight="1" x14ac:dyDescent="0.15">
      <c r="B281" s="872">
        <v>31</v>
      </c>
      <c r="C281" s="873" t="s">
        <v>136</v>
      </c>
      <c r="D281" s="874"/>
      <c r="E281" s="863">
        <f t="shared" ref="E281" si="200">SUM(I281:I289)+SUM(L281:L289)</f>
        <v>225</v>
      </c>
      <c r="F281" s="865">
        <v>115</v>
      </c>
      <c r="G281" s="846" t="s">
        <v>566</v>
      </c>
      <c r="H281" s="680" t="s">
        <v>566</v>
      </c>
      <c r="I281" s="706">
        <v>0</v>
      </c>
      <c r="J281" s="716">
        <f t="shared" si="192"/>
        <v>0</v>
      </c>
      <c r="K281" s="710"/>
      <c r="L281" s="706">
        <v>50</v>
      </c>
      <c r="M281" s="716">
        <f t="shared" si="193"/>
        <v>137.46434980705374</v>
      </c>
      <c r="N281" s="709"/>
      <c r="O281" s="849"/>
      <c r="P281" s="851">
        <f t="shared" ref="P281" si="201">SUM(R281:R289)+SUM(W281:W289)</f>
        <v>0</v>
      </c>
      <c r="Q281" s="853"/>
      <c r="R281" s="710"/>
      <c r="S281" s="707">
        <f>+R281/210*1000</f>
        <v>0</v>
      </c>
      <c r="T281" s="708"/>
      <c r="U281" s="711">
        <f>+K281+T281</f>
        <v>0</v>
      </c>
      <c r="V281" s="712">
        <f>IF(S281=0,0,+U281/S281*100)</f>
        <v>0</v>
      </c>
      <c r="W281" s="710"/>
      <c r="X281" s="707">
        <f t="shared" si="177"/>
        <v>0</v>
      </c>
      <c r="Y281" s="708"/>
      <c r="Z281" s="711">
        <f t="shared" si="178"/>
        <v>0</v>
      </c>
      <c r="AA281" s="713">
        <f t="shared" si="179"/>
        <v>0</v>
      </c>
    </row>
    <row r="282" spans="2:27" ht="14.25" customHeight="1" x14ac:dyDescent="0.15">
      <c r="B282" s="872"/>
      <c r="C282" s="873"/>
      <c r="D282" s="874"/>
      <c r="E282" s="864"/>
      <c r="F282" s="865"/>
      <c r="G282" s="847"/>
      <c r="H282" s="678" t="s">
        <v>567</v>
      </c>
      <c r="I282" s="690">
        <v>0</v>
      </c>
      <c r="J282" s="714">
        <f t="shared" si="192"/>
        <v>0</v>
      </c>
      <c r="K282" s="694"/>
      <c r="L282" s="690">
        <v>0</v>
      </c>
      <c r="M282" s="714">
        <f t="shared" si="193"/>
        <v>0</v>
      </c>
      <c r="N282" s="693"/>
      <c r="O282" s="850"/>
      <c r="P282" s="852"/>
      <c r="Q282" s="854"/>
      <c r="R282" s="694"/>
      <c r="S282" s="691">
        <f t="shared" ref="S282" si="202">+R282/210*1000</f>
        <v>0</v>
      </c>
      <c r="T282" s="692"/>
      <c r="U282" s="695">
        <f t="shared" ref="U282:U289" si="203">+K282+T282</f>
        <v>0</v>
      </c>
      <c r="V282" s="696">
        <f t="shared" ref="V282:V289" si="204">IF(S282=0,0,+U282/S282*100)</f>
        <v>0</v>
      </c>
      <c r="W282" s="694"/>
      <c r="X282" s="691">
        <f t="shared" si="177"/>
        <v>0</v>
      </c>
      <c r="Y282" s="692"/>
      <c r="Z282" s="695">
        <f t="shared" si="178"/>
        <v>0</v>
      </c>
      <c r="AA282" s="697">
        <f t="shared" si="179"/>
        <v>0</v>
      </c>
    </row>
    <row r="283" spans="2:27" ht="14.25" customHeight="1" x14ac:dyDescent="0.15">
      <c r="B283" s="872"/>
      <c r="C283" s="873"/>
      <c r="D283" s="874"/>
      <c r="E283" s="864"/>
      <c r="F283" s="865"/>
      <c r="G283" s="848"/>
      <c r="H283" s="679" t="s">
        <v>568</v>
      </c>
      <c r="I283" s="698">
        <v>0</v>
      </c>
      <c r="J283" s="715">
        <f t="shared" si="192"/>
        <v>0</v>
      </c>
      <c r="K283" s="702"/>
      <c r="L283" s="698">
        <v>0</v>
      </c>
      <c r="M283" s="715">
        <f t="shared" si="193"/>
        <v>0</v>
      </c>
      <c r="N283" s="701"/>
      <c r="O283" s="850"/>
      <c r="P283" s="852"/>
      <c r="Q283" s="854"/>
      <c r="R283" s="702"/>
      <c r="S283" s="699">
        <f>+R283/210*1000</f>
        <v>0</v>
      </c>
      <c r="T283" s="700"/>
      <c r="U283" s="703">
        <f t="shared" si="203"/>
        <v>0</v>
      </c>
      <c r="V283" s="704">
        <f t="shared" si="204"/>
        <v>0</v>
      </c>
      <c r="W283" s="702"/>
      <c r="X283" s="699">
        <f t="shared" si="177"/>
        <v>0</v>
      </c>
      <c r="Y283" s="700"/>
      <c r="Z283" s="703">
        <f t="shared" si="178"/>
        <v>0</v>
      </c>
      <c r="AA283" s="705">
        <f t="shared" si="179"/>
        <v>0</v>
      </c>
    </row>
    <row r="284" spans="2:27" ht="14.25" customHeight="1" x14ac:dyDescent="0.15">
      <c r="B284" s="872"/>
      <c r="C284" s="873"/>
      <c r="D284" s="874"/>
      <c r="E284" s="864"/>
      <c r="F284" s="865"/>
      <c r="G284" s="846" t="s">
        <v>567</v>
      </c>
      <c r="H284" s="680" t="s">
        <v>566</v>
      </c>
      <c r="I284" s="706">
        <v>100</v>
      </c>
      <c r="J284" s="716">
        <f t="shared" si="192"/>
        <v>476.19047619047615</v>
      </c>
      <c r="K284" s="710"/>
      <c r="L284" s="706">
        <v>75</v>
      </c>
      <c r="M284" s="716">
        <f t="shared" si="193"/>
        <v>206.19652471058063</v>
      </c>
      <c r="N284" s="709"/>
      <c r="O284" s="850"/>
      <c r="P284" s="852"/>
      <c r="Q284" s="854"/>
      <c r="R284" s="710"/>
      <c r="S284" s="707">
        <f t="shared" ref="S284:S289" si="205">+R284/210*1000</f>
        <v>0</v>
      </c>
      <c r="T284" s="708"/>
      <c r="U284" s="711">
        <f t="shared" si="203"/>
        <v>0</v>
      </c>
      <c r="V284" s="712">
        <f t="shared" si="204"/>
        <v>0</v>
      </c>
      <c r="W284" s="710"/>
      <c r="X284" s="707">
        <f t="shared" si="177"/>
        <v>0</v>
      </c>
      <c r="Y284" s="708"/>
      <c r="Z284" s="711">
        <f t="shared" si="178"/>
        <v>0</v>
      </c>
      <c r="AA284" s="713">
        <f t="shared" si="179"/>
        <v>0</v>
      </c>
    </row>
    <row r="285" spans="2:27" ht="14.25" customHeight="1" x14ac:dyDescent="0.15">
      <c r="B285" s="872"/>
      <c r="C285" s="873"/>
      <c r="D285" s="874"/>
      <c r="E285" s="864"/>
      <c r="F285" s="865"/>
      <c r="G285" s="847"/>
      <c r="H285" s="678" t="s">
        <v>567</v>
      </c>
      <c r="I285" s="690">
        <v>0</v>
      </c>
      <c r="J285" s="714">
        <f t="shared" si="192"/>
        <v>0</v>
      </c>
      <c r="K285" s="694"/>
      <c r="L285" s="690">
        <v>0</v>
      </c>
      <c r="M285" s="714">
        <f t="shared" si="193"/>
        <v>0</v>
      </c>
      <c r="N285" s="693"/>
      <c r="O285" s="850"/>
      <c r="P285" s="852"/>
      <c r="Q285" s="854"/>
      <c r="R285" s="694"/>
      <c r="S285" s="691">
        <f t="shared" si="205"/>
        <v>0</v>
      </c>
      <c r="T285" s="692"/>
      <c r="U285" s="695">
        <f t="shared" si="203"/>
        <v>0</v>
      </c>
      <c r="V285" s="696">
        <f t="shared" si="204"/>
        <v>0</v>
      </c>
      <c r="W285" s="694"/>
      <c r="X285" s="691">
        <f t="shared" si="177"/>
        <v>0</v>
      </c>
      <c r="Y285" s="692"/>
      <c r="Z285" s="695">
        <f t="shared" si="178"/>
        <v>0</v>
      </c>
      <c r="AA285" s="697">
        <f t="shared" si="179"/>
        <v>0</v>
      </c>
    </row>
    <row r="286" spans="2:27" ht="14.25" customHeight="1" x14ac:dyDescent="0.15">
      <c r="B286" s="872"/>
      <c r="C286" s="873"/>
      <c r="D286" s="874"/>
      <c r="E286" s="864"/>
      <c r="F286" s="865"/>
      <c r="G286" s="848"/>
      <c r="H286" s="679" t="s">
        <v>568</v>
      </c>
      <c r="I286" s="698">
        <v>0</v>
      </c>
      <c r="J286" s="715">
        <f t="shared" si="192"/>
        <v>0</v>
      </c>
      <c r="K286" s="702"/>
      <c r="L286" s="698">
        <v>0</v>
      </c>
      <c r="M286" s="715">
        <f t="shared" si="193"/>
        <v>0</v>
      </c>
      <c r="N286" s="701"/>
      <c r="O286" s="850"/>
      <c r="P286" s="852"/>
      <c r="Q286" s="854"/>
      <c r="R286" s="702"/>
      <c r="S286" s="699">
        <f t="shared" si="205"/>
        <v>0</v>
      </c>
      <c r="T286" s="700"/>
      <c r="U286" s="703">
        <f t="shared" si="203"/>
        <v>0</v>
      </c>
      <c r="V286" s="704">
        <f t="shared" si="204"/>
        <v>0</v>
      </c>
      <c r="W286" s="702"/>
      <c r="X286" s="699">
        <f t="shared" si="177"/>
        <v>0</v>
      </c>
      <c r="Y286" s="700"/>
      <c r="Z286" s="703">
        <f t="shared" si="178"/>
        <v>0</v>
      </c>
      <c r="AA286" s="705">
        <f t="shared" si="179"/>
        <v>0</v>
      </c>
    </row>
    <row r="287" spans="2:27" ht="14.25" customHeight="1" x14ac:dyDescent="0.15">
      <c r="B287" s="872"/>
      <c r="C287" s="873"/>
      <c r="D287" s="874"/>
      <c r="E287" s="864"/>
      <c r="F287" s="865"/>
      <c r="G287" s="846" t="s">
        <v>568</v>
      </c>
      <c r="H287" s="680" t="s">
        <v>566</v>
      </c>
      <c r="I287" s="706">
        <v>0</v>
      </c>
      <c r="J287" s="716">
        <f t="shared" si="192"/>
        <v>0</v>
      </c>
      <c r="K287" s="710"/>
      <c r="L287" s="706">
        <v>0</v>
      </c>
      <c r="M287" s="716">
        <f t="shared" si="193"/>
        <v>0</v>
      </c>
      <c r="N287" s="709"/>
      <c r="O287" s="850"/>
      <c r="P287" s="852"/>
      <c r="Q287" s="854"/>
      <c r="R287" s="710"/>
      <c r="S287" s="707">
        <f t="shared" si="205"/>
        <v>0</v>
      </c>
      <c r="T287" s="708"/>
      <c r="U287" s="711">
        <f t="shared" si="203"/>
        <v>0</v>
      </c>
      <c r="V287" s="712">
        <f t="shared" si="204"/>
        <v>0</v>
      </c>
      <c r="W287" s="710"/>
      <c r="X287" s="707">
        <f t="shared" si="177"/>
        <v>0</v>
      </c>
      <c r="Y287" s="708"/>
      <c r="Z287" s="711">
        <f t="shared" si="178"/>
        <v>0</v>
      </c>
      <c r="AA287" s="713">
        <f t="shared" si="179"/>
        <v>0</v>
      </c>
    </row>
    <row r="288" spans="2:27" ht="14.25" customHeight="1" x14ac:dyDescent="0.15">
      <c r="B288" s="872"/>
      <c r="C288" s="873"/>
      <c r="D288" s="874"/>
      <c r="E288" s="864"/>
      <c r="F288" s="865"/>
      <c r="G288" s="847"/>
      <c r="H288" s="678" t="s">
        <v>567</v>
      </c>
      <c r="I288" s="690">
        <v>0</v>
      </c>
      <c r="J288" s="691">
        <f t="shared" si="192"/>
        <v>0</v>
      </c>
      <c r="K288" s="692"/>
      <c r="L288" s="690">
        <v>0</v>
      </c>
      <c r="M288" s="691">
        <f t="shared" si="193"/>
        <v>0</v>
      </c>
      <c r="N288" s="693"/>
      <c r="O288" s="850"/>
      <c r="P288" s="852"/>
      <c r="Q288" s="854"/>
      <c r="R288" s="694"/>
      <c r="S288" s="691">
        <f t="shared" si="205"/>
        <v>0</v>
      </c>
      <c r="T288" s="692"/>
      <c r="U288" s="695">
        <f t="shared" si="203"/>
        <v>0</v>
      </c>
      <c r="V288" s="696">
        <f t="shared" si="204"/>
        <v>0</v>
      </c>
      <c r="W288" s="694"/>
      <c r="X288" s="691">
        <f t="shared" si="177"/>
        <v>0</v>
      </c>
      <c r="Y288" s="692"/>
      <c r="Z288" s="695">
        <f t="shared" si="178"/>
        <v>0</v>
      </c>
      <c r="AA288" s="697">
        <f t="shared" si="179"/>
        <v>0</v>
      </c>
    </row>
    <row r="289" spans="2:27" ht="14.25" customHeight="1" x14ac:dyDescent="0.15">
      <c r="B289" s="872"/>
      <c r="C289" s="873"/>
      <c r="D289" s="874"/>
      <c r="E289" s="863"/>
      <c r="F289" s="865"/>
      <c r="G289" s="848"/>
      <c r="H289" s="679" t="s">
        <v>568</v>
      </c>
      <c r="I289" s="698">
        <v>0</v>
      </c>
      <c r="J289" s="699">
        <f t="shared" si="192"/>
        <v>0</v>
      </c>
      <c r="K289" s="700"/>
      <c r="L289" s="698">
        <v>0</v>
      </c>
      <c r="M289" s="699">
        <f t="shared" si="193"/>
        <v>0</v>
      </c>
      <c r="N289" s="701"/>
      <c r="O289" s="849"/>
      <c r="P289" s="851"/>
      <c r="Q289" s="853"/>
      <c r="R289" s="702"/>
      <c r="S289" s="699">
        <f t="shared" si="205"/>
        <v>0</v>
      </c>
      <c r="T289" s="700"/>
      <c r="U289" s="703">
        <f t="shared" si="203"/>
        <v>0</v>
      </c>
      <c r="V289" s="704">
        <f t="shared" si="204"/>
        <v>0</v>
      </c>
      <c r="W289" s="702"/>
      <c r="X289" s="699">
        <f t="shared" si="177"/>
        <v>0</v>
      </c>
      <c r="Y289" s="700"/>
      <c r="Z289" s="703">
        <f t="shared" si="178"/>
        <v>0</v>
      </c>
      <c r="AA289" s="705">
        <f t="shared" si="179"/>
        <v>0</v>
      </c>
    </row>
    <row r="290" spans="2:27" ht="14.25" customHeight="1" x14ac:dyDescent="0.15">
      <c r="B290" s="872">
        <v>32</v>
      </c>
      <c r="C290" s="873" t="s">
        <v>137</v>
      </c>
      <c r="D290" s="874"/>
      <c r="E290" s="863">
        <f t="shared" ref="E290" si="206">SUM(I290:I298)+SUM(L290:L298)</f>
        <v>400</v>
      </c>
      <c r="F290" s="865">
        <v>175</v>
      </c>
      <c r="G290" s="846" t="s">
        <v>566</v>
      </c>
      <c r="H290" s="680" t="s">
        <v>566</v>
      </c>
      <c r="I290" s="706">
        <v>100</v>
      </c>
      <c r="J290" s="716">
        <f t="shared" si="192"/>
        <v>476.19047619047615</v>
      </c>
      <c r="K290" s="710"/>
      <c r="L290" s="706">
        <v>200</v>
      </c>
      <c r="M290" s="716">
        <f t="shared" si="193"/>
        <v>549.85739922821494</v>
      </c>
      <c r="N290" s="709"/>
      <c r="O290" s="849"/>
      <c r="P290" s="851">
        <f t="shared" ref="P290" si="207">SUM(R290:R298)+SUM(W290:W298)</f>
        <v>0</v>
      </c>
      <c r="Q290" s="853"/>
      <c r="R290" s="710"/>
      <c r="S290" s="707">
        <f>+R290/210*1000</f>
        <v>0</v>
      </c>
      <c r="T290" s="708"/>
      <c r="U290" s="711">
        <f>+K290+T290</f>
        <v>0</v>
      </c>
      <c r="V290" s="712">
        <f>IF(S290=0,0,+U290/S290*100)</f>
        <v>0</v>
      </c>
      <c r="W290" s="710"/>
      <c r="X290" s="707">
        <f t="shared" si="177"/>
        <v>0</v>
      </c>
      <c r="Y290" s="708"/>
      <c r="Z290" s="711">
        <f t="shared" si="178"/>
        <v>0</v>
      </c>
      <c r="AA290" s="713">
        <f t="shared" si="179"/>
        <v>0</v>
      </c>
    </row>
    <row r="291" spans="2:27" ht="14.25" customHeight="1" x14ac:dyDescent="0.15">
      <c r="B291" s="872"/>
      <c r="C291" s="873"/>
      <c r="D291" s="874"/>
      <c r="E291" s="864"/>
      <c r="F291" s="865"/>
      <c r="G291" s="847"/>
      <c r="H291" s="678" t="s">
        <v>567</v>
      </c>
      <c r="I291" s="690">
        <v>0</v>
      </c>
      <c r="J291" s="714">
        <f t="shared" si="192"/>
        <v>0</v>
      </c>
      <c r="K291" s="694"/>
      <c r="L291" s="690">
        <v>0</v>
      </c>
      <c r="M291" s="714">
        <f t="shared" si="193"/>
        <v>0</v>
      </c>
      <c r="N291" s="693"/>
      <c r="O291" s="850"/>
      <c r="P291" s="852"/>
      <c r="Q291" s="854"/>
      <c r="R291" s="694"/>
      <c r="S291" s="691">
        <f t="shared" ref="S291" si="208">+R291/210*1000</f>
        <v>0</v>
      </c>
      <c r="T291" s="692"/>
      <c r="U291" s="695">
        <f t="shared" ref="U291:U298" si="209">+K291+T291</f>
        <v>0</v>
      </c>
      <c r="V291" s="696">
        <f t="shared" ref="V291:V298" si="210">IF(S291=0,0,+U291/S291*100)</f>
        <v>0</v>
      </c>
      <c r="W291" s="694"/>
      <c r="X291" s="691">
        <f t="shared" si="177"/>
        <v>0</v>
      </c>
      <c r="Y291" s="692"/>
      <c r="Z291" s="695">
        <f t="shared" si="178"/>
        <v>0</v>
      </c>
      <c r="AA291" s="697">
        <f t="shared" si="179"/>
        <v>0</v>
      </c>
    </row>
    <row r="292" spans="2:27" ht="14.25" customHeight="1" x14ac:dyDescent="0.15">
      <c r="B292" s="872"/>
      <c r="C292" s="873"/>
      <c r="D292" s="874"/>
      <c r="E292" s="864"/>
      <c r="F292" s="865"/>
      <c r="G292" s="848"/>
      <c r="H292" s="679" t="s">
        <v>568</v>
      </c>
      <c r="I292" s="698">
        <v>0</v>
      </c>
      <c r="J292" s="715">
        <f t="shared" si="192"/>
        <v>0</v>
      </c>
      <c r="K292" s="702"/>
      <c r="L292" s="698">
        <v>0</v>
      </c>
      <c r="M292" s="715">
        <f t="shared" si="193"/>
        <v>0</v>
      </c>
      <c r="N292" s="701"/>
      <c r="O292" s="850"/>
      <c r="P292" s="852"/>
      <c r="Q292" s="854"/>
      <c r="R292" s="702"/>
      <c r="S292" s="699">
        <f>+R292/210*1000</f>
        <v>0</v>
      </c>
      <c r="T292" s="700"/>
      <c r="U292" s="703">
        <f t="shared" si="209"/>
        <v>0</v>
      </c>
      <c r="V292" s="704">
        <f t="shared" si="210"/>
        <v>0</v>
      </c>
      <c r="W292" s="702"/>
      <c r="X292" s="699">
        <f t="shared" si="177"/>
        <v>0</v>
      </c>
      <c r="Y292" s="700"/>
      <c r="Z292" s="703">
        <f t="shared" si="178"/>
        <v>0</v>
      </c>
      <c r="AA292" s="705">
        <f t="shared" si="179"/>
        <v>0</v>
      </c>
    </row>
    <row r="293" spans="2:27" ht="14.25" customHeight="1" x14ac:dyDescent="0.15">
      <c r="B293" s="872"/>
      <c r="C293" s="873"/>
      <c r="D293" s="874"/>
      <c r="E293" s="864"/>
      <c r="F293" s="865"/>
      <c r="G293" s="846" t="s">
        <v>567</v>
      </c>
      <c r="H293" s="680" t="s">
        <v>566</v>
      </c>
      <c r="I293" s="706">
        <v>0</v>
      </c>
      <c r="J293" s="716">
        <f t="shared" si="192"/>
        <v>0</v>
      </c>
      <c r="K293" s="710"/>
      <c r="L293" s="706">
        <v>100</v>
      </c>
      <c r="M293" s="716">
        <f t="shared" si="193"/>
        <v>274.92869961410747</v>
      </c>
      <c r="N293" s="709"/>
      <c r="O293" s="850"/>
      <c r="P293" s="852"/>
      <c r="Q293" s="854"/>
      <c r="R293" s="710"/>
      <c r="S293" s="707">
        <f t="shared" ref="S293:S298" si="211">+R293/210*1000</f>
        <v>0</v>
      </c>
      <c r="T293" s="708"/>
      <c r="U293" s="711">
        <f t="shared" si="209"/>
        <v>0</v>
      </c>
      <c r="V293" s="712">
        <f t="shared" si="210"/>
        <v>0</v>
      </c>
      <c r="W293" s="710"/>
      <c r="X293" s="707">
        <f t="shared" si="177"/>
        <v>0</v>
      </c>
      <c r="Y293" s="708"/>
      <c r="Z293" s="711">
        <f t="shared" si="178"/>
        <v>0</v>
      </c>
      <c r="AA293" s="713">
        <f t="shared" si="179"/>
        <v>0</v>
      </c>
    </row>
    <row r="294" spans="2:27" ht="14.25" customHeight="1" x14ac:dyDescent="0.15">
      <c r="B294" s="872"/>
      <c r="C294" s="873"/>
      <c r="D294" s="874"/>
      <c r="E294" s="864"/>
      <c r="F294" s="865"/>
      <c r="G294" s="847"/>
      <c r="H294" s="678" t="s">
        <v>567</v>
      </c>
      <c r="I294" s="690">
        <v>0</v>
      </c>
      <c r="J294" s="714">
        <f t="shared" si="192"/>
        <v>0</v>
      </c>
      <c r="K294" s="694"/>
      <c r="L294" s="690">
        <v>0</v>
      </c>
      <c r="M294" s="714">
        <f t="shared" si="193"/>
        <v>0</v>
      </c>
      <c r="N294" s="693"/>
      <c r="O294" s="850"/>
      <c r="P294" s="852"/>
      <c r="Q294" s="854"/>
      <c r="R294" s="694"/>
      <c r="S294" s="691">
        <f t="shared" si="211"/>
        <v>0</v>
      </c>
      <c r="T294" s="692"/>
      <c r="U294" s="695">
        <f t="shared" si="209"/>
        <v>0</v>
      </c>
      <c r="V294" s="696">
        <f t="shared" si="210"/>
        <v>0</v>
      </c>
      <c r="W294" s="694"/>
      <c r="X294" s="691">
        <f t="shared" si="177"/>
        <v>0</v>
      </c>
      <c r="Y294" s="692"/>
      <c r="Z294" s="695">
        <f t="shared" si="178"/>
        <v>0</v>
      </c>
      <c r="AA294" s="697">
        <f t="shared" si="179"/>
        <v>0</v>
      </c>
    </row>
    <row r="295" spans="2:27" ht="14.25" customHeight="1" x14ac:dyDescent="0.15">
      <c r="B295" s="872"/>
      <c r="C295" s="873"/>
      <c r="D295" s="874"/>
      <c r="E295" s="864"/>
      <c r="F295" s="865"/>
      <c r="G295" s="848"/>
      <c r="H295" s="679" t="s">
        <v>568</v>
      </c>
      <c r="I295" s="698">
        <v>0</v>
      </c>
      <c r="J295" s="715">
        <f t="shared" si="192"/>
        <v>0</v>
      </c>
      <c r="K295" s="702"/>
      <c r="L295" s="698">
        <v>0</v>
      </c>
      <c r="M295" s="715">
        <f t="shared" si="193"/>
        <v>0</v>
      </c>
      <c r="N295" s="701"/>
      <c r="O295" s="850"/>
      <c r="P295" s="852"/>
      <c r="Q295" s="854"/>
      <c r="R295" s="702"/>
      <c r="S295" s="699">
        <f t="shared" si="211"/>
        <v>0</v>
      </c>
      <c r="T295" s="700"/>
      <c r="U295" s="703">
        <f t="shared" si="209"/>
        <v>0</v>
      </c>
      <c r="V295" s="704">
        <f t="shared" si="210"/>
        <v>0</v>
      </c>
      <c r="W295" s="702"/>
      <c r="X295" s="699">
        <f t="shared" si="177"/>
        <v>0</v>
      </c>
      <c r="Y295" s="700"/>
      <c r="Z295" s="703">
        <f t="shared" si="178"/>
        <v>0</v>
      </c>
      <c r="AA295" s="705">
        <f t="shared" si="179"/>
        <v>0</v>
      </c>
    </row>
    <row r="296" spans="2:27" ht="14.25" customHeight="1" x14ac:dyDescent="0.15">
      <c r="B296" s="872"/>
      <c r="C296" s="873"/>
      <c r="D296" s="874"/>
      <c r="E296" s="864"/>
      <c r="F296" s="865"/>
      <c r="G296" s="846" t="s">
        <v>568</v>
      </c>
      <c r="H296" s="680" t="s">
        <v>566</v>
      </c>
      <c r="I296" s="706">
        <v>0</v>
      </c>
      <c r="J296" s="716">
        <f t="shared" si="192"/>
        <v>0</v>
      </c>
      <c r="K296" s="710"/>
      <c r="L296" s="706">
        <v>0</v>
      </c>
      <c r="M296" s="716">
        <f t="shared" si="193"/>
        <v>0</v>
      </c>
      <c r="N296" s="709"/>
      <c r="O296" s="850"/>
      <c r="P296" s="852"/>
      <c r="Q296" s="854"/>
      <c r="R296" s="710"/>
      <c r="S296" s="707">
        <f t="shared" si="211"/>
        <v>0</v>
      </c>
      <c r="T296" s="708"/>
      <c r="U296" s="711">
        <f t="shared" si="209"/>
        <v>0</v>
      </c>
      <c r="V296" s="712">
        <f t="shared" si="210"/>
        <v>0</v>
      </c>
      <c r="W296" s="710"/>
      <c r="X296" s="707">
        <f t="shared" si="177"/>
        <v>0</v>
      </c>
      <c r="Y296" s="708"/>
      <c r="Z296" s="711">
        <f t="shared" si="178"/>
        <v>0</v>
      </c>
      <c r="AA296" s="713">
        <f t="shared" si="179"/>
        <v>0</v>
      </c>
    </row>
    <row r="297" spans="2:27" ht="14.25" customHeight="1" x14ac:dyDescent="0.15">
      <c r="B297" s="872"/>
      <c r="C297" s="873"/>
      <c r="D297" s="874"/>
      <c r="E297" s="864"/>
      <c r="F297" s="865"/>
      <c r="G297" s="847"/>
      <c r="H297" s="678" t="s">
        <v>567</v>
      </c>
      <c r="I297" s="690">
        <v>0</v>
      </c>
      <c r="J297" s="714">
        <f t="shared" si="192"/>
        <v>0</v>
      </c>
      <c r="K297" s="694"/>
      <c r="L297" s="690">
        <v>0</v>
      </c>
      <c r="M297" s="714">
        <f t="shared" si="193"/>
        <v>0</v>
      </c>
      <c r="N297" s="693"/>
      <c r="O297" s="850"/>
      <c r="P297" s="852"/>
      <c r="Q297" s="854"/>
      <c r="R297" s="694"/>
      <c r="S297" s="691">
        <f t="shared" si="211"/>
        <v>0</v>
      </c>
      <c r="T297" s="692"/>
      <c r="U297" s="695">
        <f t="shared" si="209"/>
        <v>0</v>
      </c>
      <c r="V297" s="696">
        <f t="shared" si="210"/>
        <v>0</v>
      </c>
      <c r="W297" s="694"/>
      <c r="X297" s="691">
        <f t="shared" si="177"/>
        <v>0</v>
      </c>
      <c r="Y297" s="692"/>
      <c r="Z297" s="695">
        <f t="shared" si="178"/>
        <v>0</v>
      </c>
      <c r="AA297" s="697">
        <f t="shared" si="179"/>
        <v>0</v>
      </c>
    </row>
    <row r="298" spans="2:27" ht="14.25" customHeight="1" x14ac:dyDescent="0.15">
      <c r="B298" s="872"/>
      <c r="C298" s="873"/>
      <c r="D298" s="874"/>
      <c r="E298" s="863"/>
      <c r="F298" s="865"/>
      <c r="G298" s="848"/>
      <c r="H298" s="679" t="s">
        <v>568</v>
      </c>
      <c r="I298" s="698">
        <v>0</v>
      </c>
      <c r="J298" s="715">
        <f t="shared" si="192"/>
        <v>0</v>
      </c>
      <c r="K298" s="702"/>
      <c r="L298" s="698">
        <v>0</v>
      </c>
      <c r="M298" s="715">
        <f t="shared" si="193"/>
        <v>0</v>
      </c>
      <c r="N298" s="701"/>
      <c r="O298" s="849"/>
      <c r="P298" s="851"/>
      <c r="Q298" s="853"/>
      <c r="R298" s="702"/>
      <c r="S298" s="699">
        <f t="shared" si="211"/>
        <v>0</v>
      </c>
      <c r="T298" s="700"/>
      <c r="U298" s="703">
        <f t="shared" si="209"/>
        <v>0</v>
      </c>
      <c r="V298" s="704">
        <f t="shared" si="210"/>
        <v>0</v>
      </c>
      <c r="W298" s="702"/>
      <c r="X298" s="699">
        <f t="shared" si="177"/>
        <v>0</v>
      </c>
      <c r="Y298" s="700"/>
      <c r="Z298" s="703">
        <f t="shared" si="178"/>
        <v>0</v>
      </c>
      <c r="AA298" s="705">
        <f t="shared" si="179"/>
        <v>0</v>
      </c>
    </row>
    <row r="299" spans="2:27" ht="14.25" customHeight="1" x14ac:dyDescent="0.15">
      <c r="B299" s="872">
        <v>33</v>
      </c>
      <c r="C299" s="873" t="s">
        <v>138</v>
      </c>
      <c r="D299" s="874"/>
      <c r="E299" s="863">
        <f t="shared" ref="E299" si="212">SUM(I299:I307)+SUM(L299:L307)</f>
        <v>400</v>
      </c>
      <c r="F299" s="865">
        <v>190</v>
      </c>
      <c r="G299" s="846" t="s">
        <v>566</v>
      </c>
      <c r="H299" s="680" t="s">
        <v>566</v>
      </c>
      <c r="I299" s="706">
        <v>100</v>
      </c>
      <c r="J299" s="716">
        <f t="shared" si="192"/>
        <v>476.19047619047615</v>
      </c>
      <c r="K299" s="710"/>
      <c r="L299" s="706">
        <v>200</v>
      </c>
      <c r="M299" s="716">
        <f t="shared" si="193"/>
        <v>549.85739922821494</v>
      </c>
      <c r="N299" s="709"/>
      <c r="O299" s="849"/>
      <c r="P299" s="851">
        <f t="shared" ref="P299" si="213">SUM(R299:R307)+SUM(W299:W307)</f>
        <v>0</v>
      </c>
      <c r="Q299" s="853"/>
      <c r="R299" s="710"/>
      <c r="S299" s="707">
        <f>+R299/210*1000</f>
        <v>0</v>
      </c>
      <c r="T299" s="708"/>
      <c r="U299" s="711">
        <f>+K299+T299</f>
        <v>0</v>
      </c>
      <c r="V299" s="712">
        <f>IF(S299=0,0,+U299/S299*100)</f>
        <v>0</v>
      </c>
      <c r="W299" s="710"/>
      <c r="X299" s="707">
        <f t="shared" si="177"/>
        <v>0</v>
      </c>
      <c r="Y299" s="708"/>
      <c r="Z299" s="711">
        <f t="shared" si="178"/>
        <v>0</v>
      </c>
      <c r="AA299" s="713">
        <f t="shared" si="179"/>
        <v>0</v>
      </c>
    </row>
    <row r="300" spans="2:27" ht="14.25" customHeight="1" x14ac:dyDescent="0.15">
      <c r="B300" s="872"/>
      <c r="C300" s="873"/>
      <c r="D300" s="874"/>
      <c r="E300" s="864"/>
      <c r="F300" s="865"/>
      <c r="G300" s="847"/>
      <c r="H300" s="678" t="s">
        <v>567</v>
      </c>
      <c r="I300" s="690">
        <v>0</v>
      </c>
      <c r="J300" s="714">
        <f t="shared" si="192"/>
        <v>0</v>
      </c>
      <c r="K300" s="694"/>
      <c r="L300" s="690">
        <v>0</v>
      </c>
      <c r="M300" s="714">
        <f t="shared" si="193"/>
        <v>0</v>
      </c>
      <c r="N300" s="693"/>
      <c r="O300" s="850"/>
      <c r="P300" s="852"/>
      <c r="Q300" s="854"/>
      <c r="R300" s="694"/>
      <c r="S300" s="691">
        <f t="shared" ref="S300" si="214">+R300/210*1000</f>
        <v>0</v>
      </c>
      <c r="T300" s="692"/>
      <c r="U300" s="695">
        <f t="shared" ref="U300:U307" si="215">+K300+T300</f>
        <v>0</v>
      </c>
      <c r="V300" s="696">
        <f t="shared" ref="V300:V307" si="216">IF(S300=0,0,+U300/S300*100)</f>
        <v>0</v>
      </c>
      <c r="W300" s="694"/>
      <c r="X300" s="691">
        <f t="shared" si="177"/>
        <v>0</v>
      </c>
      <c r="Y300" s="692"/>
      <c r="Z300" s="695">
        <f t="shared" si="178"/>
        <v>0</v>
      </c>
      <c r="AA300" s="697">
        <f t="shared" si="179"/>
        <v>0</v>
      </c>
    </row>
    <row r="301" spans="2:27" ht="14.25" customHeight="1" x14ac:dyDescent="0.15">
      <c r="B301" s="872"/>
      <c r="C301" s="873"/>
      <c r="D301" s="874"/>
      <c r="E301" s="864"/>
      <c r="F301" s="865"/>
      <c r="G301" s="848"/>
      <c r="H301" s="679" t="s">
        <v>568</v>
      </c>
      <c r="I301" s="698">
        <v>0</v>
      </c>
      <c r="J301" s="715">
        <f t="shared" si="192"/>
        <v>0</v>
      </c>
      <c r="K301" s="702"/>
      <c r="L301" s="698">
        <v>0</v>
      </c>
      <c r="M301" s="715">
        <f t="shared" si="193"/>
        <v>0</v>
      </c>
      <c r="N301" s="701"/>
      <c r="O301" s="850"/>
      <c r="P301" s="852"/>
      <c r="Q301" s="854"/>
      <c r="R301" s="702"/>
      <c r="S301" s="699">
        <f>+R301/210*1000</f>
        <v>0</v>
      </c>
      <c r="T301" s="700"/>
      <c r="U301" s="703">
        <f t="shared" si="215"/>
        <v>0</v>
      </c>
      <c r="V301" s="704">
        <f t="shared" si="216"/>
        <v>0</v>
      </c>
      <c r="W301" s="702"/>
      <c r="X301" s="699">
        <f t="shared" si="177"/>
        <v>0</v>
      </c>
      <c r="Y301" s="700"/>
      <c r="Z301" s="703">
        <f t="shared" si="178"/>
        <v>0</v>
      </c>
      <c r="AA301" s="705">
        <f t="shared" si="179"/>
        <v>0</v>
      </c>
    </row>
    <row r="302" spans="2:27" ht="14.25" customHeight="1" x14ac:dyDescent="0.15">
      <c r="B302" s="872"/>
      <c r="C302" s="873"/>
      <c r="D302" s="874"/>
      <c r="E302" s="864"/>
      <c r="F302" s="865"/>
      <c r="G302" s="846" t="s">
        <v>567</v>
      </c>
      <c r="H302" s="680" t="s">
        <v>566</v>
      </c>
      <c r="I302" s="706">
        <v>0</v>
      </c>
      <c r="J302" s="716">
        <f t="shared" si="192"/>
        <v>0</v>
      </c>
      <c r="K302" s="710"/>
      <c r="L302" s="706">
        <v>100</v>
      </c>
      <c r="M302" s="716">
        <f t="shared" si="193"/>
        <v>274.92869961410747</v>
      </c>
      <c r="N302" s="709"/>
      <c r="O302" s="850"/>
      <c r="P302" s="852"/>
      <c r="Q302" s="854"/>
      <c r="R302" s="710"/>
      <c r="S302" s="707">
        <f t="shared" ref="S302:S307" si="217">+R302/210*1000</f>
        <v>0</v>
      </c>
      <c r="T302" s="708"/>
      <c r="U302" s="711">
        <f t="shared" si="215"/>
        <v>0</v>
      </c>
      <c r="V302" s="712">
        <f t="shared" si="216"/>
        <v>0</v>
      </c>
      <c r="W302" s="710"/>
      <c r="X302" s="707">
        <f t="shared" si="177"/>
        <v>0</v>
      </c>
      <c r="Y302" s="708"/>
      <c r="Z302" s="711">
        <f t="shared" si="178"/>
        <v>0</v>
      </c>
      <c r="AA302" s="713">
        <f t="shared" si="179"/>
        <v>0</v>
      </c>
    </row>
    <row r="303" spans="2:27" ht="14.25" customHeight="1" x14ac:dyDescent="0.15">
      <c r="B303" s="872"/>
      <c r="C303" s="873"/>
      <c r="D303" s="874"/>
      <c r="E303" s="864"/>
      <c r="F303" s="865"/>
      <c r="G303" s="847"/>
      <c r="H303" s="678" t="s">
        <v>567</v>
      </c>
      <c r="I303" s="690">
        <v>0</v>
      </c>
      <c r="J303" s="714">
        <f t="shared" si="192"/>
        <v>0</v>
      </c>
      <c r="K303" s="694"/>
      <c r="L303" s="690">
        <v>0</v>
      </c>
      <c r="M303" s="714">
        <f t="shared" si="193"/>
        <v>0</v>
      </c>
      <c r="N303" s="693"/>
      <c r="O303" s="850"/>
      <c r="P303" s="852"/>
      <c r="Q303" s="854"/>
      <c r="R303" s="694"/>
      <c r="S303" s="691">
        <f t="shared" si="217"/>
        <v>0</v>
      </c>
      <c r="T303" s="692"/>
      <c r="U303" s="695">
        <f t="shared" si="215"/>
        <v>0</v>
      </c>
      <c r="V303" s="696">
        <f t="shared" si="216"/>
        <v>0</v>
      </c>
      <c r="W303" s="694"/>
      <c r="X303" s="691">
        <f t="shared" si="177"/>
        <v>0</v>
      </c>
      <c r="Y303" s="692"/>
      <c r="Z303" s="695">
        <f t="shared" si="178"/>
        <v>0</v>
      </c>
      <c r="AA303" s="697">
        <f t="shared" si="179"/>
        <v>0</v>
      </c>
    </row>
    <row r="304" spans="2:27" ht="14.25" customHeight="1" x14ac:dyDescent="0.15">
      <c r="B304" s="872"/>
      <c r="C304" s="873"/>
      <c r="D304" s="874"/>
      <c r="E304" s="864"/>
      <c r="F304" s="865"/>
      <c r="G304" s="848"/>
      <c r="H304" s="679" t="s">
        <v>568</v>
      </c>
      <c r="I304" s="698">
        <v>0</v>
      </c>
      <c r="J304" s="715">
        <f t="shared" si="192"/>
        <v>0</v>
      </c>
      <c r="K304" s="702"/>
      <c r="L304" s="698">
        <v>0</v>
      </c>
      <c r="M304" s="715">
        <f t="shared" si="193"/>
        <v>0</v>
      </c>
      <c r="N304" s="701"/>
      <c r="O304" s="850"/>
      <c r="P304" s="852"/>
      <c r="Q304" s="854"/>
      <c r="R304" s="702"/>
      <c r="S304" s="699">
        <f t="shared" si="217"/>
        <v>0</v>
      </c>
      <c r="T304" s="700"/>
      <c r="U304" s="703">
        <f t="shared" si="215"/>
        <v>0</v>
      </c>
      <c r="V304" s="704">
        <f t="shared" si="216"/>
        <v>0</v>
      </c>
      <c r="W304" s="702"/>
      <c r="X304" s="699">
        <f t="shared" si="177"/>
        <v>0</v>
      </c>
      <c r="Y304" s="700"/>
      <c r="Z304" s="703">
        <f t="shared" si="178"/>
        <v>0</v>
      </c>
      <c r="AA304" s="705">
        <f t="shared" si="179"/>
        <v>0</v>
      </c>
    </row>
    <row r="305" spans="2:27" ht="14.25" customHeight="1" x14ac:dyDescent="0.15">
      <c r="B305" s="872"/>
      <c r="C305" s="873"/>
      <c r="D305" s="874"/>
      <c r="E305" s="864"/>
      <c r="F305" s="865"/>
      <c r="G305" s="846" t="s">
        <v>568</v>
      </c>
      <c r="H305" s="680" t="s">
        <v>566</v>
      </c>
      <c r="I305" s="706">
        <v>0</v>
      </c>
      <c r="J305" s="716">
        <f t="shared" si="192"/>
        <v>0</v>
      </c>
      <c r="K305" s="710"/>
      <c r="L305" s="706">
        <v>0</v>
      </c>
      <c r="M305" s="716">
        <f t="shared" si="193"/>
        <v>0</v>
      </c>
      <c r="N305" s="709"/>
      <c r="O305" s="850"/>
      <c r="P305" s="852"/>
      <c r="Q305" s="854"/>
      <c r="R305" s="710"/>
      <c r="S305" s="707">
        <f t="shared" si="217"/>
        <v>0</v>
      </c>
      <c r="T305" s="708"/>
      <c r="U305" s="711">
        <f t="shared" si="215"/>
        <v>0</v>
      </c>
      <c r="V305" s="712">
        <f t="shared" si="216"/>
        <v>0</v>
      </c>
      <c r="W305" s="710"/>
      <c r="X305" s="707">
        <f t="shared" si="177"/>
        <v>0</v>
      </c>
      <c r="Y305" s="708"/>
      <c r="Z305" s="711">
        <f t="shared" si="178"/>
        <v>0</v>
      </c>
      <c r="AA305" s="713">
        <f t="shared" si="179"/>
        <v>0</v>
      </c>
    </row>
    <row r="306" spans="2:27" ht="14.25" customHeight="1" x14ac:dyDescent="0.15">
      <c r="B306" s="872"/>
      <c r="C306" s="873"/>
      <c r="D306" s="874"/>
      <c r="E306" s="864"/>
      <c r="F306" s="865"/>
      <c r="G306" s="847"/>
      <c r="H306" s="678" t="s">
        <v>567</v>
      </c>
      <c r="I306" s="690">
        <v>0</v>
      </c>
      <c r="J306" s="714">
        <f t="shared" si="192"/>
        <v>0</v>
      </c>
      <c r="K306" s="694"/>
      <c r="L306" s="690">
        <v>0</v>
      </c>
      <c r="M306" s="714">
        <f t="shared" si="193"/>
        <v>0</v>
      </c>
      <c r="N306" s="693"/>
      <c r="O306" s="850"/>
      <c r="P306" s="852"/>
      <c r="Q306" s="854"/>
      <c r="R306" s="694"/>
      <c r="S306" s="691">
        <f t="shared" si="217"/>
        <v>0</v>
      </c>
      <c r="T306" s="692"/>
      <c r="U306" s="695">
        <f t="shared" si="215"/>
        <v>0</v>
      </c>
      <c r="V306" s="696">
        <f t="shared" si="216"/>
        <v>0</v>
      </c>
      <c r="W306" s="694"/>
      <c r="X306" s="691">
        <f t="shared" si="177"/>
        <v>0</v>
      </c>
      <c r="Y306" s="692"/>
      <c r="Z306" s="695">
        <f t="shared" si="178"/>
        <v>0</v>
      </c>
      <c r="AA306" s="697">
        <f t="shared" si="179"/>
        <v>0</v>
      </c>
    </row>
    <row r="307" spans="2:27" ht="14.25" customHeight="1" x14ac:dyDescent="0.15">
      <c r="B307" s="872"/>
      <c r="C307" s="873"/>
      <c r="D307" s="874"/>
      <c r="E307" s="863"/>
      <c r="F307" s="865"/>
      <c r="G307" s="848"/>
      <c r="H307" s="679" t="s">
        <v>568</v>
      </c>
      <c r="I307" s="698">
        <v>0</v>
      </c>
      <c r="J307" s="715">
        <f t="shared" si="192"/>
        <v>0</v>
      </c>
      <c r="K307" s="702"/>
      <c r="L307" s="698">
        <v>0</v>
      </c>
      <c r="M307" s="715">
        <f t="shared" si="193"/>
        <v>0</v>
      </c>
      <c r="N307" s="701"/>
      <c r="O307" s="849"/>
      <c r="P307" s="851"/>
      <c r="Q307" s="853"/>
      <c r="R307" s="702"/>
      <c r="S307" s="699">
        <f t="shared" si="217"/>
        <v>0</v>
      </c>
      <c r="T307" s="700"/>
      <c r="U307" s="703">
        <f t="shared" si="215"/>
        <v>0</v>
      </c>
      <c r="V307" s="704">
        <f t="shared" si="216"/>
        <v>0</v>
      </c>
      <c r="W307" s="702"/>
      <c r="X307" s="699">
        <f t="shared" si="177"/>
        <v>0</v>
      </c>
      <c r="Y307" s="700"/>
      <c r="Z307" s="703">
        <f t="shared" si="178"/>
        <v>0</v>
      </c>
      <c r="AA307" s="705">
        <f t="shared" si="179"/>
        <v>0</v>
      </c>
    </row>
    <row r="308" spans="2:27" ht="14.25" customHeight="1" x14ac:dyDescent="0.15">
      <c r="B308" s="872">
        <v>34</v>
      </c>
      <c r="C308" s="873" t="s">
        <v>139</v>
      </c>
      <c r="D308" s="874"/>
      <c r="E308" s="863">
        <f t="shared" ref="E308" si="218">SUM(I308:I316)+SUM(L308:L316)</f>
        <v>350</v>
      </c>
      <c r="F308" s="865">
        <v>211</v>
      </c>
      <c r="G308" s="846" t="s">
        <v>566</v>
      </c>
      <c r="H308" s="680" t="s">
        <v>566</v>
      </c>
      <c r="I308" s="706">
        <v>150</v>
      </c>
      <c r="J308" s="716">
        <f t="shared" si="192"/>
        <v>714.28571428571433</v>
      </c>
      <c r="K308" s="710"/>
      <c r="L308" s="706">
        <v>0</v>
      </c>
      <c r="M308" s="716">
        <f t="shared" si="193"/>
        <v>0</v>
      </c>
      <c r="N308" s="709"/>
      <c r="O308" s="849"/>
      <c r="P308" s="851">
        <f t="shared" ref="P308" si="219">SUM(R308:R316)+SUM(W308:W316)</f>
        <v>0</v>
      </c>
      <c r="Q308" s="853"/>
      <c r="R308" s="710"/>
      <c r="S308" s="707">
        <f>+R308/210*1000</f>
        <v>0</v>
      </c>
      <c r="T308" s="708"/>
      <c r="U308" s="711">
        <f>+K308+T308</f>
        <v>0</v>
      </c>
      <c r="V308" s="712">
        <f>IF(S308=0,0,+U308/S308*100)</f>
        <v>0</v>
      </c>
      <c r="W308" s="710"/>
      <c r="X308" s="707">
        <f t="shared" si="177"/>
        <v>0</v>
      </c>
      <c r="Y308" s="708"/>
      <c r="Z308" s="711">
        <f t="shared" si="178"/>
        <v>0</v>
      </c>
      <c r="AA308" s="713">
        <f t="shared" si="179"/>
        <v>0</v>
      </c>
    </row>
    <row r="309" spans="2:27" ht="14.25" customHeight="1" x14ac:dyDescent="0.15">
      <c r="B309" s="872"/>
      <c r="C309" s="873"/>
      <c r="D309" s="874"/>
      <c r="E309" s="864"/>
      <c r="F309" s="865"/>
      <c r="G309" s="847"/>
      <c r="H309" s="678" t="s">
        <v>567</v>
      </c>
      <c r="I309" s="690">
        <v>0</v>
      </c>
      <c r="J309" s="714">
        <f t="shared" si="192"/>
        <v>0</v>
      </c>
      <c r="K309" s="694"/>
      <c r="L309" s="690">
        <v>0</v>
      </c>
      <c r="M309" s="714">
        <f t="shared" si="193"/>
        <v>0</v>
      </c>
      <c r="N309" s="693"/>
      <c r="O309" s="850"/>
      <c r="P309" s="852"/>
      <c r="Q309" s="854"/>
      <c r="R309" s="694"/>
      <c r="S309" s="691">
        <f t="shared" ref="S309" si="220">+R309/210*1000</f>
        <v>0</v>
      </c>
      <c r="T309" s="692"/>
      <c r="U309" s="695">
        <f t="shared" ref="U309:U316" si="221">+K309+T309</f>
        <v>0</v>
      </c>
      <c r="V309" s="696">
        <f t="shared" ref="V309:V316" si="222">IF(S309=0,0,+U309/S309*100)</f>
        <v>0</v>
      </c>
      <c r="W309" s="694"/>
      <c r="X309" s="691">
        <f t="shared" si="177"/>
        <v>0</v>
      </c>
      <c r="Y309" s="692"/>
      <c r="Z309" s="695">
        <f t="shared" si="178"/>
        <v>0</v>
      </c>
      <c r="AA309" s="697">
        <f t="shared" si="179"/>
        <v>0</v>
      </c>
    </row>
    <row r="310" spans="2:27" ht="14.25" customHeight="1" x14ac:dyDescent="0.15">
      <c r="B310" s="872"/>
      <c r="C310" s="873"/>
      <c r="D310" s="874"/>
      <c r="E310" s="864"/>
      <c r="F310" s="865"/>
      <c r="G310" s="848"/>
      <c r="H310" s="679" t="s">
        <v>568</v>
      </c>
      <c r="I310" s="698">
        <v>0</v>
      </c>
      <c r="J310" s="715">
        <f t="shared" si="192"/>
        <v>0</v>
      </c>
      <c r="K310" s="702"/>
      <c r="L310" s="698">
        <v>0</v>
      </c>
      <c r="M310" s="715">
        <f t="shared" si="193"/>
        <v>0</v>
      </c>
      <c r="N310" s="701"/>
      <c r="O310" s="850"/>
      <c r="P310" s="852"/>
      <c r="Q310" s="854"/>
      <c r="R310" s="702"/>
      <c r="S310" s="699">
        <f>+R310/210*1000</f>
        <v>0</v>
      </c>
      <c r="T310" s="700"/>
      <c r="U310" s="703">
        <f t="shared" si="221"/>
        <v>0</v>
      </c>
      <c r="V310" s="704">
        <f t="shared" si="222"/>
        <v>0</v>
      </c>
      <c r="W310" s="702"/>
      <c r="X310" s="699">
        <f t="shared" si="177"/>
        <v>0</v>
      </c>
      <c r="Y310" s="700"/>
      <c r="Z310" s="703">
        <f t="shared" si="178"/>
        <v>0</v>
      </c>
      <c r="AA310" s="705">
        <f t="shared" si="179"/>
        <v>0</v>
      </c>
    </row>
    <row r="311" spans="2:27" ht="14.25" customHeight="1" x14ac:dyDescent="0.15">
      <c r="B311" s="872"/>
      <c r="C311" s="873"/>
      <c r="D311" s="874"/>
      <c r="E311" s="864"/>
      <c r="F311" s="865"/>
      <c r="G311" s="846" t="s">
        <v>567</v>
      </c>
      <c r="H311" s="680" t="s">
        <v>566</v>
      </c>
      <c r="I311" s="706">
        <v>0</v>
      </c>
      <c r="J311" s="716">
        <f t="shared" si="192"/>
        <v>0</v>
      </c>
      <c r="K311" s="710"/>
      <c r="L311" s="706">
        <v>0</v>
      </c>
      <c r="M311" s="716">
        <f t="shared" si="193"/>
        <v>0</v>
      </c>
      <c r="N311" s="709"/>
      <c r="O311" s="850"/>
      <c r="P311" s="852"/>
      <c r="Q311" s="854"/>
      <c r="R311" s="710"/>
      <c r="S311" s="707">
        <f t="shared" ref="S311:S316" si="223">+R311/210*1000</f>
        <v>0</v>
      </c>
      <c r="T311" s="708"/>
      <c r="U311" s="711">
        <f t="shared" si="221"/>
        <v>0</v>
      </c>
      <c r="V311" s="712">
        <f t="shared" si="222"/>
        <v>0</v>
      </c>
      <c r="W311" s="710"/>
      <c r="X311" s="707">
        <f t="shared" si="177"/>
        <v>0</v>
      </c>
      <c r="Y311" s="708"/>
      <c r="Z311" s="711">
        <f t="shared" si="178"/>
        <v>0</v>
      </c>
      <c r="AA311" s="713">
        <f t="shared" si="179"/>
        <v>0</v>
      </c>
    </row>
    <row r="312" spans="2:27" ht="14.25" customHeight="1" x14ac:dyDescent="0.15">
      <c r="B312" s="872"/>
      <c r="C312" s="873"/>
      <c r="D312" s="874"/>
      <c r="E312" s="864"/>
      <c r="F312" s="865"/>
      <c r="G312" s="847"/>
      <c r="H312" s="678" t="s">
        <v>567</v>
      </c>
      <c r="I312" s="690">
        <v>0</v>
      </c>
      <c r="J312" s="714">
        <f t="shared" si="192"/>
        <v>0</v>
      </c>
      <c r="K312" s="694"/>
      <c r="L312" s="690">
        <v>0</v>
      </c>
      <c r="M312" s="714">
        <f t="shared" si="193"/>
        <v>0</v>
      </c>
      <c r="N312" s="693"/>
      <c r="O312" s="850"/>
      <c r="P312" s="852"/>
      <c r="Q312" s="854"/>
      <c r="R312" s="694"/>
      <c r="S312" s="691">
        <f t="shared" si="223"/>
        <v>0</v>
      </c>
      <c r="T312" s="692"/>
      <c r="U312" s="695">
        <f t="shared" si="221"/>
        <v>0</v>
      </c>
      <c r="V312" s="696">
        <f t="shared" si="222"/>
        <v>0</v>
      </c>
      <c r="W312" s="694"/>
      <c r="X312" s="691">
        <f t="shared" ref="X312:X375" si="224">+W312/210/SQRT(3)*1000</f>
        <v>0</v>
      </c>
      <c r="Y312" s="692"/>
      <c r="Z312" s="695">
        <f t="shared" ref="Z312:Z375" si="225">+N312+Y312</f>
        <v>0</v>
      </c>
      <c r="AA312" s="697">
        <f t="shared" ref="AA312:AA375" si="226">IF(X312=0,0,+Z312/X312*100)</f>
        <v>0</v>
      </c>
    </row>
    <row r="313" spans="2:27" ht="14.25" customHeight="1" x14ac:dyDescent="0.15">
      <c r="B313" s="872"/>
      <c r="C313" s="873"/>
      <c r="D313" s="874"/>
      <c r="E313" s="864"/>
      <c r="F313" s="865"/>
      <c r="G313" s="848"/>
      <c r="H313" s="679" t="s">
        <v>568</v>
      </c>
      <c r="I313" s="698">
        <v>0</v>
      </c>
      <c r="J313" s="715">
        <f t="shared" si="192"/>
        <v>0</v>
      </c>
      <c r="K313" s="702"/>
      <c r="L313" s="698">
        <v>0</v>
      </c>
      <c r="M313" s="715">
        <f t="shared" si="193"/>
        <v>0</v>
      </c>
      <c r="N313" s="701"/>
      <c r="O313" s="850"/>
      <c r="P313" s="852"/>
      <c r="Q313" s="854"/>
      <c r="R313" s="702"/>
      <c r="S313" s="699">
        <f t="shared" si="223"/>
        <v>0</v>
      </c>
      <c r="T313" s="700"/>
      <c r="U313" s="703">
        <f t="shared" si="221"/>
        <v>0</v>
      </c>
      <c r="V313" s="704">
        <f t="shared" si="222"/>
        <v>0</v>
      </c>
      <c r="W313" s="702"/>
      <c r="X313" s="699">
        <f t="shared" si="224"/>
        <v>0</v>
      </c>
      <c r="Y313" s="700"/>
      <c r="Z313" s="703">
        <f t="shared" si="225"/>
        <v>0</v>
      </c>
      <c r="AA313" s="705">
        <f t="shared" si="226"/>
        <v>0</v>
      </c>
    </row>
    <row r="314" spans="2:27" ht="14.25" customHeight="1" x14ac:dyDescent="0.15">
      <c r="B314" s="872"/>
      <c r="C314" s="873"/>
      <c r="D314" s="874"/>
      <c r="E314" s="864"/>
      <c r="F314" s="865"/>
      <c r="G314" s="846" t="s">
        <v>568</v>
      </c>
      <c r="H314" s="680" t="s">
        <v>566</v>
      </c>
      <c r="I314" s="706">
        <v>200</v>
      </c>
      <c r="J314" s="716">
        <f t="shared" si="192"/>
        <v>952.38095238095229</v>
      </c>
      <c r="K314" s="710"/>
      <c r="L314" s="706">
        <v>0</v>
      </c>
      <c r="M314" s="716">
        <f t="shared" si="193"/>
        <v>0</v>
      </c>
      <c r="N314" s="709"/>
      <c r="O314" s="850"/>
      <c r="P314" s="852"/>
      <c r="Q314" s="854"/>
      <c r="R314" s="710"/>
      <c r="S314" s="707">
        <f t="shared" si="223"/>
        <v>0</v>
      </c>
      <c r="T314" s="708"/>
      <c r="U314" s="711">
        <f t="shared" si="221"/>
        <v>0</v>
      </c>
      <c r="V314" s="712">
        <f t="shared" si="222"/>
        <v>0</v>
      </c>
      <c r="W314" s="710"/>
      <c r="X314" s="707">
        <f t="shared" si="224"/>
        <v>0</v>
      </c>
      <c r="Y314" s="708"/>
      <c r="Z314" s="711">
        <f t="shared" si="225"/>
        <v>0</v>
      </c>
      <c r="AA314" s="713">
        <f t="shared" si="226"/>
        <v>0</v>
      </c>
    </row>
    <row r="315" spans="2:27" ht="14.25" customHeight="1" x14ac:dyDescent="0.15">
      <c r="B315" s="872"/>
      <c r="C315" s="873"/>
      <c r="D315" s="874"/>
      <c r="E315" s="864"/>
      <c r="F315" s="865"/>
      <c r="G315" s="847"/>
      <c r="H315" s="678" t="s">
        <v>567</v>
      </c>
      <c r="I315" s="690">
        <v>0</v>
      </c>
      <c r="J315" s="691">
        <f t="shared" si="192"/>
        <v>0</v>
      </c>
      <c r="K315" s="692"/>
      <c r="L315" s="690">
        <v>0</v>
      </c>
      <c r="M315" s="691">
        <f t="shared" si="193"/>
        <v>0</v>
      </c>
      <c r="N315" s="693"/>
      <c r="O315" s="850"/>
      <c r="P315" s="852"/>
      <c r="Q315" s="854"/>
      <c r="R315" s="694"/>
      <c r="S315" s="691">
        <f t="shared" si="223"/>
        <v>0</v>
      </c>
      <c r="T315" s="692"/>
      <c r="U315" s="695">
        <f t="shared" si="221"/>
        <v>0</v>
      </c>
      <c r="V315" s="696">
        <f t="shared" si="222"/>
        <v>0</v>
      </c>
      <c r="W315" s="694"/>
      <c r="X315" s="691">
        <f t="shared" si="224"/>
        <v>0</v>
      </c>
      <c r="Y315" s="692"/>
      <c r="Z315" s="695">
        <f t="shared" si="225"/>
        <v>0</v>
      </c>
      <c r="AA315" s="697">
        <f t="shared" si="226"/>
        <v>0</v>
      </c>
    </row>
    <row r="316" spans="2:27" ht="14.25" customHeight="1" x14ac:dyDescent="0.15">
      <c r="B316" s="872"/>
      <c r="C316" s="873"/>
      <c r="D316" s="874"/>
      <c r="E316" s="863"/>
      <c r="F316" s="865"/>
      <c r="G316" s="848"/>
      <c r="H316" s="679" t="s">
        <v>568</v>
      </c>
      <c r="I316" s="698">
        <v>0</v>
      </c>
      <c r="J316" s="699">
        <f t="shared" si="192"/>
        <v>0</v>
      </c>
      <c r="K316" s="700"/>
      <c r="L316" s="698">
        <v>0</v>
      </c>
      <c r="M316" s="699">
        <f t="shared" si="193"/>
        <v>0</v>
      </c>
      <c r="N316" s="701"/>
      <c r="O316" s="849"/>
      <c r="P316" s="851"/>
      <c r="Q316" s="853"/>
      <c r="R316" s="702"/>
      <c r="S316" s="699">
        <f t="shared" si="223"/>
        <v>0</v>
      </c>
      <c r="T316" s="700"/>
      <c r="U316" s="703">
        <f t="shared" si="221"/>
        <v>0</v>
      </c>
      <c r="V316" s="704">
        <f t="shared" si="222"/>
        <v>0</v>
      </c>
      <c r="W316" s="702"/>
      <c r="X316" s="699">
        <f t="shared" si="224"/>
        <v>0</v>
      </c>
      <c r="Y316" s="700"/>
      <c r="Z316" s="703">
        <f t="shared" si="225"/>
        <v>0</v>
      </c>
      <c r="AA316" s="705">
        <f t="shared" si="226"/>
        <v>0</v>
      </c>
    </row>
    <row r="317" spans="2:27" ht="14.25" customHeight="1" x14ac:dyDescent="0.15">
      <c r="B317" s="872">
        <v>35</v>
      </c>
      <c r="C317" s="873" t="s">
        <v>140</v>
      </c>
      <c r="D317" s="874"/>
      <c r="E317" s="863">
        <f t="shared" ref="E317" si="227">SUM(I317:I325)+SUM(L317:L325)</f>
        <v>275</v>
      </c>
      <c r="F317" s="865">
        <v>138</v>
      </c>
      <c r="G317" s="846" t="s">
        <v>566</v>
      </c>
      <c r="H317" s="680" t="s">
        <v>566</v>
      </c>
      <c r="I317" s="706">
        <v>100</v>
      </c>
      <c r="J317" s="716">
        <f t="shared" si="192"/>
        <v>476.19047619047615</v>
      </c>
      <c r="K317" s="710"/>
      <c r="L317" s="706">
        <v>100</v>
      </c>
      <c r="M317" s="716">
        <f t="shared" si="193"/>
        <v>274.92869961410747</v>
      </c>
      <c r="N317" s="709"/>
      <c r="O317" s="849"/>
      <c r="P317" s="851">
        <f t="shared" ref="P317" si="228">SUM(R317:R325)+SUM(W317:W325)</f>
        <v>0</v>
      </c>
      <c r="Q317" s="853"/>
      <c r="R317" s="710"/>
      <c r="S317" s="707">
        <f>+R317/210*1000</f>
        <v>0</v>
      </c>
      <c r="T317" s="708"/>
      <c r="U317" s="711">
        <f>+K317+T317</f>
        <v>0</v>
      </c>
      <c r="V317" s="712">
        <f>IF(S317=0,0,+U317/S317*100)</f>
        <v>0</v>
      </c>
      <c r="W317" s="710"/>
      <c r="X317" s="707">
        <f t="shared" si="224"/>
        <v>0</v>
      </c>
      <c r="Y317" s="708"/>
      <c r="Z317" s="711">
        <f t="shared" si="225"/>
        <v>0</v>
      </c>
      <c r="AA317" s="713">
        <f t="shared" si="226"/>
        <v>0</v>
      </c>
    </row>
    <row r="318" spans="2:27" ht="14.25" customHeight="1" x14ac:dyDescent="0.15">
      <c r="B318" s="872"/>
      <c r="C318" s="873"/>
      <c r="D318" s="874"/>
      <c r="E318" s="864"/>
      <c r="F318" s="865"/>
      <c r="G318" s="847"/>
      <c r="H318" s="678" t="s">
        <v>567</v>
      </c>
      <c r="I318" s="690">
        <v>0</v>
      </c>
      <c r="J318" s="714">
        <f t="shared" si="192"/>
        <v>0</v>
      </c>
      <c r="K318" s="694"/>
      <c r="L318" s="690">
        <v>0</v>
      </c>
      <c r="M318" s="714">
        <f t="shared" si="193"/>
        <v>0</v>
      </c>
      <c r="N318" s="693"/>
      <c r="O318" s="850"/>
      <c r="P318" s="852"/>
      <c r="Q318" s="854"/>
      <c r="R318" s="694"/>
      <c r="S318" s="691">
        <f t="shared" ref="S318" si="229">+R318/210*1000</f>
        <v>0</v>
      </c>
      <c r="T318" s="692"/>
      <c r="U318" s="695">
        <f t="shared" ref="U318:U325" si="230">+K318+T318</f>
        <v>0</v>
      </c>
      <c r="V318" s="696">
        <f t="shared" ref="V318:V325" si="231">IF(S318=0,0,+U318/S318*100)</f>
        <v>0</v>
      </c>
      <c r="W318" s="694"/>
      <c r="X318" s="691">
        <f t="shared" si="224"/>
        <v>0</v>
      </c>
      <c r="Y318" s="692"/>
      <c r="Z318" s="695">
        <f t="shared" si="225"/>
        <v>0</v>
      </c>
      <c r="AA318" s="697">
        <f t="shared" si="226"/>
        <v>0</v>
      </c>
    </row>
    <row r="319" spans="2:27" ht="14.25" customHeight="1" x14ac:dyDescent="0.15">
      <c r="B319" s="872"/>
      <c r="C319" s="873"/>
      <c r="D319" s="874"/>
      <c r="E319" s="864"/>
      <c r="F319" s="865"/>
      <c r="G319" s="848"/>
      <c r="H319" s="679" t="s">
        <v>568</v>
      </c>
      <c r="I319" s="698">
        <v>0</v>
      </c>
      <c r="J319" s="715">
        <f t="shared" si="192"/>
        <v>0</v>
      </c>
      <c r="K319" s="702"/>
      <c r="L319" s="698">
        <v>0</v>
      </c>
      <c r="M319" s="715">
        <f t="shared" si="193"/>
        <v>0</v>
      </c>
      <c r="N319" s="701"/>
      <c r="O319" s="850"/>
      <c r="P319" s="852"/>
      <c r="Q319" s="854"/>
      <c r="R319" s="702"/>
      <c r="S319" s="699">
        <f>+R319/210*1000</f>
        <v>0</v>
      </c>
      <c r="T319" s="700"/>
      <c r="U319" s="703">
        <f t="shared" si="230"/>
        <v>0</v>
      </c>
      <c r="V319" s="704">
        <f t="shared" si="231"/>
        <v>0</v>
      </c>
      <c r="W319" s="702"/>
      <c r="X319" s="699">
        <f t="shared" si="224"/>
        <v>0</v>
      </c>
      <c r="Y319" s="700"/>
      <c r="Z319" s="703">
        <f t="shared" si="225"/>
        <v>0</v>
      </c>
      <c r="AA319" s="705">
        <f t="shared" si="226"/>
        <v>0</v>
      </c>
    </row>
    <row r="320" spans="2:27" ht="14.25" customHeight="1" x14ac:dyDescent="0.15">
      <c r="B320" s="872"/>
      <c r="C320" s="873"/>
      <c r="D320" s="874"/>
      <c r="E320" s="864"/>
      <c r="F320" s="865"/>
      <c r="G320" s="846" t="s">
        <v>567</v>
      </c>
      <c r="H320" s="680" t="s">
        <v>566</v>
      </c>
      <c r="I320" s="706">
        <v>0</v>
      </c>
      <c r="J320" s="716">
        <f t="shared" si="192"/>
        <v>0</v>
      </c>
      <c r="K320" s="710"/>
      <c r="L320" s="706">
        <v>75</v>
      </c>
      <c r="M320" s="716">
        <f t="shared" si="193"/>
        <v>206.19652471058063</v>
      </c>
      <c r="N320" s="709"/>
      <c r="O320" s="850"/>
      <c r="P320" s="852"/>
      <c r="Q320" s="854"/>
      <c r="R320" s="710"/>
      <c r="S320" s="707">
        <f t="shared" ref="S320:S325" si="232">+R320/210*1000</f>
        <v>0</v>
      </c>
      <c r="T320" s="708"/>
      <c r="U320" s="711">
        <f t="shared" si="230"/>
        <v>0</v>
      </c>
      <c r="V320" s="712">
        <f t="shared" si="231"/>
        <v>0</v>
      </c>
      <c r="W320" s="710"/>
      <c r="X320" s="707">
        <f t="shared" si="224"/>
        <v>0</v>
      </c>
      <c r="Y320" s="708"/>
      <c r="Z320" s="711">
        <f t="shared" si="225"/>
        <v>0</v>
      </c>
      <c r="AA320" s="713">
        <f t="shared" si="226"/>
        <v>0</v>
      </c>
    </row>
    <row r="321" spans="2:27" ht="14.25" customHeight="1" x14ac:dyDescent="0.15">
      <c r="B321" s="872"/>
      <c r="C321" s="873"/>
      <c r="D321" s="874"/>
      <c r="E321" s="864"/>
      <c r="F321" s="865"/>
      <c r="G321" s="847"/>
      <c r="H321" s="678" t="s">
        <v>567</v>
      </c>
      <c r="I321" s="690">
        <v>0</v>
      </c>
      <c r="J321" s="714">
        <f t="shared" si="192"/>
        <v>0</v>
      </c>
      <c r="K321" s="694"/>
      <c r="L321" s="690">
        <v>0</v>
      </c>
      <c r="M321" s="714">
        <f t="shared" si="193"/>
        <v>0</v>
      </c>
      <c r="N321" s="693"/>
      <c r="O321" s="850"/>
      <c r="P321" s="852"/>
      <c r="Q321" s="854"/>
      <c r="R321" s="694"/>
      <c r="S321" s="691">
        <f t="shared" si="232"/>
        <v>0</v>
      </c>
      <c r="T321" s="692"/>
      <c r="U321" s="695">
        <f t="shared" si="230"/>
        <v>0</v>
      </c>
      <c r="V321" s="696">
        <f t="shared" si="231"/>
        <v>0</v>
      </c>
      <c r="W321" s="694"/>
      <c r="X321" s="691">
        <f t="shared" si="224"/>
        <v>0</v>
      </c>
      <c r="Y321" s="692"/>
      <c r="Z321" s="695">
        <f t="shared" si="225"/>
        <v>0</v>
      </c>
      <c r="AA321" s="697">
        <f t="shared" si="226"/>
        <v>0</v>
      </c>
    </row>
    <row r="322" spans="2:27" ht="14.25" customHeight="1" x14ac:dyDescent="0.15">
      <c r="B322" s="872"/>
      <c r="C322" s="873"/>
      <c r="D322" s="874"/>
      <c r="E322" s="864"/>
      <c r="F322" s="865"/>
      <c r="G322" s="848"/>
      <c r="H322" s="679" t="s">
        <v>568</v>
      </c>
      <c r="I322" s="698">
        <v>0</v>
      </c>
      <c r="J322" s="715">
        <f t="shared" si="192"/>
        <v>0</v>
      </c>
      <c r="K322" s="702"/>
      <c r="L322" s="698">
        <v>0</v>
      </c>
      <c r="M322" s="715">
        <f t="shared" si="193"/>
        <v>0</v>
      </c>
      <c r="N322" s="701"/>
      <c r="O322" s="850"/>
      <c r="P322" s="852"/>
      <c r="Q322" s="854"/>
      <c r="R322" s="702"/>
      <c r="S322" s="699">
        <f t="shared" si="232"/>
        <v>0</v>
      </c>
      <c r="T322" s="700"/>
      <c r="U322" s="703">
        <f t="shared" si="230"/>
        <v>0</v>
      </c>
      <c r="V322" s="704">
        <f t="shared" si="231"/>
        <v>0</v>
      </c>
      <c r="W322" s="702"/>
      <c r="X322" s="699">
        <f t="shared" si="224"/>
        <v>0</v>
      </c>
      <c r="Y322" s="700"/>
      <c r="Z322" s="703">
        <f t="shared" si="225"/>
        <v>0</v>
      </c>
      <c r="AA322" s="705">
        <f t="shared" si="226"/>
        <v>0</v>
      </c>
    </row>
    <row r="323" spans="2:27" ht="14.25" customHeight="1" x14ac:dyDescent="0.15">
      <c r="B323" s="872"/>
      <c r="C323" s="873"/>
      <c r="D323" s="874"/>
      <c r="E323" s="864"/>
      <c r="F323" s="865"/>
      <c r="G323" s="846" t="s">
        <v>568</v>
      </c>
      <c r="H323" s="680" t="s">
        <v>566</v>
      </c>
      <c r="I323" s="706">
        <v>0</v>
      </c>
      <c r="J323" s="716">
        <f t="shared" si="192"/>
        <v>0</v>
      </c>
      <c r="K323" s="710"/>
      <c r="L323" s="706">
        <v>0</v>
      </c>
      <c r="M323" s="716">
        <f t="shared" si="193"/>
        <v>0</v>
      </c>
      <c r="N323" s="709"/>
      <c r="O323" s="850"/>
      <c r="P323" s="852"/>
      <c r="Q323" s="854"/>
      <c r="R323" s="710"/>
      <c r="S323" s="707">
        <f t="shared" si="232"/>
        <v>0</v>
      </c>
      <c r="T323" s="708"/>
      <c r="U323" s="711">
        <f t="shared" si="230"/>
        <v>0</v>
      </c>
      <c r="V323" s="712">
        <f t="shared" si="231"/>
        <v>0</v>
      </c>
      <c r="W323" s="710"/>
      <c r="X323" s="707">
        <f t="shared" si="224"/>
        <v>0</v>
      </c>
      <c r="Y323" s="708"/>
      <c r="Z323" s="711">
        <f t="shared" si="225"/>
        <v>0</v>
      </c>
      <c r="AA323" s="713">
        <f t="shared" si="226"/>
        <v>0</v>
      </c>
    </row>
    <row r="324" spans="2:27" ht="14.25" customHeight="1" x14ac:dyDescent="0.15">
      <c r="B324" s="872"/>
      <c r="C324" s="873"/>
      <c r="D324" s="874"/>
      <c r="E324" s="864"/>
      <c r="F324" s="865"/>
      <c r="G324" s="847"/>
      <c r="H324" s="678" t="s">
        <v>567</v>
      </c>
      <c r="I324" s="690">
        <v>0</v>
      </c>
      <c r="J324" s="714">
        <f t="shared" si="192"/>
        <v>0</v>
      </c>
      <c r="K324" s="694"/>
      <c r="L324" s="690">
        <v>0</v>
      </c>
      <c r="M324" s="714">
        <f t="shared" si="193"/>
        <v>0</v>
      </c>
      <c r="N324" s="693"/>
      <c r="O324" s="850"/>
      <c r="P324" s="852"/>
      <c r="Q324" s="854"/>
      <c r="R324" s="694"/>
      <c r="S324" s="691">
        <f t="shared" si="232"/>
        <v>0</v>
      </c>
      <c r="T324" s="692"/>
      <c r="U324" s="695">
        <f t="shared" si="230"/>
        <v>0</v>
      </c>
      <c r="V324" s="696">
        <f t="shared" si="231"/>
        <v>0</v>
      </c>
      <c r="W324" s="694"/>
      <c r="X324" s="691">
        <f t="shared" si="224"/>
        <v>0</v>
      </c>
      <c r="Y324" s="692"/>
      <c r="Z324" s="695">
        <f t="shared" si="225"/>
        <v>0</v>
      </c>
      <c r="AA324" s="697">
        <f t="shared" si="226"/>
        <v>0</v>
      </c>
    </row>
    <row r="325" spans="2:27" ht="14.25" customHeight="1" x14ac:dyDescent="0.15">
      <c r="B325" s="872"/>
      <c r="C325" s="873"/>
      <c r="D325" s="874"/>
      <c r="E325" s="863"/>
      <c r="F325" s="865"/>
      <c r="G325" s="848"/>
      <c r="H325" s="679" t="s">
        <v>568</v>
      </c>
      <c r="I325" s="698">
        <v>0</v>
      </c>
      <c r="J325" s="715">
        <f t="shared" si="192"/>
        <v>0</v>
      </c>
      <c r="K325" s="702"/>
      <c r="L325" s="698">
        <v>0</v>
      </c>
      <c r="M325" s="715">
        <f t="shared" si="193"/>
        <v>0</v>
      </c>
      <c r="N325" s="701"/>
      <c r="O325" s="849"/>
      <c r="P325" s="851"/>
      <c r="Q325" s="853"/>
      <c r="R325" s="702"/>
      <c r="S325" s="699">
        <f t="shared" si="232"/>
        <v>0</v>
      </c>
      <c r="T325" s="700"/>
      <c r="U325" s="703">
        <f t="shared" si="230"/>
        <v>0</v>
      </c>
      <c r="V325" s="704">
        <f t="shared" si="231"/>
        <v>0</v>
      </c>
      <c r="W325" s="702"/>
      <c r="X325" s="699">
        <f t="shared" si="224"/>
        <v>0</v>
      </c>
      <c r="Y325" s="700"/>
      <c r="Z325" s="703">
        <f t="shared" si="225"/>
        <v>0</v>
      </c>
      <c r="AA325" s="705">
        <f t="shared" si="226"/>
        <v>0</v>
      </c>
    </row>
    <row r="326" spans="2:27" ht="14.25" customHeight="1" x14ac:dyDescent="0.15">
      <c r="B326" s="872">
        <v>36</v>
      </c>
      <c r="C326" s="873" t="s">
        <v>141</v>
      </c>
      <c r="D326" s="874"/>
      <c r="E326" s="863">
        <f t="shared" ref="E326" si="233">SUM(I326:I334)+SUM(L326:L334)</f>
        <v>200</v>
      </c>
      <c r="F326" s="865">
        <v>117</v>
      </c>
      <c r="G326" s="846" t="s">
        <v>566</v>
      </c>
      <c r="H326" s="680" t="s">
        <v>566</v>
      </c>
      <c r="I326" s="706">
        <v>0</v>
      </c>
      <c r="J326" s="716">
        <f t="shared" si="192"/>
        <v>0</v>
      </c>
      <c r="K326" s="710"/>
      <c r="L326" s="706">
        <v>50</v>
      </c>
      <c r="M326" s="716">
        <f t="shared" si="193"/>
        <v>137.46434980705374</v>
      </c>
      <c r="N326" s="709"/>
      <c r="O326" s="849"/>
      <c r="P326" s="851">
        <f t="shared" ref="P326" si="234">SUM(R326:R334)+SUM(W326:W334)</f>
        <v>0</v>
      </c>
      <c r="Q326" s="853"/>
      <c r="R326" s="710"/>
      <c r="S326" s="707">
        <f>+R326/210*1000</f>
        <v>0</v>
      </c>
      <c r="T326" s="708"/>
      <c r="U326" s="711">
        <f>+K326+T326</f>
        <v>0</v>
      </c>
      <c r="V326" s="712">
        <f>IF(S326=0,0,+U326/S326*100)</f>
        <v>0</v>
      </c>
      <c r="W326" s="710"/>
      <c r="X326" s="707">
        <f t="shared" si="224"/>
        <v>0</v>
      </c>
      <c r="Y326" s="708"/>
      <c r="Z326" s="711">
        <f t="shared" si="225"/>
        <v>0</v>
      </c>
      <c r="AA326" s="713">
        <f t="shared" si="226"/>
        <v>0</v>
      </c>
    </row>
    <row r="327" spans="2:27" ht="14.25" customHeight="1" x14ac:dyDescent="0.15">
      <c r="B327" s="872"/>
      <c r="C327" s="873"/>
      <c r="D327" s="874"/>
      <c r="E327" s="864"/>
      <c r="F327" s="865"/>
      <c r="G327" s="847"/>
      <c r="H327" s="678" t="s">
        <v>567</v>
      </c>
      <c r="I327" s="690">
        <v>0</v>
      </c>
      <c r="J327" s="714">
        <f t="shared" si="192"/>
        <v>0</v>
      </c>
      <c r="K327" s="694"/>
      <c r="L327" s="690">
        <v>0</v>
      </c>
      <c r="M327" s="714">
        <f t="shared" si="193"/>
        <v>0</v>
      </c>
      <c r="N327" s="693"/>
      <c r="O327" s="850"/>
      <c r="P327" s="852"/>
      <c r="Q327" s="854"/>
      <c r="R327" s="694"/>
      <c r="S327" s="691">
        <f t="shared" ref="S327" si="235">+R327/210*1000</f>
        <v>0</v>
      </c>
      <c r="T327" s="692"/>
      <c r="U327" s="695">
        <f t="shared" ref="U327:U334" si="236">+K327+T327</f>
        <v>0</v>
      </c>
      <c r="V327" s="696">
        <f t="shared" ref="V327:V334" si="237">IF(S327=0,0,+U327/S327*100)</f>
        <v>0</v>
      </c>
      <c r="W327" s="694"/>
      <c r="X327" s="691">
        <f t="shared" si="224"/>
        <v>0</v>
      </c>
      <c r="Y327" s="692"/>
      <c r="Z327" s="695">
        <f t="shared" si="225"/>
        <v>0</v>
      </c>
      <c r="AA327" s="697">
        <f t="shared" si="226"/>
        <v>0</v>
      </c>
    </row>
    <row r="328" spans="2:27" ht="14.25" customHeight="1" x14ac:dyDescent="0.15">
      <c r="B328" s="872"/>
      <c r="C328" s="873"/>
      <c r="D328" s="874"/>
      <c r="E328" s="864"/>
      <c r="F328" s="865"/>
      <c r="G328" s="848"/>
      <c r="H328" s="679" t="s">
        <v>568</v>
      </c>
      <c r="I328" s="698">
        <v>0</v>
      </c>
      <c r="J328" s="715">
        <f t="shared" si="192"/>
        <v>0</v>
      </c>
      <c r="K328" s="702"/>
      <c r="L328" s="698">
        <v>0</v>
      </c>
      <c r="M328" s="715">
        <f t="shared" si="193"/>
        <v>0</v>
      </c>
      <c r="N328" s="701"/>
      <c r="O328" s="850"/>
      <c r="P328" s="852"/>
      <c r="Q328" s="854"/>
      <c r="R328" s="702"/>
      <c r="S328" s="699">
        <f>+R328/210*1000</f>
        <v>0</v>
      </c>
      <c r="T328" s="700"/>
      <c r="U328" s="703">
        <f t="shared" si="236"/>
        <v>0</v>
      </c>
      <c r="V328" s="704">
        <f t="shared" si="237"/>
        <v>0</v>
      </c>
      <c r="W328" s="702"/>
      <c r="X328" s="699">
        <f t="shared" si="224"/>
        <v>0</v>
      </c>
      <c r="Y328" s="700"/>
      <c r="Z328" s="703">
        <f t="shared" si="225"/>
        <v>0</v>
      </c>
      <c r="AA328" s="705">
        <f t="shared" si="226"/>
        <v>0</v>
      </c>
    </row>
    <row r="329" spans="2:27" ht="14.25" customHeight="1" x14ac:dyDescent="0.15">
      <c r="B329" s="872"/>
      <c r="C329" s="873"/>
      <c r="D329" s="874"/>
      <c r="E329" s="864"/>
      <c r="F329" s="865"/>
      <c r="G329" s="846" t="s">
        <v>567</v>
      </c>
      <c r="H329" s="680" t="s">
        <v>566</v>
      </c>
      <c r="I329" s="706">
        <v>75</v>
      </c>
      <c r="J329" s="716">
        <f t="shared" si="192"/>
        <v>357.14285714285717</v>
      </c>
      <c r="K329" s="710"/>
      <c r="L329" s="706">
        <v>75</v>
      </c>
      <c r="M329" s="716">
        <f t="shared" si="193"/>
        <v>206.19652471058063</v>
      </c>
      <c r="N329" s="709"/>
      <c r="O329" s="850"/>
      <c r="P329" s="852"/>
      <c r="Q329" s="854"/>
      <c r="R329" s="710"/>
      <c r="S329" s="707">
        <f t="shared" ref="S329:S334" si="238">+R329/210*1000</f>
        <v>0</v>
      </c>
      <c r="T329" s="708"/>
      <c r="U329" s="711">
        <f t="shared" si="236"/>
        <v>0</v>
      </c>
      <c r="V329" s="712">
        <f t="shared" si="237"/>
        <v>0</v>
      </c>
      <c r="W329" s="710"/>
      <c r="X329" s="707">
        <f t="shared" si="224"/>
        <v>0</v>
      </c>
      <c r="Y329" s="708"/>
      <c r="Z329" s="711">
        <f t="shared" si="225"/>
        <v>0</v>
      </c>
      <c r="AA329" s="713">
        <f t="shared" si="226"/>
        <v>0</v>
      </c>
    </row>
    <row r="330" spans="2:27" ht="14.25" customHeight="1" x14ac:dyDescent="0.15">
      <c r="B330" s="872"/>
      <c r="C330" s="873"/>
      <c r="D330" s="874"/>
      <c r="E330" s="864"/>
      <c r="F330" s="865"/>
      <c r="G330" s="847"/>
      <c r="H330" s="678" t="s">
        <v>567</v>
      </c>
      <c r="I330" s="690">
        <v>0</v>
      </c>
      <c r="J330" s="714">
        <f t="shared" si="192"/>
        <v>0</v>
      </c>
      <c r="K330" s="694"/>
      <c r="L330" s="690">
        <v>0</v>
      </c>
      <c r="M330" s="714">
        <f t="shared" si="193"/>
        <v>0</v>
      </c>
      <c r="N330" s="693"/>
      <c r="O330" s="850"/>
      <c r="P330" s="852"/>
      <c r="Q330" s="854"/>
      <c r="R330" s="694"/>
      <c r="S330" s="691">
        <f t="shared" si="238"/>
        <v>0</v>
      </c>
      <c r="T330" s="692"/>
      <c r="U330" s="695">
        <f t="shared" si="236"/>
        <v>0</v>
      </c>
      <c r="V330" s="696">
        <f t="shared" si="237"/>
        <v>0</v>
      </c>
      <c r="W330" s="694"/>
      <c r="X330" s="691">
        <f t="shared" si="224"/>
        <v>0</v>
      </c>
      <c r="Y330" s="692"/>
      <c r="Z330" s="695">
        <f t="shared" si="225"/>
        <v>0</v>
      </c>
      <c r="AA330" s="697">
        <f t="shared" si="226"/>
        <v>0</v>
      </c>
    </row>
    <row r="331" spans="2:27" ht="14.25" customHeight="1" x14ac:dyDescent="0.15">
      <c r="B331" s="872"/>
      <c r="C331" s="873"/>
      <c r="D331" s="874"/>
      <c r="E331" s="864"/>
      <c r="F331" s="865"/>
      <c r="G331" s="848"/>
      <c r="H331" s="679" t="s">
        <v>568</v>
      </c>
      <c r="I331" s="698">
        <v>0</v>
      </c>
      <c r="J331" s="715">
        <f t="shared" si="192"/>
        <v>0</v>
      </c>
      <c r="K331" s="702"/>
      <c r="L331" s="698">
        <v>0</v>
      </c>
      <c r="M331" s="715">
        <f t="shared" si="193"/>
        <v>0</v>
      </c>
      <c r="N331" s="701"/>
      <c r="O331" s="850"/>
      <c r="P331" s="852"/>
      <c r="Q331" s="854"/>
      <c r="R331" s="702"/>
      <c r="S331" s="699">
        <f t="shared" si="238"/>
        <v>0</v>
      </c>
      <c r="T331" s="700"/>
      <c r="U331" s="703">
        <f t="shared" si="236"/>
        <v>0</v>
      </c>
      <c r="V331" s="704">
        <f t="shared" si="237"/>
        <v>0</v>
      </c>
      <c r="W331" s="702"/>
      <c r="X331" s="699">
        <f t="shared" si="224"/>
        <v>0</v>
      </c>
      <c r="Y331" s="700"/>
      <c r="Z331" s="703">
        <f t="shared" si="225"/>
        <v>0</v>
      </c>
      <c r="AA331" s="705">
        <f t="shared" si="226"/>
        <v>0</v>
      </c>
    </row>
    <row r="332" spans="2:27" ht="14.25" customHeight="1" x14ac:dyDescent="0.15">
      <c r="B332" s="872"/>
      <c r="C332" s="873"/>
      <c r="D332" s="874"/>
      <c r="E332" s="864"/>
      <c r="F332" s="865"/>
      <c r="G332" s="846" t="s">
        <v>568</v>
      </c>
      <c r="H332" s="680" t="s">
        <v>566</v>
      </c>
      <c r="I332" s="706">
        <v>0</v>
      </c>
      <c r="J332" s="716">
        <f t="shared" ref="J332:J395" si="239">I332/210*1000</f>
        <v>0</v>
      </c>
      <c r="K332" s="710"/>
      <c r="L332" s="706">
        <v>0</v>
      </c>
      <c r="M332" s="716">
        <f t="shared" ref="M332:M395" si="240">L332/210/SQRT(3)*1000</f>
        <v>0</v>
      </c>
      <c r="N332" s="709"/>
      <c r="O332" s="850"/>
      <c r="P332" s="852"/>
      <c r="Q332" s="854"/>
      <c r="R332" s="710"/>
      <c r="S332" s="707">
        <f t="shared" si="238"/>
        <v>0</v>
      </c>
      <c r="T332" s="708"/>
      <c r="U332" s="711">
        <f t="shared" si="236"/>
        <v>0</v>
      </c>
      <c r="V332" s="712">
        <f t="shared" si="237"/>
        <v>0</v>
      </c>
      <c r="W332" s="710"/>
      <c r="X332" s="707">
        <f t="shared" si="224"/>
        <v>0</v>
      </c>
      <c r="Y332" s="708"/>
      <c r="Z332" s="711">
        <f t="shared" si="225"/>
        <v>0</v>
      </c>
      <c r="AA332" s="713">
        <f t="shared" si="226"/>
        <v>0</v>
      </c>
    </row>
    <row r="333" spans="2:27" ht="14.25" customHeight="1" x14ac:dyDescent="0.15">
      <c r="B333" s="872"/>
      <c r="C333" s="873"/>
      <c r="D333" s="874"/>
      <c r="E333" s="864"/>
      <c r="F333" s="865"/>
      <c r="G333" s="847"/>
      <c r="H333" s="678" t="s">
        <v>567</v>
      </c>
      <c r="I333" s="690">
        <v>0</v>
      </c>
      <c r="J333" s="714">
        <f t="shared" si="239"/>
        <v>0</v>
      </c>
      <c r="K333" s="694"/>
      <c r="L333" s="690">
        <v>0</v>
      </c>
      <c r="M333" s="714">
        <f t="shared" si="240"/>
        <v>0</v>
      </c>
      <c r="N333" s="693"/>
      <c r="O333" s="850"/>
      <c r="P333" s="852"/>
      <c r="Q333" s="854"/>
      <c r="R333" s="694"/>
      <c r="S333" s="691">
        <f t="shared" si="238"/>
        <v>0</v>
      </c>
      <c r="T333" s="692"/>
      <c r="U333" s="695">
        <f t="shared" si="236"/>
        <v>0</v>
      </c>
      <c r="V333" s="696">
        <f t="shared" si="237"/>
        <v>0</v>
      </c>
      <c r="W333" s="694"/>
      <c r="X333" s="691">
        <f t="shared" si="224"/>
        <v>0</v>
      </c>
      <c r="Y333" s="692"/>
      <c r="Z333" s="695">
        <f t="shared" si="225"/>
        <v>0</v>
      </c>
      <c r="AA333" s="697">
        <f t="shared" si="226"/>
        <v>0</v>
      </c>
    </row>
    <row r="334" spans="2:27" ht="14.25" customHeight="1" x14ac:dyDescent="0.15">
      <c r="B334" s="872"/>
      <c r="C334" s="873"/>
      <c r="D334" s="874"/>
      <c r="E334" s="863"/>
      <c r="F334" s="865"/>
      <c r="G334" s="848"/>
      <c r="H334" s="679" t="s">
        <v>568</v>
      </c>
      <c r="I334" s="698">
        <v>0</v>
      </c>
      <c r="J334" s="715">
        <f t="shared" si="239"/>
        <v>0</v>
      </c>
      <c r="K334" s="702"/>
      <c r="L334" s="698">
        <v>0</v>
      </c>
      <c r="M334" s="715">
        <f t="shared" si="240"/>
        <v>0</v>
      </c>
      <c r="N334" s="701"/>
      <c r="O334" s="849"/>
      <c r="P334" s="851"/>
      <c r="Q334" s="853"/>
      <c r="R334" s="702"/>
      <c r="S334" s="699">
        <f t="shared" si="238"/>
        <v>0</v>
      </c>
      <c r="T334" s="700"/>
      <c r="U334" s="703">
        <f t="shared" si="236"/>
        <v>0</v>
      </c>
      <c r="V334" s="704">
        <f t="shared" si="237"/>
        <v>0</v>
      </c>
      <c r="W334" s="702"/>
      <c r="X334" s="699">
        <f t="shared" si="224"/>
        <v>0</v>
      </c>
      <c r="Y334" s="700"/>
      <c r="Z334" s="703">
        <f t="shared" si="225"/>
        <v>0</v>
      </c>
      <c r="AA334" s="705">
        <f t="shared" si="226"/>
        <v>0</v>
      </c>
    </row>
    <row r="335" spans="2:27" ht="14.25" customHeight="1" x14ac:dyDescent="0.15">
      <c r="B335" s="858">
        <v>37</v>
      </c>
      <c r="C335" s="859" t="s">
        <v>142</v>
      </c>
      <c r="D335" s="860" t="s">
        <v>571</v>
      </c>
      <c r="E335" s="863">
        <f t="shared" ref="E335" si="241">SUM(I335:I343)+SUM(L335:L343)</f>
        <v>550</v>
      </c>
      <c r="F335" s="865">
        <v>176</v>
      </c>
      <c r="G335" s="846" t="s">
        <v>566</v>
      </c>
      <c r="H335" s="680" t="s">
        <v>566</v>
      </c>
      <c r="I335" s="706">
        <v>75</v>
      </c>
      <c r="J335" s="716">
        <f t="shared" si="239"/>
        <v>357.14285714285717</v>
      </c>
      <c r="K335" s="710"/>
      <c r="L335" s="706">
        <v>300</v>
      </c>
      <c r="M335" s="716">
        <f t="shared" si="240"/>
        <v>824.78609884232253</v>
      </c>
      <c r="N335" s="709"/>
      <c r="O335" s="849"/>
      <c r="P335" s="851">
        <f t="shared" ref="P335" si="242">SUM(R335:R343)+SUM(W335:W343)</f>
        <v>0</v>
      </c>
      <c r="Q335" s="853"/>
      <c r="R335" s="710"/>
      <c r="S335" s="707">
        <f>+R335/210*1000</f>
        <v>0</v>
      </c>
      <c r="T335" s="708"/>
      <c r="U335" s="711">
        <f>+K335+T335</f>
        <v>0</v>
      </c>
      <c r="V335" s="712">
        <f>IF(S335=0,0,+U335/S335*100)</f>
        <v>0</v>
      </c>
      <c r="W335" s="710"/>
      <c r="X335" s="707">
        <f t="shared" si="224"/>
        <v>0</v>
      </c>
      <c r="Y335" s="708"/>
      <c r="Z335" s="711">
        <f t="shared" si="225"/>
        <v>0</v>
      </c>
      <c r="AA335" s="713">
        <f t="shared" si="226"/>
        <v>0</v>
      </c>
    </row>
    <row r="336" spans="2:27" ht="14.25" customHeight="1" x14ac:dyDescent="0.15">
      <c r="B336" s="858"/>
      <c r="C336" s="859"/>
      <c r="D336" s="861"/>
      <c r="E336" s="864"/>
      <c r="F336" s="865"/>
      <c r="G336" s="847"/>
      <c r="H336" s="678" t="s">
        <v>567</v>
      </c>
      <c r="I336" s="690">
        <v>0</v>
      </c>
      <c r="J336" s="714">
        <f t="shared" si="239"/>
        <v>0</v>
      </c>
      <c r="K336" s="694"/>
      <c r="L336" s="690">
        <v>0</v>
      </c>
      <c r="M336" s="714">
        <f t="shared" si="240"/>
        <v>0</v>
      </c>
      <c r="N336" s="693"/>
      <c r="O336" s="850"/>
      <c r="P336" s="852"/>
      <c r="Q336" s="854"/>
      <c r="R336" s="694"/>
      <c r="S336" s="691">
        <f t="shared" ref="S336" si="243">+R336/210*1000</f>
        <v>0</v>
      </c>
      <c r="T336" s="692"/>
      <c r="U336" s="695">
        <f t="shared" ref="U336:U343" si="244">+K336+T336</f>
        <v>0</v>
      </c>
      <c r="V336" s="696">
        <f t="shared" ref="V336:V343" si="245">IF(S336=0,0,+U336/S336*100)</f>
        <v>0</v>
      </c>
      <c r="W336" s="694"/>
      <c r="X336" s="691">
        <f t="shared" si="224"/>
        <v>0</v>
      </c>
      <c r="Y336" s="692"/>
      <c r="Z336" s="695">
        <f t="shared" si="225"/>
        <v>0</v>
      </c>
      <c r="AA336" s="697">
        <f t="shared" si="226"/>
        <v>0</v>
      </c>
    </row>
    <row r="337" spans="2:27" ht="14.25" customHeight="1" x14ac:dyDescent="0.15">
      <c r="B337" s="858"/>
      <c r="C337" s="859"/>
      <c r="D337" s="861"/>
      <c r="E337" s="864"/>
      <c r="F337" s="865"/>
      <c r="G337" s="848"/>
      <c r="H337" s="679" t="s">
        <v>568</v>
      </c>
      <c r="I337" s="698">
        <v>0</v>
      </c>
      <c r="J337" s="715">
        <f t="shared" si="239"/>
        <v>0</v>
      </c>
      <c r="K337" s="702"/>
      <c r="L337" s="698">
        <v>0</v>
      </c>
      <c r="M337" s="715">
        <f t="shared" si="240"/>
        <v>0</v>
      </c>
      <c r="N337" s="701"/>
      <c r="O337" s="850"/>
      <c r="P337" s="852"/>
      <c r="Q337" s="854"/>
      <c r="R337" s="702"/>
      <c r="S337" s="699">
        <f>+R337/210*1000</f>
        <v>0</v>
      </c>
      <c r="T337" s="700"/>
      <c r="U337" s="703">
        <f t="shared" si="244"/>
        <v>0</v>
      </c>
      <c r="V337" s="704">
        <f t="shared" si="245"/>
        <v>0</v>
      </c>
      <c r="W337" s="702"/>
      <c r="X337" s="699">
        <f t="shared" si="224"/>
        <v>0</v>
      </c>
      <c r="Y337" s="700"/>
      <c r="Z337" s="703">
        <f t="shared" si="225"/>
        <v>0</v>
      </c>
      <c r="AA337" s="705">
        <f t="shared" si="226"/>
        <v>0</v>
      </c>
    </row>
    <row r="338" spans="2:27" ht="14.25" customHeight="1" x14ac:dyDescent="0.15">
      <c r="B338" s="858"/>
      <c r="C338" s="859"/>
      <c r="D338" s="861"/>
      <c r="E338" s="864"/>
      <c r="F338" s="865"/>
      <c r="G338" s="846" t="s">
        <v>567</v>
      </c>
      <c r="H338" s="680" t="s">
        <v>566</v>
      </c>
      <c r="I338" s="706">
        <v>75</v>
      </c>
      <c r="J338" s="716">
        <f t="shared" si="239"/>
        <v>357.14285714285717</v>
      </c>
      <c r="K338" s="710"/>
      <c r="L338" s="706">
        <v>100</v>
      </c>
      <c r="M338" s="716">
        <f t="shared" si="240"/>
        <v>274.92869961410747</v>
      </c>
      <c r="N338" s="709"/>
      <c r="O338" s="850"/>
      <c r="P338" s="852"/>
      <c r="Q338" s="854"/>
      <c r="R338" s="710"/>
      <c r="S338" s="707">
        <f t="shared" ref="S338:S343" si="246">+R338/210*1000</f>
        <v>0</v>
      </c>
      <c r="T338" s="708"/>
      <c r="U338" s="711">
        <f t="shared" si="244"/>
        <v>0</v>
      </c>
      <c r="V338" s="712">
        <f t="shared" si="245"/>
        <v>0</v>
      </c>
      <c r="W338" s="710"/>
      <c r="X338" s="707">
        <f t="shared" si="224"/>
        <v>0</v>
      </c>
      <c r="Y338" s="708"/>
      <c r="Z338" s="711">
        <f t="shared" si="225"/>
        <v>0</v>
      </c>
      <c r="AA338" s="713">
        <f t="shared" si="226"/>
        <v>0</v>
      </c>
    </row>
    <row r="339" spans="2:27" ht="14.25" customHeight="1" x14ac:dyDescent="0.15">
      <c r="B339" s="858"/>
      <c r="C339" s="859"/>
      <c r="D339" s="861"/>
      <c r="E339" s="864"/>
      <c r="F339" s="865"/>
      <c r="G339" s="847"/>
      <c r="H339" s="678" t="s">
        <v>567</v>
      </c>
      <c r="I339" s="690">
        <v>0</v>
      </c>
      <c r="J339" s="714">
        <f t="shared" si="239"/>
        <v>0</v>
      </c>
      <c r="K339" s="694"/>
      <c r="L339" s="690">
        <v>0</v>
      </c>
      <c r="M339" s="714">
        <f t="shared" si="240"/>
        <v>0</v>
      </c>
      <c r="N339" s="693"/>
      <c r="O339" s="850"/>
      <c r="P339" s="852"/>
      <c r="Q339" s="854"/>
      <c r="R339" s="694"/>
      <c r="S339" s="691">
        <f t="shared" si="246"/>
        <v>0</v>
      </c>
      <c r="T339" s="692"/>
      <c r="U339" s="695">
        <f t="shared" si="244"/>
        <v>0</v>
      </c>
      <c r="V339" s="696">
        <f t="shared" si="245"/>
        <v>0</v>
      </c>
      <c r="W339" s="694"/>
      <c r="X339" s="691">
        <f t="shared" si="224"/>
        <v>0</v>
      </c>
      <c r="Y339" s="692"/>
      <c r="Z339" s="695">
        <f t="shared" si="225"/>
        <v>0</v>
      </c>
      <c r="AA339" s="697">
        <f t="shared" si="226"/>
        <v>0</v>
      </c>
    </row>
    <row r="340" spans="2:27" ht="14.25" customHeight="1" x14ac:dyDescent="0.15">
      <c r="B340" s="858"/>
      <c r="C340" s="859"/>
      <c r="D340" s="861"/>
      <c r="E340" s="864"/>
      <c r="F340" s="865"/>
      <c r="G340" s="848"/>
      <c r="H340" s="679" t="s">
        <v>568</v>
      </c>
      <c r="I340" s="698">
        <v>0</v>
      </c>
      <c r="J340" s="715">
        <f t="shared" si="239"/>
        <v>0</v>
      </c>
      <c r="K340" s="702"/>
      <c r="L340" s="698">
        <v>0</v>
      </c>
      <c r="M340" s="715">
        <f t="shared" si="240"/>
        <v>0</v>
      </c>
      <c r="N340" s="701"/>
      <c r="O340" s="850"/>
      <c r="P340" s="852"/>
      <c r="Q340" s="854"/>
      <c r="R340" s="702"/>
      <c r="S340" s="699">
        <f t="shared" si="246"/>
        <v>0</v>
      </c>
      <c r="T340" s="700"/>
      <c r="U340" s="703">
        <f t="shared" si="244"/>
        <v>0</v>
      </c>
      <c r="V340" s="704">
        <f t="shared" si="245"/>
        <v>0</v>
      </c>
      <c r="W340" s="702"/>
      <c r="X340" s="699">
        <f t="shared" si="224"/>
        <v>0</v>
      </c>
      <c r="Y340" s="700"/>
      <c r="Z340" s="703">
        <f t="shared" si="225"/>
        <v>0</v>
      </c>
      <c r="AA340" s="705">
        <f t="shared" si="226"/>
        <v>0</v>
      </c>
    </row>
    <row r="341" spans="2:27" ht="14.25" customHeight="1" x14ac:dyDescent="0.15">
      <c r="B341" s="858"/>
      <c r="C341" s="859"/>
      <c r="D341" s="861"/>
      <c r="E341" s="864"/>
      <c r="F341" s="865"/>
      <c r="G341" s="846" t="s">
        <v>568</v>
      </c>
      <c r="H341" s="680" t="s">
        <v>566</v>
      </c>
      <c r="I341" s="706">
        <v>0</v>
      </c>
      <c r="J341" s="716">
        <f t="shared" si="239"/>
        <v>0</v>
      </c>
      <c r="K341" s="710"/>
      <c r="L341" s="706">
        <v>0</v>
      </c>
      <c r="M341" s="716">
        <f t="shared" si="240"/>
        <v>0</v>
      </c>
      <c r="N341" s="709"/>
      <c r="O341" s="850"/>
      <c r="P341" s="852"/>
      <c r="Q341" s="854"/>
      <c r="R341" s="710"/>
      <c r="S341" s="707">
        <f t="shared" si="246"/>
        <v>0</v>
      </c>
      <c r="T341" s="708"/>
      <c r="U341" s="711">
        <f t="shared" si="244"/>
        <v>0</v>
      </c>
      <c r="V341" s="712">
        <f t="shared" si="245"/>
        <v>0</v>
      </c>
      <c r="W341" s="710"/>
      <c r="X341" s="707">
        <f t="shared" si="224"/>
        <v>0</v>
      </c>
      <c r="Y341" s="708"/>
      <c r="Z341" s="711">
        <f t="shared" si="225"/>
        <v>0</v>
      </c>
      <c r="AA341" s="713">
        <f t="shared" si="226"/>
        <v>0</v>
      </c>
    </row>
    <row r="342" spans="2:27" ht="14.25" customHeight="1" x14ac:dyDescent="0.15">
      <c r="B342" s="858"/>
      <c r="C342" s="859"/>
      <c r="D342" s="861"/>
      <c r="E342" s="864"/>
      <c r="F342" s="865"/>
      <c r="G342" s="847"/>
      <c r="H342" s="678" t="s">
        <v>567</v>
      </c>
      <c r="I342" s="690">
        <v>0</v>
      </c>
      <c r="J342" s="691">
        <f t="shared" si="239"/>
        <v>0</v>
      </c>
      <c r="K342" s="692"/>
      <c r="L342" s="690">
        <v>0</v>
      </c>
      <c r="M342" s="691">
        <f t="shared" si="240"/>
        <v>0</v>
      </c>
      <c r="N342" s="693"/>
      <c r="O342" s="850"/>
      <c r="P342" s="852"/>
      <c r="Q342" s="854"/>
      <c r="R342" s="694"/>
      <c r="S342" s="691">
        <f t="shared" si="246"/>
        <v>0</v>
      </c>
      <c r="T342" s="692"/>
      <c r="U342" s="695">
        <f t="shared" si="244"/>
        <v>0</v>
      </c>
      <c r="V342" s="696">
        <f t="shared" si="245"/>
        <v>0</v>
      </c>
      <c r="W342" s="694"/>
      <c r="X342" s="691">
        <f t="shared" si="224"/>
        <v>0</v>
      </c>
      <c r="Y342" s="692"/>
      <c r="Z342" s="695">
        <f t="shared" si="225"/>
        <v>0</v>
      </c>
      <c r="AA342" s="697">
        <f t="shared" si="226"/>
        <v>0</v>
      </c>
    </row>
    <row r="343" spans="2:27" ht="14.25" customHeight="1" x14ac:dyDescent="0.15">
      <c r="B343" s="858"/>
      <c r="C343" s="859"/>
      <c r="D343" s="862"/>
      <c r="E343" s="863"/>
      <c r="F343" s="865"/>
      <c r="G343" s="848"/>
      <c r="H343" s="679" t="s">
        <v>568</v>
      </c>
      <c r="I343" s="698">
        <v>0</v>
      </c>
      <c r="J343" s="699">
        <f t="shared" si="239"/>
        <v>0</v>
      </c>
      <c r="K343" s="700"/>
      <c r="L343" s="698">
        <v>0</v>
      </c>
      <c r="M343" s="699">
        <f t="shared" si="240"/>
        <v>0</v>
      </c>
      <c r="N343" s="701"/>
      <c r="O343" s="849"/>
      <c r="P343" s="851"/>
      <c r="Q343" s="853"/>
      <c r="R343" s="702"/>
      <c r="S343" s="699">
        <f t="shared" si="246"/>
        <v>0</v>
      </c>
      <c r="T343" s="700"/>
      <c r="U343" s="703">
        <f t="shared" si="244"/>
        <v>0</v>
      </c>
      <c r="V343" s="704">
        <f t="shared" si="245"/>
        <v>0</v>
      </c>
      <c r="W343" s="702"/>
      <c r="X343" s="699">
        <f t="shared" si="224"/>
        <v>0</v>
      </c>
      <c r="Y343" s="700"/>
      <c r="Z343" s="703">
        <f t="shared" si="225"/>
        <v>0</v>
      </c>
      <c r="AA343" s="705">
        <f t="shared" si="226"/>
        <v>0</v>
      </c>
    </row>
    <row r="344" spans="2:27" ht="14.25" customHeight="1" x14ac:dyDescent="0.15">
      <c r="B344" s="872">
        <v>38</v>
      </c>
      <c r="C344" s="873" t="s">
        <v>143</v>
      </c>
      <c r="D344" s="874"/>
      <c r="E344" s="863">
        <f t="shared" ref="E344" si="247">SUM(I344:I352)+SUM(L344:L352)</f>
        <v>300</v>
      </c>
      <c r="F344" s="865">
        <v>192</v>
      </c>
      <c r="G344" s="846" t="s">
        <v>566</v>
      </c>
      <c r="H344" s="680" t="s">
        <v>566</v>
      </c>
      <c r="I344" s="706">
        <v>50</v>
      </c>
      <c r="J344" s="716">
        <f t="shared" si="239"/>
        <v>238.09523809523807</v>
      </c>
      <c r="K344" s="710"/>
      <c r="L344" s="706">
        <v>150</v>
      </c>
      <c r="M344" s="716">
        <f t="shared" si="240"/>
        <v>412.39304942116127</v>
      </c>
      <c r="N344" s="709"/>
      <c r="O344" s="849"/>
      <c r="P344" s="851">
        <f t="shared" ref="P344" si="248">SUM(R344:R352)+SUM(W344:W352)</f>
        <v>0</v>
      </c>
      <c r="Q344" s="853"/>
      <c r="R344" s="710"/>
      <c r="S344" s="707">
        <f>+R344/210*1000</f>
        <v>0</v>
      </c>
      <c r="T344" s="708"/>
      <c r="U344" s="711">
        <f>+K344+T344</f>
        <v>0</v>
      </c>
      <c r="V344" s="712">
        <f>IF(S344=0,0,+U344/S344*100)</f>
        <v>0</v>
      </c>
      <c r="W344" s="710"/>
      <c r="X344" s="707">
        <f t="shared" si="224"/>
        <v>0</v>
      </c>
      <c r="Y344" s="708"/>
      <c r="Z344" s="711">
        <f t="shared" si="225"/>
        <v>0</v>
      </c>
      <c r="AA344" s="713">
        <f t="shared" si="226"/>
        <v>0</v>
      </c>
    </row>
    <row r="345" spans="2:27" ht="14.25" customHeight="1" x14ac:dyDescent="0.15">
      <c r="B345" s="872"/>
      <c r="C345" s="873"/>
      <c r="D345" s="874"/>
      <c r="E345" s="864"/>
      <c r="F345" s="865"/>
      <c r="G345" s="847"/>
      <c r="H345" s="678" t="s">
        <v>567</v>
      </c>
      <c r="I345" s="690">
        <v>0</v>
      </c>
      <c r="J345" s="714">
        <f t="shared" si="239"/>
        <v>0</v>
      </c>
      <c r="K345" s="694"/>
      <c r="L345" s="690">
        <v>0</v>
      </c>
      <c r="M345" s="714">
        <f t="shared" si="240"/>
        <v>0</v>
      </c>
      <c r="N345" s="693"/>
      <c r="O345" s="850"/>
      <c r="P345" s="852"/>
      <c r="Q345" s="854"/>
      <c r="R345" s="694"/>
      <c r="S345" s="691">
        <f t="shared" ref="S345" si="249">+R345/210*1000</f>
        <v>0</v>
      </c>
      <c r="T345" s="692"/>
      <c r="U345" s="695">
        <f t="shared" ref="U345:U352" si="250">+K345+T345</f>
        <v>0</v>
      </c>
      <c r="V345" s="696">
        <f t="shared" ref="V345:V352" si="251">IF(S345=0,0,+U345/S345*100)</f>
        <v>0</v>
      </c>
      <c r="W345" s="694"/>
      <c r="X345" s="691">
        <f t="shared" si="224"/>
        <v>0</v>
      </c>
      <c r="Y345" s="692"/>
      <c r="Z345" s="695">
        <f t="shared" si="225"/>
        <v>0</v>
      </c>
      <c r="AA345" s="697">
        <f t="shared" si="226"/>
        <v>0</v>
      </c>
    </row>
    <row r="346" spans="2:27" ht="14.25" customHeight="1" x14ac:dyDescent="0.15">
      <c r="B346" s="872"/>
      <c r="C346" s="873"/>
      <c r="D346" s="874"/>
      <c r="E346" s="864"/>
      <c r="F346" s="865"/>
      <c r="G346" s="848"/>
      <c r="H346" s="679" t="s">
        <v>568</v>
      </c>
      <c r="I346" s="698">
        <v>0</v>
      </c>
      <c r="J346" s="715">
        <f t="shared" si="239"/>
        <v>0</v>
      </c>
      <c r="K346" s="702"/>
      <c r="L346" s="698">
        <v>0</v>
      </c>
      <c r="M346" s="715">
        <f t="shared" si="240"/>
        <v>0</v>
      </c>
      <c r="N346" s="701"/>
      <c r="O346" s="850"/>
      <c r="P346" s="852"/>
      <c r="Q346" s="854"/>
      <c r="R346" s="702"/>
      <c r="S346" s="699">
        <f>+R346/210*1000</f>
        <v>0</v>
      </c>
      <c r="T346" s="700"/>
      <c r="U346" s="703">
        <f t="shared" si="250"/>
        <v>0</v>
      </c>
      <c r="V346" s="704">
        <f t="shared" si="251"/>
        <v>0</v>
      </c>
      <c r="W346" s="702"/>
      <c r="X346" s="699">
        <f t="shared" si="224"/>
        <v>0</v>
      </c>
      <c r="Y346" s="700"/>
      <c r="Z346" s="703">
        <f t="shared" si="225"/>
        <v>0</v>
      </c>
      <c r="AA346" s="705">
        <f t="shared" si="226"/>
        <v>0</v>
      </c>
    </row>
    <row r="347" spans="2:27" ht="14.25" customHeight="1" x14ac:dyDescent="0.15">
      <c r="B347" s="872"/>
      <c r="C347" s="873"/>
      <c r="D347" s="874"/>
      <c r="E347" s="864"/>
      <c r="F347" s="865"/>
      <c r="G347" s="846" t="s">
        <v>567</v>
      </c>
      <c r="H347" s="680" t="s">
        <v>566</v>
      </c>
      <c r="I347" s="706">
        <v>0</v>
      </c>
      <c r="J347" s="716">
        <f t="shared" si="239"/>
        <v>0</v>
      </c>
      <c r="K347" s="710"/>
      <c r="L347" s="706">
        <v>100</v>
      </c>
      <c r="M347" s="716">
        <f t="shared" si="240"/>
        <v>274.92869961410747</v>
      </c>
      <c r="N347" s="709"/>
      <c r="O347" s="850"/>
      <c r="P347" s="852"/>
      <c r="Q347" s="854"/>
      <c r="R347" s="710"/>
      <c r="S347" s="707">
        <f t="shared" ref="S347:S352" si="252">+R347/210*1000</f>
        <v>0</v>
      </c>
      <c r="T347" s="708"/>
      <c r="U347" s="711">
        <f t="shared" si="250"/>
        <v>0</v>
      </c>
      <c r="V347" s="712">
        <f t="shared" si="251"/>
        <v>0</v>
      </c>
      <c r="W347" s="710"/>
      <c r="X347" s="707">
        <f t="shared" si="224"/>
        <v>0</v>
      </c>
      <c r="Y347" s="708"/>
      <c r="Z347" s="711">
        <f t="shared" si="225"/>
        <v>0</v>
      </c>
      <c r="AA347" s="713">
        <f t="shared" si="226"/>
        <v>0</v>
      </c>
    </row>
    <row r="348" spans="2:27" ht="14.25" customHeight="1" x14ac:dyDescent="0.15">
      <c r="B348" s="872"/>
      <c r="C348" s="873"/>
      <c r="D348" s="874"/>
      <c r="E348" s="864"/>
      <c r="F348" s="865"/>
      <c r="G348" s="847"/>
      <c r="H348" s="678" t="s">
        <v>567</v>
      </c>
      <c r="I348" s="690">
        <v>0</v>
      </c>
      <c r="J348" s="714">
        <f t="shared" si="239"/>
        <v>0</v>
      </c>
      <c r="K348" s="694"/>
      <c r="L348" s="690">
        <v>0</v>
      </c>
      <c r="M348" s="714">
        <f t="shared" si="240"/>
        <v>0</v>
      </c>
      <c r="N348" s="693"/>
      <c r="O348" s="850"/>
      <c r="P348" s="852"/>
      <c r="Q348" s="854"/>
      <c r="R348" s="694"/>
      <c r="S348" s="691">
        <f t="shared" si="252"/>
        <v>0</v>
      </c>
      <c r="T348" s="692"/>
      <c r="U348" s="695">
        <f t="shared" si="250"/>
        <v>0</v>
      </c>
      <c r="V348" s="696">
        <f t="shared" si="251"/>
        <v>0</v>
      </c>
      <c r="W348" s="694"/>
      <c r="X348" s="691">
        <f t="shared" si="224"/>
        <v>0</v>
      </c>
      <c r="Y348" s="692"/>
      <c r="Z348" s="695">
        <f t="shared" si="225"/>
        <v>0</v>
      </c>
      <c r="AA348" s="697">
        <f t="shared" si="226"/>
        <v>0</v>
      </c>
    </row>
    <row r="349" spans="2:27" ht="14.25" customHeight="1" x14ac:dyDescent="0.15">
      <c r="B349" s="872"/>
      <c r="C349" s="873"/>
      <c r="D349" s="874"/>
      <c r="E349" s="864"/>
      <c r="F349" s="865"/>
      <c r="G349" s="848"/>
      <c r="H349" s="679" t="s">
        <v>568</v>
      </c>
      <c r="I349" s="698">
        <v>0</v>
      </c>
      <c r="J349" s="715">
        <f t="shared" si="239"/>
        <v>0</v>
      </c>
      <c r="K349" s="702"/>
      <c r="L349" s="698">
        <v>0</v>
      </c>
      <c r="M349" s="715">
        <f t="shared" si="240"/>
        <v>0</v>
      </c>
      <c r="N349" s="701"/>
      <c r="O349" s="850"/>
      <c r="P349" s="852"/>
      <c r="Q349" s="854"/>
      <c r="R349" s="702"/>
      <c r="S349" s="699">
        <f t="shared" si="252"/>
        <v>0</v>
      </c>
      <c r="T349" s="700"/>
      <c r="U349" s="703">
        <f t="shared" si="250"/>
        <v>0</v>
      </c>
      <c r="V349" s="704">
        <f t="shared" si="251"/>
        <v>0</v>
      </c>
      <c r="W349" s="702"/>
      <c r="X349" s="699">
        <f t="shared" si="224"/>
        <v>0</v>
      </c>
      <c r="Y349" s="700"/>
      <c r="Z349" s="703">
        <f t="shared" si="225"/>
        <v>0</v>
      </c>
      <c r="AA349" s="705">
        <f t="shared" si="226"/>
        <v>0</v>
      </c>
    </row>
    <row r="350" spans="2:27" ht="14.25" customHeight="1" x14ac:dyDescent="0.15">
      <c r="B350" s="872"/>
      <c r="C350" s="873"/>
      <c r="D350" s="874"/>
      <c r="E350" s="864"/>
      <c r="F350" s="865"/>
      <c r="G350" s="846" t="s">
        <v>568</v>
      </c>
      <c r="H350" s="680" t="s">
        <v>566</v>
      </c>
      <c r="I350" s="706">
        <v>0</v>
      </c>
      <c r="J350" s="716">
        <f t="shared" si="239"/>
        <v>0</v>
      </c>
      <c r="K350" s="710"/>
      <c r="L350" s="706">
        <v>0</v>
      </c>
      <c r="M350" s="716">
        <f t="shared" si="240"/>
        <v>0</v>
      </c>
      <c r="N350" s="709"/>
      <c r="O350" s="850"/>
      <c r="P350" s="852"/>
      <c r="Q350" s="854"/>
      <c r="R350" s="710"/>
      <c r="S350" s="707">
        <f t="shared" si="252"/>
        <v>0</v>
      </c>
      <c r="T350" s="708"/>
      <c r="U350" s="711">
        <f t="shared" si="250"/>
        <v>0</v>
      </c>
      <c r="V350" s="712">
        <f t="shared" si="251"/>
        <v>0</v>
      </c>
      <c r="W350" s="710"/>
      <c r="X350" s="707">
        <f t="shared" si="224"/>
        <v>0</v>
      </c>
      <c r="Y350" s="708"/>
      <c r="Z350" s="711">
        <f t="shared" si="225"/>
        <v>0</v>
      </c>
      <c r="AA350" s="713">
        <f t="shared" si="226"/>
        <v>0</v>
      </c>
    </row>
    <row r="351" spans="2:27" ht="14.25" customHeight="1" x14ac:dyDescent="0.15">
      <c r="B351" s="872"/>
      <c r="C351" s="873"/>
      <c r="D351" s="874"/>
      <c r="E351" s="864"/>
      <c r="F351" s="865"/>
      <c r="G351" s="847"/>
      <c r="H351" s="678" t="s">
        <v>567</v>
      </c>
      <c r="I351" s="690">
        <v>0</v>
      </c>
      <c r="J351" s="714">
        <f t="shared" si="239"/>
        <v>0</v>
      </c>
      <c r="K351" s="694"/>
      <c r="L351" s="690">
        <v>0</v>
      </c>
      <c r="M351" s="714">
        <f t="shared" si="240"/>
        <v>0</v>
      </c>
      <c r="N351" s="693"/>
      <c r="O351" s="850"/>
      <c r="P351" s="852"/>
      <c r="Q351" s="854"/>
      <c r="R351" s="694"/>
      <c r="S351" s="691">
        <f t="shared" si="252"/>
        <v>0</v>
      </c>
      <c r="T351" s="692"/>
      <c r="U351" s="695">
        <f t="shared" si="250"/>
        <v>0</v>
      </c>
      <c r="V351" s="696">
        <f t="shared" si="251"/>
        <v>0</v>
      </c>
      <c r="W351" s="694"/>
      <c r="X351" s="691">
        <f t="shared" si="224"/>
        <v>0</v>
      </c>
      <c r="Y351" s="692"/>
      <c r="Z351" s="695">
        <f t="shared" si="225"/>
        <v>0</v>
      </c>
      <c r="AA351" s="697">
        <f t="shared" si="226"/>
        <v>0</v>
      </c>
    </row>
    <row r="352" spans="2:27" ht="14.25" customHeight="1" x14ac:dyDescent="0.15">
      <c r="B352" s="872"/>
      <c r="C352" s="873"/>
      <c r="D352" s="874"/>
      <c r="E352" s="863"/>
      <c r="F352" s="865"/>
      <c r="G352" s="848"/>
      <c r="H352" s="679" t="s">
        <v>568</v>
      </c>
      <c r="I352" s="698">
        <v>0</v>
      </c>
      <c r="J352" s="715">
        <f t="shared" si="239"/>
        <v>0</v>
      </c>
      <c r="K352" s="702"/>
      <c r="L352" s="698">
        <v>0</v>
      </c>
      <c r="M352" s="715">
        <f t="shared" si="240"/>
        <v>0</v>
      </c>
      <c r="N352" s="701"/>
      <c r="O352" s="849"/>
      <c r="P352" s="851"/>
      <c r="Q352" s="853"/>
      <c r="R352" s="702"/>
      <c r="S352" s="699">
        <f t="shared" si="252"/>
        <v>0</v>
      </c>
      <c r="T352" s="700"/>
      <c r="U352" s="703">
        <f t="shared" si="250"/>
        <v>0</v>
      </c>
      <c r="V352" s="704">
        <f t="shared" si="251"/>
        <v>0</v>
      </c>
      <c r="W352" s="702"/>
      <c r="X352" s="699">
        <f t="shared" si="224"/>
        <v>0</v>
      </c>
      <c r="Y352" s="700"/>
      <c r="Z352" s="703">
        <f t="shared" si="225"/>
        <v>0</v>
      </c>
      <c r="AA352" s="705">
        <f t="shared" si="226"/>
        <v>0</v>
      </c>
    </row>
    <row r="353" spans="2:27" ht="14.25" customHeight="1" x14ac:dyDescent="0.15">
      <c r="B353" s="858">
        <v>39</v>
      </c>
      <c r="C353" s="859" t="s">
        <v>144</v>
      </c>
      <c r="D353" s="860" t="s">
        <v>571</v>
      </c>
      <c r="E353" s="863">
        <f t="shared" ref="E353" si="253">SUM(I353:I361)+SUM(L353:L361)</f>
        <v>600</v>
      </c>
      <c r="F353" s="865">
        <v>227</v>
      </c>
      <c r="G353" s="846" t="s">
        <v>566</v>
      </c>
      <c r="H353" s="680" t="s">
        <v>566</v>
      </c>
      <c r="I353" s="706">
        <v>100</v>
      </c>
      <c r="J353" s="716">
        <f t="shared" si="239"/>
        <v>476.19047619047615</v>
      </c>
      <c r="K353" s="710"/>
      <c r="L353" s="706">
        <v>300</v>
      </c>
      <c r="M353" s="716">
        <f t="shared" si="240"/>
        <v>824.78609884232253</v>
      </c>
      <c r="N353" s="709"/>
      <c r="O353" s="849"/>
      <c r="P353" s="851">
        <f t="shared" ref="P353" si="254">SUM(R353:R361)+SUM(W353:W361)</f>
        <v>0</v>
      </c>
      <c r="Q353" s="853"/>
      <c r="R353" s="710"/>
      <c r="S353" s="707">
        <f>+R353/210*1000</f>
        <v>0</v>
      </c>
      <c r="T353" s="708"/>
      <c r="U353" s="711">
        <f>+K353+T353</f>
        <v>0</v>
      </c>
      <c r="V353" s="712">
        <f>IF(S353=0,0,+U353/S353*100)</f>
        <v>0</v>
      </c>
      <c r="W353" s="710"/>
      <c r="X353" s="707">
        <f t="shared" si="224"/>
        <v>0</v>
      </c>
      <c r="Y353" s="708"/>
      <c r="Z353" s="711">
        <f t="shared" si="225"/>
        <v>0</v>
      </c>
      <c r="AA353" s="713">
        <f t="shared" si="226"/>
        <v>0</v>
      </c>
    </row>
    <row r="354" spans="2:27" ht="14.25" customHeight="1" x14ac:dyDescent="0.15">
      <c r="B354" s="858"/>
      <c r="C354" s="859"/>
      <c r="D354" s="861"/>
      <c r="E354" s="864"/>
      <c r="F354" s="865"/>
      <c r="G354" s="847"/>
      <c r="H354" s="678" t="s">
        <v>567</v>
      </c>
      <c r="I354" s="690">
        <v>100</v>
      </c>
      <c r="J354" s="714">
        <f t="shared" si="239"/>
        <v>476.19047619047615</v>
      </c>
      <c r="K354" s="694"/>
      <c r="L354" s="690">
        <v>0</v>
      </c>
      <c r="M354" s="714">
        <f t="shared" si="240"/>
        <v>0</v>
      </c>
      <c r="N354" s="693"/>
      <c r="O354" s="850"/>
      <c r="P354" s="852"/>
      <c r="Q354" s="854"/>
      <c r="R354" s="694"/>
      <c r="S354" s="691">
        <f t="shared" ref="S354" si="255">+R354/210*1000</f>
        <v>0</v>
      </c>
      <c r="T354" s="692"/>
      <c r="U354" s="695">
        <f t="shared" ref="U354:U361" si="256">+K354+T354</f>
        <v>0</v>
      </c>
      <c r="V354" s="696">
        <f t="shared" ref="V354:V361" si="257">IF(S354=0,0,+U354/S354*100)</f>
        <v>0</v>
      </c>
      <c r="W354" s="694"/>
      <c r="X354" s="691">
        <f t="shared" si="224"/>
        <v>0</v>
      </c>
      <c r="Y354" s="692"/>
      <c r="Z354" s="695">
        <f t="shared" si="225"/>
        <v>0</v>
      </c>
      <c r="AA354" s="697">
        <f t="shared" si="226"/>
        <v>0</v>
      </c>
    </row>
    <row r="355" spans="2:27" ht="14.25" customHeight="1" x14ac:dyDescent="0.15">
      <c r="B355" s="858"/>
      <c r="C355" s="859"/>
      <c r="D355" s="861"/>
      <c r="E355" s="864"/>
      <c r="F355" s="865"/>
      <c r="G355" s="848"/>
      <c r="H355" s="679" t="s">
        <v>568</v>
      </c>
      <c r="I355" s="698">
        <v>0</v>
      </c>
      <c r="J355" s="715">
        <f t="shared" si="239"/>
        <v>0</v>
      </c>
      <c r="K355" s="702"/>
      <c r="L355" s="698">
        <v>0</v>
      </c>
      <c r="M355" s="715">
        <f t="shared" si="240"/>
        <v>0</v>
      </c>
      <c r="N355" s="701"/>
      <c r="O355" s="850"/>
      <c r="P355" s="852"/>
      <c r="Q355" s="854"/>
      <c r="R355" s="702"/>
      <c r="S355" s="699">
        <f>+R355/210*1000</f>
        <v>0</v>
      </c>
      <c r="T355" s="700"/>
      <c r="U355" s="703">
        <f t="shared" si="256"/>
        <v>0</v>
      </c>
      <c r="V355" s="704">
        <f t="shared" si="257"/>
        <v>0</v>
      </c>
      <c r="W355" s="702"/>
      <c r="X355" s="699">
        <f t="shared" si="224"/>
        <v>0</v>
      </c>
      <c r="Y355" s="700"/>
      <c r="Z355" s="703">
        <f t="shared" si="225"/>
        <v>0</v>
      </c>
      <c r="AA355" s="705">
        <f t="shared" si="226"/>
        <v>0</v>
      </c>
    </row>
    <row r="356" spans="2:27" ht="14.25" customHeight="1" x14ac:dyDescent="0.15">
      <c r="B356" s="858"/>
      <c r="C356" s="859"/>
      <c r="D356" s="861"/>
      <c r="E356" s="864"/>
      <c r="F356" s="865"/>
      <c r="G356" s="846" t="s">
        <v>567</v>
      </c>
      <c r="H356" s="680" t="s">
        <v>566</v>
      </c>
      <c r="I356" s="706">
        <v>50</v>
      </c>
      <c r="J356" s="716">
        <f t="shared" si="239"/>
        <v>238.09523809523807</v>
      </c>
      <c r="K356" s="710"/>
      <c r="L356" s="706">
        <v>50</v>
      </c>
      <c r="M356" s="716">
        <f t="shared" si="240"/>
        <v>137.46434980705374</v>
      </c>
      <c r="N356" s="709"/>
      <c r="O356" s="850"/>
      <c r="P356" s="852"/>
      <c r="Q356" s="854"/>
      <c r="R356" s="710"/>
      <c r="S356" s="707">
        <f t="shared" ref="S356:S361" si="258">+R356/210*1000</f>
        <v>0</v>
      </c>
      <c r="T356" s="708"/>
      <c r="U356" s="711">
        <f t="shared" si="256"/>
        <v>0</v>
      </c>
      <c r="V356" s="712">
        <f t="shared" si="257"/>
        <v>0</v>
      </c>
      <c r="W356" s="710"/>
      <c r="X356" s="707">
        <f t="shared" si="224"/>
        <v>0</v>
      </c>
      <c r="Y356" s="708"/>
      <c r="Z356" s="711">
        <f t="shared" si="225"/>
        <v>0</v>
      </c>
      <c r="AA356" s="713">
        <f t="shared" si="226"/>
        <v>0</v>
      </c>
    </row>
    <row r="357" spans="2:27" ht="14.25" customHeight="1" x14ac:dyDescent="0.15">
      <c r="B357" s="858"/>
      <c r="C357" s="859"/>
      <c r="D357" s="861"/>
      <c r="E357" s="864"/>
      <c r="F357" s="865"/>
      <c r="G357" s="847"/>
      <c r="H357" s="678" t="s">
        <v>567</v>
      </c>
      <c r="I357" s="690">
        <v>0</v>
      </c>
      <c r="J357" s="714">
        <f t="shared" si="239"/>
        <v>0</v>
      </c>
      <c r="K357" s="694"/>
      <c r="L357" s="690">
        <v>0</v>
      </c>
      <c r="M357" s="714">
        <f t="shared" si="240"/>
        <v>0</v>
      </c>
      <c r="N357" s="693"/>
      <c r="O357" s="850"/>
      <c r="P357" s="852"/>
      <c r="Q357" s="854"/>
      <c r="R357" s="694"/>
      <c r="S357" s="691">
        <f t="shared" si="258"/>
        <v>0</v>
      </c>
      <c r="T357" s="692"/>
      <c r="U357" s="695">
        <f t="shared" si="256"/>
        <v>0</v>
      </c>
      <c r="V357" s="696">
        <f t="shared" si="257"/>
        <v>0</v>
      </c>
      <c r="W357" s="694"/>
      <c r="X357" s="691">
        <f t="shared" si="224"/>
        <v>0</v>
      </c>
      <c r="Y357" s="692"/>
      <c r="Z357" s="695">
        <f t="shared" si="225"/>
        <v>0</v>
      </c>
      <c r="AA357" s="697">
        <f t="shared" si="226"/>
        <v>0</v>
      </c>
    </row>
    <row r="358" spans="2:27" ht="14.25" customHeight="1" x14ac:dyDescent="0.15">
      <c r="B358" s="858"/>
      <c r="C358" s="859"/>
      <c r="D358" s="861"/>
      <c r="E358" s="864"/>
      <c r="F358" s="865"/>
      <c r="G358" s="848"/>
      <c r="H358" s="679" t="s">
        <v>568</v>
      </c>
      <c r="I358" s="698">
        <v>0</v>
      </c>
      <c r="J358" s="715">
        <f t="shared" si="239"/>
        <v>0</v>
      </c>
      <c r="K358" s="702"/>
      <c r="L358" s="698">
        <v>0</v>
      </c>
      <c r="M358" s="715">
        <f t="shared" si="240"/>
        <v>0</v>
      </c>
      <c r="N358" s="701"/>
      <c r="O358" s="850"/>
      <c r="P358" s="852"/>
      <c r="Q358" s="854"/>
      <c r="R358" s="702"/>
      <c r="S358" s="699">
        <f t="shared" si="258"/>
        <v>0</v>
      </c>
      <c r="T358" s="700"/>
      <c r="U358" s="703">
        <f t="shared" si="256"/>
        <v>0</v>
      </c>
      <c r="V358" s="704">
        <f t="shared" si="257"/>
        <v>0</v>
      </c>
      <c r="W358" s="702"/>
      <c r="X358" s="699">
        <f t="shared" si="224"/>
        <v>0</v>
      </c>
      <c r="Y358" s="700"/>
      <c r="Z358" s="703">
        <f t="shared" si="225"/>
        <v>0</v>
      </c>
      <c r="AA358" s="705">
        <f t="shared" si="226"/>
        <v>0</v>
      </c>
    </row>
    <row r="359" spans="2:27" ht="14.25" customHeight="1" x14ac:dyDescent="0.15">
      <c r="B359" s="858"/>
      <c r="C359" s="859"/>
      <c r="D359" s="861"/>
      <c r="E359" s="864"/>
      <c r="F359" s="865"/>
      <c r="G359" s="846" t="s">
        <v>568</v>
      </c>
      <c r="H359" s="680" t="s">
        <v>566</v>
      </c>
      <c r="I359" s="706">
        <v>0</v>
      </c>
      <c r="J359" s="716">
        <f t="shared" si="239"/>
        <v>0</v>
      </c>
      <c r="K359" s="710"/>
      <c r="L359" s="706">
        <v>0</v>
      </c>
      <c r="M359" s="716">
        <f t="shared" si="240"/>
        <v>0</v>
      </c>
      <c r="N359" s="709"/>
      <c r="O359" s="850"/>
      <c r="P359" s="852"/>
      <c r="Q359" s="854"/>
      <c r="R359" s="710"/>
      <c r="S359" s="707">
        <f t="shared" si="258"/>
        <v>0</v>
      </c>
      <c r="T359" s="708"/>
      <c r="U359" s="711">
        <f t="shared" si="256"/>
        <v>0</v>
      </c>
      <c r="V359" s="712">
        <f t="shared" si="257"/>
        <v>0</v>
      </c>
      <c r="W359" s="710"/>
      <c r="X359" s="707">
        <f t="shared" si="224"/>
        <v>0</v>
      </c>
      <c r="Y359" s="708"/>
      <c r="Z359" s="711">
        <f t="shared" si="225"/>
        <v>0</v>
      </c>
      <c r="AA359" s="713">
        <f t="shared" si="226"/>
        <v>0</v>
      </c>
    </row>
    <row r="360" spans="2:27" ht="14.25" customHeight="1" x14ac:dyDescent="0.15">
      <c r="B360" s="858"/>
      <c r="C360" s="859"/>
      <c r="D360" s="861"/>
      <c r="E360" s="864"/>
      <c r="F360" s="865"/>
      <c r="G360" s="847"/>
      <c r="H360" s="678" t="s">
        <v>567</v>
      </c>
      <c r="I360" s="690">
        <v>0</v>
      </c>
      <c r="J360" s="714">
        <f t="shared" si="239"/>
        <v>0</v>
      </c>
      <c r="K360" s="694"/>
      <c r="L360" s="690">
        <v>0</v>
      </c>
      <c r="M360" s="714">
        <f t="shared" si="240"/>
        <v>0</v>
      </c>
      <c r="N360" s="693"/>
      <c r="O360" s="850"/>
      <c r="P360" s="852"/>
      <c r="Q360" s="854"/>
      <c r="R360" s="694"/>
      <c r="S360" s="691">
        <f t="shared" si="258"/>
        <v>0</v>
      </c>
      <c r="T360" s="692"/>
      <c r="U360" s="695">
        <f t="shared" si="256"/>
        <v>0</v>
      </c>
      <c r="V360" s="696">
        <f t="shared" si="257"/>
        <v>0</v>
      </c>
      <c r="W360" s="694"/>
      <c r="X360" s="691">
        <f t="shared" si="224"/>
        <v>0</v>
      </c>
      <c r="Y360" s="692"/>
      <c r="Z360" s="695">
        <f t="shared" si="225"/>
        <v>0</v>
      </c>
      <c r="AA360" s="697">
        <f t="shared" si="226"/>
        <v>0</v>
      </c>
    </row>
    <row r="361" spans="2:27" ht="14.25" customHeight="1" x14ac:dyDescent="0.15">
      <c r="B361" s="858"/>
      <c r="C361" s="859"/>
      <c r="D361" s="862"/>
      <c r="E361" s="863"/>
      <c r="F361" s="865"/>
      <c r="G361" s="848"/>
      <c r="H361" s="679" t="s">
        <v>568</v>
      </c>
      <c r="I361" s="698">
        <v>0</v>
      </c>
      <c r="J361" s="715">
        <f t="shared" si="239"/>
        <v>0</v>
      </c>
      <c r="K361" s="702"/>
      <c r="L361" s="698">
        <v>0</v>
      </c>
      <c r="M361" s="715">
        <f t="shared" si="240"/>
        <v>0</v>
      </c>
      <c r="N361" s="701"/>
      <c r="O361" s="849"/>
      <c r="P361" s="851"/>
      <c r="Q361" s="853"/>
      <c r="R361" s="702"/>
      <c r="S361" s="699">
        <f t="shared" si="258"/>
        <v>0</v>
      </c>
      <c r="T361" s="700"/>
      <c r="U361" s="703">
        <f t="shared" si="256"/>
        <v>0</v>
      </c>
      <c r="V361" s="704">
        <f t="shared" si="257"/>
        <v>0</v>
      </c>
      <c r="W361" s="702"/>
      <c r="X361" s="699">
        <f t="shared" si="224"/>
        <v>0</v>
      </c>
      <c r="Y361" s="700"/>
      <c r="Z361" s="703">
        <f t="shared" si="225"/>
        <v>0</v>
      </c>
      <c r="AA361" s="705">
        <f t="shared" si="226"/>
        <v>0</v>
      </c>
    </row>
    <row r="362" spans="2:27" ht="14.25" customHeight="1" x14ac:dyDescent="0.15">
      <c r="B362" s="872">
        <v>40</v>
      </c>
      <c r="C362" s="873" t="s">
        <v>145</v>
      </c>
      <c r="D362" s="874"/>
      <c r="E362" s="863">
        <f t="shared" ref="E362" si="259">SUM(I362:I370)+SUM(L362:L370)</f>
        <v>400</v>
      </c>
      <c r="F362" s="865">
        <v>232</v>
      </c>
      <c r="G362" s="846" t="s">
        <v>566</v>
      </c>
      <c r="H362" s="680" t="s">
        <v>566</v>
      </c>
      <c r="I362" s="706">
        <v>100</v>
      </c>
      <c r="J362" s="716">
        <f t="shared" si="239"/>
        <v>476.19047619047615</v>
      </c>
      <c r="K362" s="710"/>
      <c r="L362" s="706">
        <v>200</v>
      </c>
      <c r="M362" s="716">
        <f t="shared" si="240"/>
        <v>549.85739922821494</v>
      </c>
      <c r="N362" s="709"/>
      <c r="O362" s="849"/>
      <c r="P362" s="851">
        <f t="shared" ref="P362" si="260">SUM(R362:R370)+SUM(W362:W370)</f>
        <v>0</v>
      </c>
      <c r="Q362" s="853"/>
      <c r="R362" s="710"/>
      <c r="S362" s="707">
        <f>+R362/210*1000</f>
        <v>0</v>
      </c>
      <c r="T362" s="708"/>
      <c r="U362" s="711">
        <f>+K362+T362</f>
        <v>0</v>
      </c>
      <c r="V362" s="712">
        <f>IF(S362=0,0,+U362/S362*100)</f>
        <v>0</v>
      </c>
      <c r="W362" s="710"/>
      <c r="X362" s="707">
        <f t="shared" si="224"/>
        <v>0</v>
      </c>
      <c r="Y362" s="708"/>
      <c r="Z362" s="711">
        <f t="shared" si="225"/>
        <v>0</v>
      </c>
      <c r="AA362" s="713">
        <f t="shared" si="226"/>
        <v>0</v>
      </c>
    </row>
    <row r="363" spans="2:27" ht="14.25" customHeight="1" x14ac:dyDescent="0.15">
      <c r="B363" s="872"/>
      <c r="C363" s="873"/>
      <c r="D363" s="874"/>
      <c r="E363" s="864"/>
      <c r="F363" s="865"/>
      <c r="G363" s="847"/>
      <c r="H363" s="678" t="s">
        <v>567</v>
      </c>
      <c r="I363" s="690">
        <v>0</v>
      </c>
      <c r="J363" s="714">
        <f t="shared" si="239"/>
        <v>0</v>
      </c>
      <c r="K363" s="694"/>
      <c r="L363" s="690">
        <v>0</v>
      </c>
      <c r="M363" s="714">
        <f t="shared" si="240"/>
        <v>0</v>
      </c>
      <c r="N363" s="693"/>
      <c r="O363" s="850"/>
      <c r="P363" s="852"/>
      <c r="Q363" s="854"/>
      <c r="R363" s="694"/>
      <c r="S363" s="691">
        <f t="shared" ref="S363" si="261">+R363/210*1000</f>
        <v>0</v>
      </c>
      <c r="T363" s="692"/>
      <c r="U363" s="695">
        <f t="shared" ref="U363:U370" si="262">+K363+T363</f>
        <v>0</v>
      </c>
      <c r="V363" s="696">
        <f t="shared" ref="V363:V370" si="263">IF(S363=0,0,+U363/S363*100)</f>
        <v>0</v>
      </c>
      <c r="W363" s="694"/>
      <c r="X363" s="691">
        <f t="shared" si="224"/>
        <v>0</v>
      </c>
      <c r="Y363" s="692"/>
      <c r="Z363" s="695">
        <f t="shared" si="225"/>
        <v>0</v>
      </c>
      <c r="AA363" s="697">
        <f t="shared" si="226"/>
        <v>0</v>
      </c>
    </row>
    <row r="364" spans="2:27" ht="14.25" customHeight="1" x14ac:dyDescent="0.15">
      <c r="B364" s="872"/>
      <c r="C364" s="873"/>
      <c r="D364" s="874"/>
      <c r="E364" s="864"/>
      <c r="F364" s="865"/>
      <c r="G364" s="848"/>
      <c r="H364" s="679" t="s">
        <v>568</v>
      </c>
      <c r="I364" s="698">
        <v>0</v>
      </c>
      <c r="J364" s="715">
        <f t="shared" si="239"/>
        <v>0</v>
      </c>
      <c r="K364" s="702"/>
      <c r="L364" s="698">
        <v>0</v>
      </c>
      <c r="M364" s="715">
        <f t="shared" si="240"/>
        <v>0</v>
      </c>
      <c r="N364" s="701"/>
      <c r="O364" s="850"/>
      <c r="P364" s="852"/>
      <c r="Q364" s="854"/>
      <c r="R364" s="702"/>
      <c r="S364" s="699">
        <f>+R364/210*1000</f>
        <v>0</v>
      </c>
      <c r="T364" s="700"/>
      <c r="U364" s="703">
        <f t="shared" si="262"/>
        <v>0</v>
      </c>
      <c r="V364" s="704">
        <f t="shared" si="263"/>
        <v>0</v>
      </c>
      <c r="W364" s="702"/>
      <c r="X364" s="699">
        <f t="shared" si="224"/>
        <v>0</v>
      </c>
      <c r="Y364" s="700"/>
      <c r="Z364" s="703">
        <f t="shared" si="225"/>
        <v>0</v>
      </c>
      <c r="AA364" s="705">
        <f t="shared" si="226"/>
        <v>0</v>
      </c>
    </row>
    <row r="365" spans="2:27" ht="14.25" customHeight="1" x14ac:dyDescent="0.15">
      <c r="B365" s="872"/>
      <c r="C365" s="873"/>
      <c r="D365" s="874"/>
      <c r="E365" s="864"/>
      <c r="F365" s="865"/>
      <c r="G365" s="846" t="s">
        <v>567</v>
      </c>
      <c r="H365" s="680" t="s">
        <v>566</v>
      </c>
      <c r="I365" s="706">
        <v>0</v>
      </c>
      <c r="J365" s="716">
        <f t="shared" si="239"/>
        <v>0</v>
      </c>
      <c r="K365" s="710"/>
      <c r="L365" s="706">
        <v>100</v>
      </c>
      <c r="M365" s="716">
        <f t="shared" si="240"/>
        <v>274.92869961410747</v>
      </c>
      <c r="N365" s="709"/>
      <c r="O365" s="850"/>
      <c r="P365" s="852"/>
      <c r="Q365" s="854"/>
      <c r="R365" s="710"/>
      <c r="S365" s="707">
        <f t="shared" ref="S365:S370" si="264">+R365/210*1000</f>
        <v>0</v>
      </c>
      <c r="T365" s="708"/>
      <c r="U365" s="711">
        <f t="shared" si="262"/>
        <v>0</v>
      </c>
      <c r="V365" s="712">
        <f t="shared" si="263"/>
        <v>0</v>
      </c>
      <c r="W365" s="710"/>
      <c r="X365" s="707">
        <f t="shared" si="224"/>
        <v>0</v>
      </c>
      <c r="Y365" s="708"/>
      <c r="Z365" s="711">
        <f t="shared" si="225"/>
        <v>0</v>
      </c>
      <c r="AA365" s="713">
        <f t="shared" si="226"/>
        <v>0</v>
      </c>
    </row>
    <row r="366" spans="2:27" ht="14.25" customHeight="1" x14ac:dyDescent="0.15">
      <c r="B366" s="872"/>
      <c r="C366" s="873"/>
      <c r="D366" s="874"/>
      <c r="E366" s="864"/>
      <c r="F366" s="865"/>
      <c r="G366" s="847"/>
      <c r="H366" s="678" t="s">
        <v>567</v>
      </c>
      <c r="I366" s="690">
        <v>0</v>
      </c>
      <c r="J366" s="714">
        <f t="shared" si="239"/>
        <v>0</v>
      </c>
      <c r="K366" s="694"/>
      <c r="L366" s="690">
        <v>0</v>
      </c>
      <c r="M366" s="714">
        <f t="shared" si="240"/>
        <v>0</v>
      </c>
      <c r="N366" s="693"/>
      <c r="O366" s="850"/>
      <c r="P366" s="852"/>
      <c r="Q366" s="854"/>
      <c r="R366" s="694"/>
      <c r="S366" s="691">
        <f t="shared" si="264"/>
        <v>0</v>
      </c>
      <c r="T366" s="692"/>
      <c r="U366" s="695">
        <f t="shared" si="262"/>
        <v>0</v>
      </c>
      <c r="V366" s="696">
        <f t="shared" si="263"/>
        <v>0</v>
      </c>
      <c r="W366" s="694"/>
      <c r="X366" s="691">
        <f t="shared" si="224"/>
        <v>0</v>
      </c>
      <c r="Y366" s="692"/>
      <c r="Z366" s="695">
        <f t="shared" si="225"/>
        <v>0</v>
      </c>
      <c r="AA366" s="697">
        <f t="shared" si="226"/>
        <v>0</v>
      </c>
    </row>
    <row r="367" spans="2:27" ht="14.25" customHeight="1" x14ac:dyDescent="0.15">
      <c r="B367" s="872"/>
      <c r="C367" s="873"/>
      <c r="D367" s="874"/>
      <c r="E367" s="864"/>
      <c r="F367" s="865"/>
      <c r="G367" s="848"/>
      <c r="H367" s="679" t="s">
        <v>568</v>
      </c>
      <c r="I367" s="698">
        <v>0</v>
      </c>
      <c r="J367" s="715">
        <f t="shared" si="239"/>
        <v>0</v>
      </c>
      <c r="K367" s="702"/>
      <c r="L367" s="698">
        <v>0</v>
      </c>
      <c r="M367" s="715">
        <f t="shared" si="240"/>
        <v>0</v>
      </c>
      <c r="N367" s="701"/>
      <c r="O367" s="850"/>
      <c r="P367" s="852"/>
      <c r="Q367" s="854"/>
      <c r="R367" s="702"/>
      <c r="S367" s="699">
        <f t="shared" si="264"/>
        <v>0</v>
      </c>
      <c r="T367" s="700"/>
      <c r="U367" s="703">
        <f t="shared" si="262"/>
        <v>0</v>
      </c>
      <c r="V367" s="704">
        <f t="shared" si="263"/>
        <v>0</v>
      </c>
      <c r="W367" s="702"/>
      <c r="X367" s="699">
        <f t="shared" si="224"/>
        <v>0</v>
      </c>
      <c r="Y367" s="700"/>
      <c r="Z367" s="703">
        <f t="shared" si="225"/>
        <v>0</v>
      </c>
      <c r="AA367" s="705">
        <f t="shared" si="226"/>
        <v>0</v>
      </c>
    </row>
    <row r="368" spans="2:27" ht="14.25" customHeight="1" x14ac:dyDescent="0.15">
      <c r="B368" s="872"/>
      <c r="C368" s="873"/>
      <c r="D368" s="874"/>
      <c r="E368" s="864"/>
      <c r="F368" s="865"/>
      <c r="G368" s="846" t="s">
        <v>568</v>
      </c>
      <c r="H368" s="680" t="s">
        <v>566</v>
      </c>
      <c r="I368" s="706">
        <v>0</v>
      </c>
      <c r="J368" s="716">
        <f t="shared" si="239"/>
        <v>0</v>
      </c>
      <c r="K368" s="710"/>
      <c r="L368" s="706">
        <v>0</v>
      </c>
      <c r="M368" s="716">
        <f t="shared" si="240"/>
        <v>0</v>
      </c>
      <c r="N368" s="709"/>
      <c r="O368" s="850"/>
      <c r="P368" s="852"/>
      <c r="Q368" s="854"/>
      <c r="R368" s="710"/>
      <c r="S368" s="707">
        <f t="shared" si="264"/>
        <v>0</v>
      </c>
      <c r="T368" s="708"/>
      <c r="U368" s="711">
        <f t="shared" si="262"/>
        <v>0</v>
      </c>
      <c r="V368" s="712">
        <f t="shared" si="263"/>
        <v>0</v>
      </c>
      <c r="W368" s="710"/>
      <c r="X368" s="707">
        <f t="shared" si="224"/>
        <v>0</v>
      </c>
      <c r="Y368" s="708"/>
      <c r="Z368" s="711">
        <f t="shared" si="225"/>
        <v>0</v>
      </c>
      <c r="AA368" s="713">
        <f t="shared" si="226"/>
        <v>0</v>
      </c>
    </row>
    <row r="369" spans="2:27" ht="14.25" customHeight="1" x14ac:dyDescent="0.15">
      <c r="B369" s="872"/>
      <c r="C369" s="873"/>
      <c r="D369" s="874"/>
      <c r="E369" s="864"/>
      <c r="F369" s="865"/>
      <c r="G369" s="847"/>
      <c r="H369" s="678" t="s">
        <v>567</v>
      </c>
      <c r="I369" s="690">
        <v>0</v>
      </c>
      <c r="J369" s="691">
        <f t="shared" si="239"/>
        <v>0</v>
      </c>
      <c r="K369" s="692"/>
      <c r="L369" s="690">
        <v>0</v>
      </c>
      <c r="M369" s="691">
        <f t="shared" si="240"/>
        <v>0</v>
      </c>
      <c r="N369" s="693"/>
      <c r="O369" s="850"/>
      <c r="P369" s="852"/>
      <c r="Q369" s="854"/>
      <c r="R369" s="694"/>
      <c r="S369" s="691">
        <f t="shared" si="264"/>
        <v>0</v>
      </c>
      <c r="T369" s="692"/>
      <c r="U369" s="695">
        <f t="shared" si="262"/>
        <v>0</v>
      </c>
      <c r="V369" s="696">
        <f t="shared" si="263"/>
        <v>0</v>
      </c>
      <c r="W369" s="694"/>
      <c r="X369" s="691">
        <f t="shared" si="224"/>
        <v>0</v>
      </c>
      <c r="Y369" s="692"/>
      <c r="Z369" s="695">
        <f t="shared" si="225"/>
        <v>0</v>
      </c>
      <c r="AA369" s="697">
        <f t="shared" si="226"/>
        <v>0</v>
      </c>
    </row>
    <row r="370" spans="2:27" ht="14.25" customHeight="1" x14ac:dyDescent="0.15">
      <c r="B370" s="872"/>
      <c r="C370" s="873"/>
      <c r="D370" s="874"/>
      <c r="E370" s="863"/>
      <c r="F370" s="865"/>
      <c r="G370" s="848"/>
      <c r="H370" s="679" t="s">
        <v>568</v>
      </c>
      <c r="I370" s="698">
        <v>0</v>
      </c>
      <c r="J370" s="699">
        <f t="shared" si="239"/>
        <v>0</v>
      </c>
      <c r="K370" s="700"/>
      <c r="L370" s="698">
        <v>0</v>
      </c>
      <c r="M370" s="699">
        <f t="shared" si="240"/>
        <v>0</v>
      </c>
      <c r="N370" s="701"/>
      <c r="O370" s="849"/>
      <c r="P370" s="851"/>
      <c r="Q370" s="853"/>
      <c r="R370" s="702"/>
      <c r="S370" s="699">
        <f t="shared" si="264"/>
        <v>0</v>
      </c>
      <c r="T370" s="700"/>
      <c r="U370" s="703">
        <f t="shared" si="262"/>
        <v>0</v>
      </c>
      <c r="V370" s="704">
        <f t="shared" si="263"/>
        <v>0</v>
      </c>
      <c r="W370" s="702"/>
      <c r="X370" s="699">
        <f t="shared" si="224"/>
        <v>0</v>
      </c>
      <c r="Y370" s="700"/>
      <c r="Z370" s="703">
        <f t="shared" si="225"/>
        <v>0</v>
      </c>
      <c r="AA370" s="705">
        <f t="shared" si="226"/>
        <v>0</v>
      </c>
    </row>
    <row r="371" spans="2:27" ht="14.25" customHeight="1" x14ac:dyDescent="0.15">
      <c r="B371" s="872">
        <v>41</v>
      </c>
      <c r="C371" s="873" t="s">
        <v>146</v>
      </c>
      <c r="D371" s="874"/>
      <c r="E371" s="863">
        <f t="shared" ref="E371" si="265">SUM(I371:I379)+SUM(L371:L379)</f>
        <v>850</v>
      </c>
      <c r="F371" s="865">
        <v>180</v>
      </c>
      <c r="G371" s="846" t="s">
        <v>566</v>
      </c>
      <c r="H371" s="680" t="s">
        <v>566</v>
      </c>
      <c r="I371" s="706">
        <v>150</v>
      </c>
      <c r="J371" s="716">
        <f t="shared" si="239"/>
        <v>714.28571428571433</v>
      </c>
      <c r="K371" s="710"/>
      <c r="L371" s="706">
        <v>100</v>
      </c>
      <c r="M371" s="716">
        <f t="shared" si="240"/>
        <v>274.92869961410747</v>
      </c>
      <c r="N371" s="709"/>
      <c r="O371" s="849"/>
      <c r="P371" s="851">
        <f t="shared" ref="P371" si="266">SUM(R371:R379)+SUM(W371:W379)</f>
        <v>0</v>
      </c>
      <c r="Q371" s="853"/>
      <c r="R371" s="710"/>
      <c r="S371" s="707">
        <f>+R371/210*1000</f>
        <v>0</v>
      </c>
      <c r="T371" s="708"/>
      <c r="U371" s="711">
        <f>+K371+T371</f>
        <v>0</v>
      </c>
      <c r="V371" s="712">
        <f>IF(S371=0,0,+U371/S371*100)</f>
        <v>0</v>
      </c>
      <c r="W371" s="710"/>
      <c r="X371" s="707">
        <f t="shared" si="224"/>
        <v>0</v>
      </c>
      <c r="Y371" s="708"/>
      <c r="Z371" s="711">
        <f t="shared" si="225"/>
        <v>0</v>
      </c>
      <c r="AA371" s="713">
        <f t="shared" si="226"/>
        <v>0</v>
      </c>
    </row>
    <row r="372" spans="2:27" ht="14.25" customHeight="1" x14ac:dyDescent="0.15">
      <c r="B372" s="872"/>
      <c r="C372" s="873"/>
      <c r="D372" s="874"/>
      <c r="E372" s="864"/>
      <c r="F372" s="865"/>
      <c r="G372" s="847"/>
      <c r="H372" s="678" t="s">
        <v>567</v>
      </c>
      <c r="I372" s="690">
        <v>150</v>
      </c>
      <c r="J372" s="714">
        <f t="shared" si="239"/>
        <v>714.28571428571433</v>
      </c>
      <c r="K372" s="694"/>
      <c r="L372" s="690">
        <v>300</v>
      </c>
      <c r="M372" s="714">
        <f t="shared" si="240"/>
        <v>824.78609884232253</v>
      </c>
      <c r="N372" s="693"/>
      <c r="O372" s="850"/>
      <c r="P372" s="852"/>
      <c r="Q372" s="854"/>
      <c r="R372" s="694"/>
      <c r="S372" s="691">
        <f t="shared" ref="S372" si="267">+R372/210*1000</f>
        <v>0</v>
      </c>
      <c r="T372" s="692"/>
      <c r="U372" s="695">
        <f t="shared" ref="U372:U379" si="268">+K372+T372</f>
        <v>0</v>
      </c>
      <c r="V372" s="696">
        <f t="shared" ref="V372:V379" si="269">IF(S372=0,0,+U372/S372*100)</f>
        <v>0</v>
      </c>
      <c r="W372" s="694"/>
      <c r="X372" s="691">
        <f t="shared" si="224"/>
        <v>0</v>
      </c>
      <c r="Y372" s="692"/>
      <c r="Z372" s="695">
        <f t="shared" si="225"/>
        <v>0</v>
      </c>
      <c r="AA372" s="697">
        <f t="shared" si="226"/>
        <v>0</v>
      </c>
    </row>
    <row r="373" spans="2:27" ht="14.25" customHeight="1" x14ac:dyDescent="0.15">
      <c r="B373" s="872"/>
      <c r="C373" s="873"/>
      <c r="D373" s="874"/>
      <c r="E373" s="864"/>
      <c r="F373" s="865"/>
      <c r="G373" s="848"/>
      <c r="H373" s="679" t="s">
        <v>568</v>
      </c>
      <c r="I373" s="698">
        <v>0</v>
      </c>
      <c r="J373" s="715">
        <f t="shared" si="239"/>
        <v>0</v>
      </c>
      <c r="K373" s="702"/>
      <c r="L373" s="698">
        <v>0</v>
      </c>
      <c r="M373" s="715">
        <f t="shared" si="240"/>
        <v>0</v>
      </c>
      <c r="N373" s="701"/>
      <c r="O373" s="850"/>
      <c r="P373" s="852"/>
      <c r="Q373" s="854"/>
      <c r="R373" s="702"/>
      <c r="S373" s="699">
        <f>+R373/210*1000</f>
        <v>0</v>
      </c>
      <c r="T373" s="700"/>
      <c r="U373" s="703">
        <f t="shared" si="268"/>
        <v>0</v>
      </c>
      <c r="V373" s="704">
        <f t="shared" si="269"/>
        <v>0</v>
      </c>
      <c r="W373" s="702"/>
      <c r="X373" s="699">
        <f t="shared" si="224"/>
        <v>0</v>
      </c>
      <c r="Y373" s="700"/>
      <c r="Z373" s="703">
        <f t="shared" si="225"/>
        <v>0</v>
      </c>
      <c r="AA373" s="705">
        <f t="shared" si="226"/>
        <v>0</v>
      </c>
    </row>
    <row r="374" spans="2:27" ht="14.25" customHeight="1" x14ac:dyDescent="0.15">
      <c r="B374" s="872"/>
      <c r="C374" s="873"/>
      <c r="D374" s="874"/>
      <c r="E374" s="864"/>
      <c r="F374" s="865"/>
      <c r="G374" s="846" t="s">
        <v>567</v>
      </c>
      <c r="H374" s="680" t="s">
        <v>566</v>
      </c>
      <c r="I374" s="706">
        <v>150</v>
      </c>
      <c r="J374" s="716">
        <f t="shared" si="239"/>
        <v>714.28571428571433</v>
      </c>
      <c r="K374" s="710"/>
      <c r="L374" s="706">
        <v>0</v>
      </c>
      <c r="M374" s="716">
        <f t="shared" si="240"/>
        <v>0</v>
      </c>
      <c r="N374" s="709"/>
      <c r="O374" s="850"/>
      <c r="P374" s="852"/>
      <c r="Q374" s="854"/>
      <c r="R374" s="710"/>
      <c r="S374" s="707">
        <f t="shared" ref="S374:S379" si="270">+R374/210*1000</f>
        <v>0</v>
      </c>
      <c r="T374" s="708"/>
      <c r="U374" s="711">
        <f t="shared" si="268"/>
        <v>0</v>
      </c>
      <c r="V374" s="712">
        <f t="shared" si="269"/>
        <v>0</v>
      </c>
      <c r="W374" s="710"/>
      <c r="X374" s="707">
        <f t="shared" si="224"/>
        <v>0</v>
      </c>
      <c r="Y374" s="708"/>
      <c r="Z374" s="711">
        <f t="shared" si="225"/>
        <v>0</v>
      </c>
      <c r="AA374" s="713">
        <f t="shared" si="226"/>
        <v>0</v>
      </c>
    </row>
    <row r="375" spans="2:27" ht="14.25" customHeight="1" x14ac:dyDescent="0.15">
      <c r="B375" s="872"/>
      <c r="C375" s="873"/>
      <c r="D375" s="874"/>
      <c r="E375" s="864"/>
      <c r="F375" s="865"/>
      <c r="G375" s="847"/>
      <c r="H375" s="678" t="s">
        <v>567</v>
      </c>
      <c r="I375" s="690">
        <v>0</v>
      </c>
      <c r="J375" s="714">
        <f t="shared" si="239"/>
        <v>0</v>
      </c>
      <c r="K375" s="694"/>
      <c r="L375" s="690">
        <v>0</v>
      </c>
      <c r="M375" s="714">
        <f t="shared" si="240"/>
        <v>0</v>
      </c>
      <c r="N375" s="693"/>
      <c r="O375" s="850"/>
      <c r="P375" s="852"/>
      <c r="Q375" s="854"/>
      <c r="R375" s="694"/>
      <c r="S375" s="691">
        <f t="shared" si="270"/>
        <v>0</v>
      </c>
      <c r="T375" s="692"/>
      <c r="U375" s="695">
        <f t="shared" si="268"/>
        <v>0</v>
      </c>
      <c r="V375" s="696">
        <f t="shared" si="269"/>
        <v>0</v>
      </c>
      <c r="W375" s="694"/>
      <c r="X375" s="691">
        <f t="shared" si="224"/>
        <v>0</v>
      </c>
      <c r="Y375" s="692"/>
      <c r="Z375" s="695">
        <f t="shared" si="225"/>
        <v>0</v>
      </c>
      <c r="AA375" s="697">
        <f t="shared" si="226"/>
        <v>0</v>
      </c>
    </row>
    <row r="376" spans="2:27" ht="14.25" customHeight="1" x14ac:dyDescent="0.15">
      <c r="B376" s="872"/>
      <c r="C376" s="873"/>
      <c r="D376" s="874"/>
      <c r="E376" s="864"/>
      <c r="F376" s="865"/>
      <c r="G376" s="848"/>
      <c r="H376" s="679" t="s">
        <v>568</v>
      </c>
      <c r="I376" s="698">
        <v>0</v>
      </c>
      <c r="J376" s="715">
        <f t="shared" si="239"/>
        <v>0</v>
      </c>
      <c r="K376" s="702"/>
      <c r="L376" s="698">
        <v>0</v>
      </c>
      <c r="M376" s="715">
        <f t="shared" si="240"/>
        <v>0</v>
      </c>
      <c r="N376" s="701"/>
      <c r="O376" s="850"/>
      <c r="P376" s="852"/>
      <c r="Q376" s="854"/>
      <c r="R376" s="702"/>
      <c r="S376" s="699">
        <f t="shared" si="270"/>
        <v>0</v>
      </c>
      <c r="T376" s="700"/>
      <c r="U376" s="703">
        <f t="shared" si="268"/>
        <v>0</v>
      </c>
      <c r="V376" s="704">
        <f t="shared" si="269"/>
        <v>0</v>
      </c>
      <c r="W376" s="702"/>
      <c r="X376" s="699">
        <f t="shared" ref="X376:X439" si="271">+W376/210/SQRT(3)*1000</f>
        <v>0</v>
      </c>
      <c r="Y376" s="700"/>
      <c r="Z376" s="703">
        <f t="shared" ref="Z376:Z439" si="272">+N376+Y376</f>
        <v>0</v>
      </c>
      <c r="AA376" s="705">
        <f t="shared" ref="AA376:AA439" si="273">IF(X376=0,0,+Z376/X376*100)</f>
        <v>0</v>
      </c>
    </row>
    <row r="377" spans="2:27" ht="14.25" customHeight="1" x14ac:dyDescent="0.15">
      <c r="B377" s="872"/>
      <c r="C377" s="873"/>
      <c r="D377" s="874"/>
      <c r="E377" s="864"/>
      <c r="F377" s="865"/>
      <c r="G377" s="846" t="s">
        <v>568</v>
      </c>
      <c r="H377" s="680" t="s">
        <v>566</v>
      </c>
      <c r="I377" s="706">
        <v>0</v>
      </c>
      <c r="J377" s="716">
        <f t="shared" si="239"/>
        <v>0</v>
      </c>
      <c r="K377" s="710"/>
      <c r="L377" s="706">
        <v>0</v>
      </c>
      <c r="M377" s="716">
        <f t="shared" si="240"/>
        <v>0</v>
      </c>
      <c r="N377" s="709"/>
      <c r="O377" s="850"/>
      <c r="P377" s="852"/>
      <c r="Q377" s="854"/>
      <c r="R377" s="710"/>
      <c r="S377" s="707">
        <f t="shared" si="270"/>
        <v>0</v>
      </c>
      <c r="T377" s="708"/>
      <c r="U377" s="711">
        <f t="shared" si="268"/>
        <v>0</v>
      </c>
      <c r="V377" s="712">
        <f t="shared" si="269"/>
        <v>0</v>
      </c>
      <c r="W377" s="710"/>
      <c r="X377" s="707">
        <f t="shared" si="271"/>
        <v>0</v>
      </c>
      <c r="Y377" s="708"/>
      <c r="Z377" s="711">
        <f t="shared" si="272"/>
        <v>0</v>
      </c>
      <c r="AA377" s="713">
        <f t="shared" si="273"/>
        <v>0</v>
      </c>
    </row>
    <row r="378" spans="2:27" ht="14.25" customHeight="1" x14ac:dyDescent="0.15">
      <c r="B378" s="872"/>
      <c r="C378" s="873"/>
      <c r="D378" s="874"/>
      <c r="E378" s="864"/>
      <c r="F378" s="865"/>
      <c r="G378" s="847"/>
      <c r="H378" s="678" t="s">
        <v>567</v>
      </c>
      <c r="I378" s="690">
        <v>0</v>
      </c>
      <c r="J378" s="714">
        <f t="shared" si="239"/>
        <v>0</v>
      </c>
      <c r="K378" s="694"/>
      <c r="L378" s="690">
        <v>0</v>
      </c>
      <c r="M378" s="714">
        <f t="shared" si="240"/>
        <v>0</v>
      </c>
      <c r="N378" s="693"/>
      <c r="O378" s="850"/>
      <c r="P378" s="852"/>
      <c r="Q378" s="854"/>
      <c r="R378" s="694"/>
      <c r="S378" s="691">
        <f t="shared" si="270"/>
        <v>0</v>
      </c>
      <c r="T378" s="692"/>
      <c r="U378" s="695">
        <f t="shared" si="268"/>
        <v>0</v>
      </c>
      <c r="V378" s="696">
        <f t="shared" si="269"/>
        <v>0</v>
      </c>
      <c r="W378" s="694"/>
      <c r="X378" s="691">
        <f t="shared" si="271"/>
        <v>0</v>
      </c>
      <c r="Y378" s="692"/>
      <c r="Z378" s="695">
        <f t="shared" si="272"/>
        <v>0</v>
      </c>
      <c r="AA378" s="697">
        <f t="shared" si="273"/>
        <v>0</v>
      </c>
    </row>
    <row r="379" spans="2:27" ht="14.25" customHeight="1" x14ac:dyDescent="0.15">
      <c r="B379" s="872"/>
      <c r="C379" s="873"/>
      <c r="D379" s="874"/>
      <c r="E379" s="863"/>
      <c r="F379" s="865"/>
      <c r="G379" s="848"/>
      <c r="H379" s="679" t="s">
        <v>568</v>
      </c>
      <c r="I379" s="698">
        <v>0</v>
      </c>
      <c r="J379" s="715">
        <f t="shared" si="239"/>
        <v>0</v>
      </c>
      <c r="K379" s="702"/>
      <c r="L379" s="698">
        <v>0</v>
      </c>
      <c r="M379" s="715">
        <f t="shared" si="240"/>
        <v>0</v>
      </c>
      <c r="N379" s="701"/>
      <c r="O379" s="849"/>
      <c r="P379" s="851"/>
      <c r="Q379" s="853"/>
      <c r="R379" s="702"/>
      <c r="S379" s="699">
        <f t="shared" si="270"/>
        <v>0</v>
      </c>
      <c r="T379" s="700"/>
      <c r="U379" s="703">
        <f t="shared" si="268"/>
        <v>0</v>
      </c>
      <c r="V379" s="704">
        <f t="shared" si="269"/>
        <v>0</v>
      </c>
      <c r="W379" s="702"/>
      <c r="X379" s="699">
        <f t="shared" si="271"/>
        <v>0</v>
      </c>
      <c r="Y379" s="700"/>
      <c r="Z379" s="703">
        <f t="shared" si="272"/>
        <v>0</v>
      </c>
      <c r="AA379" s="705">
        <f t="shared" si="273"/>
        <v>0</v>
      </c>
    </row>
    <row r="380" spans="2:27" ht="14.25" customHeight="1" x14ac:dyDescent="0.15">
      <c r="B380" s="872">
        <v>42</v>
      </c>
      <c r="C380" s="873" t="s">
        <v>147</v>
      </c>
      <c r="D380" s="874"/>
      <c r="E380" s="863">
        <f t="shared" ref="E380" si="274">SUM(I380:I388)+SUM(L380:L388)</f>
        <v>400</v>
      </c>
      <c r="F380" s="865">
        <v>155</v>
      </c>
      <c r="G380" s="846" t="s">
        <v>566</v>
      </c>
      <c r="H380" s="680" t="s">
        <v>566</v>
      </c>
      <c r="I380" s="706">
        <v>0</v>
      </c>
      <c r="J380" s="716">
        <f t="shared" si="239"/>
        <v>0</v>
      </c>
      <c r="K380" s="710"/>
      <c r="L380" s="706">
        <v>100</v>
      </c>
      <c r="M380" s="716">
        <f t="shared" si="240"/>
        <v>274.92869961410747</v>
      </c>
      <c r="N380" s="709"/>
      <c r="O380" s="849"/>
      <c r="P380" s="851">
        <f t="shared" ref="P380" si="275">SUM(R380:R388)+SUM(W380:W388)</f>
        <v>0</v>
      </c>
      <c r="Q380" s="853"/>
      <c r="R380" s="710"/>
      <c r="S380" s="707">
        <f>+R380/210*1000</f>
        <v>0</v>
      </c>
      <c r="T380" s="708"/>
      <c r="U380" s="711">
        <f>+K380+T380</f>
        <v>0</v>
      </c>
      <c r="V380" s="712">
        <f>IF(S380=0,0,+U380/S380*100)</f>
        <v>0</v>
      </c>
      <c r="W380" s="710"/>
      <c r="X380" s="707">
        <f t="shared" si="271"/>
        <v>0</v>
      </c>
      <c r="Y380" s="708"/>
      <c r="Z380" s="711">
        <f t="shared" si="272"/>
        <v>0</v>
      </c>
      <c r="AA380" s="713">
        <f t="shared" si="273"/>
        <v>0</v>
      </c>
    </row>
    <row r="381" spans="2:27" ht="14.25" customHeight="1" x14ac:dyDescent="0.15">
      <c r="B381" s="872"/>
      <c r="C381" s="873"/>
      <c r="D381" s="874"/>
      <c r="E381" s="864"/>
      <c r="F381" s="865"/>
      <c r="G381" s="847"/>
      <c r="H381" s="678" t="s">
        <v>567</v>
      </c>
      <c r="I381" s="690">
        <v>0</v>
      </c>
      <c r="J381" s="714">
        <f t="shared" si="239"/>
        <v>0</v>
      </c>
      <c r="K381" s="694"/>
      <c r="L381" s="690">
        <v>0</v>
      </c>
      <c r="M381" s="714">
        <f t="shared" si="240"/>
        <v>0</v>
      </c>
      <c r="N381" s="693"/>
      <c r="O381" s="850"/>
      <c r="P381" s="852"/>
      <c r="Q381" s="854"/>
      <c r="R381" s="694"/>
      <c r="S381" s="691">
        <f t="shared" ref="S381" si="276">+R381/210*1000</f>
        <v>0</v>
      </c>
      <c r="T381" s="692"/>
      <c r="U381" s="695">
        <f t="shared" ref="U381:U388" si="277">+K381+T381</f>
        <v>0</v>
      </c>
      <c r="V381" s="696">
        <f t="shared" ref="V381:V388" si="278">IF(S381=0,0,+U381/S381*100)</f>
        <v>0</v>
      </c>
      <c r="W381" s="694"/>
      <c r="X381" s="691">
        <f t="shared" si="271"/>
        <v>0</v>
      </c>
      <c r="Y381" s="692"/>
      <c r="Z381" s="695">
        <f t="shared" si="272"/>
        <v>0</v>
      </c>
      <c r="AA381" s="697">
        <f t="shared" si="273"/>
        <v>0</v>
      </c>
    </row>
    <row r="382" spans="2:27" ht="14.25" customHeight="1" x14ac:dyDescent="0.15">
      <c r="B382" s="872"/>
      <c r="C382" s="873"/>
      <c r="D382" s="874"/>
      <c r="E382" s="864"/>
      <c r="F382" s="865"/>
      <c r="G382" s="848"/>
      <c r="H382" s="679" t="s">
        <v>568</v>
      </c>
      <c r="I382" s="698">
        <v>0</v>
      </c>
      <c r="J382" s="715">
        <f t="shared" si="239"/>
        <v>0</v>
      </c>
      <c r="K382" s="702"/>
      <c r="L382" s="698">
        <v>0</v>
      </c>
      <c r="M382" s="715">
        <f t="shared" si="240"/>
        <v>0</v>
      </c>
      <c r="N382" s="701"/>
      <c r="O382" s="850"/>
      <c r="P382" s="852"/>
      <c r="Q382" s="854"/>
      <c r="R382" s="702"/>
      <c r="S382" s="699">
        <f>+R382/210*1000</f>
        <v>0</v>
      </c>
      <c r="T382" s="700"/>
      <c r="U382" s="703">
        <f t="shared" si="277"/>
        <v>0</v>
      </c>
      <c r="V382" s="704">
        <f t="shared" si="278"/>
        <v>0</v>
      </c>
      <c r="W382" s="702"/>
      <c r="X382" s="699">
        <f t="shared" si="271"/>
        <v>0</v>
      </c>
      <c r="Y382" s="700"/>
      <c r="Z382" s="703">
        <f t="shared" si="272"/>
        <v>0</v>
      </c>
      <c r="AA382" s="705">
        <f t="shared" si="273"/>
        <v>0</v>
      </c>
    </row>
    <row r="383" spans="2:27" ht="14.25" customHeight="1" x14ac:dyDescent="0.15">
      <c r="B383" s="872"/>
      <c r="C383" s="873"/>
      <c r="D383" s="874"/>
      <c r="E383" s="864"/>
      <c r="F383" s="865"/>
      <c r="G383" s="846" t="s">
        <v>567</v>
      </c>
      <c r="H383" s="680" t="s">
        <v>566</v>
      </c>
      <c r="I383" s="706">
        <v>150</v>
      </c>
      <c r="J383" s="716">
        <f t="shared" si="239"/>
        <v>714.28571428571433</v>
      </c>
      <c r="K383" s="710"/>
      <c r="L383" s="706">
        <v>150</v>
      </c>
      <c r="M383" s="716">
        <f t="shared" si="240"/>
        <v>412.39304942116127</v>
      </c>
      <c r="N383" s="709"/>
      <c r="O383" s="850"/>
      <c r="P383" s="852"/>
      <c r="Q383" s="854"/>
      <c r="R383" s="710"/>
      <c r="S383" s="707">
        <f t="shared" ref="S383:S388" si="279">+R383/210*1000</f>
        <v>0</v>
      </c>
      <c r="T383" s="708"/>
      <c r="U383" s="711">
        <f t="shared" si="277"/>
        <v>0</v>
      </c>
      <c r="V383" s="712">
        <f t="shared" si="278"/>
        <v>0</v>
      </c>
      <c r="W383" s="710"/>
      <c r="X383" s="707">
        <f t="shared" si="271"/>
        <v>0</v>
      </c>
      <c r="Y383" s="708"/>
      <c r="Z383" s="711">
        <f t="shared" si="272"/>
        <v>0</v>
      </c>
      <c r="AA383" s="713">
        <f t="shared" si="273"/>
        <v>0</v>
      </c>
    </row>
    <row r="384" spans="2:27" ht="14.25" customHeight="1" x14ac:dyDescent="0.15">
      <c r="B384" s="872"/>
      <c r="C384" s="873"/>
      <c r="D384" s="874"/>
      <c r="E384" s="864"/>
      <c r="F384" s="865"/>
      <c r="G384" s="847"/>
      <c r="H384" s="678" t="s">
        <v>567</v>
      </c>
      <c r="I384" s="690">
        <v>0</v>
      </c>
      <c r="J384" s="714">
        <f t="shared" si="239"/>
        <v>0</v>
      </c>
      <c r="K384" s="694"/>
      <c r="L384" s="690">
        <v>0</v>
      </c>
      <c r="M384" s="714">
        <f t="shared" si="240"/>
        <v>0</v>
      </c>
      <c r="N384" s="693"/>
      <c r="O384" s="850"/>
      <c r="P384" s="852"/>
      <c r="Q384" s="854"/>
      <c r="R384" s="694"/>
      <c r="S384" s="691">
        <f t="shared" si="279"/>
        <v>0</v>
      </c>
      <c r="T384" s="692"/>
      <c r="U384" s="695">
        <f t="shared" si="277"/>
        <v>0</v>
      </c>
      <c r="V384" s="696">
        <f t="shared" si="278"/>
        <v>0</v>
      </c>
      <c r="W384" s="694"/>
      <c r="X384" s="691">
        <f t="shared" si="271"/>
        <v>0</v>
      </c>
      <c r="Y384" s="692"/>
      <c r="Z384" s="695">
        <f t="shared" si="272"/>
        <v>0</v>
      </c>
      <c r="AA384" s="697">
        <f t="shared" si="273"/>
        <v>0</v>
      </c>
    </row>
    <row r="385" spans="2:27" ht="14.25" customHeight="1" x14ac:dyDescent="0.15">
      <c r="B385" s="872"/>
      <c r="C385" s="873"/>
      <c r="D385" s="874"/>
      <c r="E385" s="864"/>
      <c r="F385" s="865"/>
      <c r="G385" s="848"/>
      <c r="H385" s="679" t="s">
        <v>568</v>
      </c>
      <c r="I385" s="698">
        <v>0</v>
      </c>
      <c r="J385" s="715">
        <f t="shared" si="239"/>
        <v>0</v>
      </c>
      <c r="K385" s="702"/>
      <c r="L385" s="698">
        <v>0</v>
      </c>
      <c r="M385" s="715">
        <f t="shared" si="240"/>
        <v>0</v>
      </c>
      <c r="N385" s="701"/>
      <c r="O385" s="850"/>
      <c r="P385" s="852"/>
      <c r="Q385" s="854"/>
      <c r="R385" s="702"/>
      <c r="S385" s="699">
        <f t="shared" si="279"/>
        <v>0</v>
      </c>
      <c r="T385" s="700"/>
      <c r="U385" s="703">
        <f t="shared" si="277"/>
        <v>0</v>
      </c>
      <c r="V385" s="704">
        <f t="shared" si="278"/>
        <v>0</v>
      </c>
      <c r="W385" s="702"/>
      <c r="X385" s="699">
        <f t="shared" si="271"/>
        <v>0</v>
      </c>
      <c r="Y385" s="700"/>
      <c r="Z385" s="703">
        <f t="shared" si="272"/>
        <v>0</v>
      </c>
      <c r="AA385" s="705">
        <f t="shared" si="273"/>
        <v>0</v>
      </c>
    </row>
    <row r="386" spans="2:27" ht="14.25" customHeight="1" x14ac:dyDescent="0.15">
      <c r="B386" s="872"/>
      <c r="C386" s="873"/>
      <c r="D386" s="874"/>
      <c r="E386" s="864"/>
      <c r="F386" s="865"/>
      <c r="G386" s="846" t="s">
        <v>568</v>
      </c>
      <c r="H386" s="680" t="s">
        <v>566</v>
      </c>
      <c r="I386" s="706">
        <v>0</v>
      </c>
      <c r="J386" s="716">
        <f t="shared" si="239"/>
        <v>0</v>
      </c>
      <c r="K386" s="710"/>
      <c r="L386" s="706">
        <v>0</v>
      </c>
      <c r="M386" s="716">
        <f t="shared" si="240"/>
        <v>0</v>
      </c>
      <c r="N386" s="709"/>
      <c r="O386" s="850"/>
      <c r="P386" s="852"/>
      <c r="Q386" s="854"/>
      <c r="R386" s="710"/>
      <c r="S386" s="707">
        <f t="shared" si="279"/>
        <v>0</v>
      </c>
      <c r="T386" s="708"/>
      <c r="U386" s="711">
        <f t="shared" si="277"/>
        <v>0</v>
      </c>
      <c r="V386" s="712">
        <f t="shared" si="278"/>
        <v>0</v>
      </c>
      <c r="W386" s="710"/>
      <c r="X386" s="707">
        <f t="shared" si="271"/>
        <v>0</v>
      </c>
      <c r="Y386" s="708"/>
      <c r="Z386" s="711">
        <f t="shared" si="272"/>
        <v>0</v>
      </c>
      <c r="AA386" s="713">
        <f t="shared" si="273"/>
        <v>0</v>
      </c>
    </row>
    <row r="387" spans="2:27" ht="14.25" customHeight="1" x14ac:dyDescent="0.15">
      <c r="B387" s="872"/>
      <c r="C387" s="873"/>
      <c r="D387" s="874"/>
      <c r="E387" s="864"/>
      <c r="F387" s="865"/>
      <c r="G387" s="847"/>
      <c r="H387" s="678" t="s">
        <v>567</v>
      </c>
      <c r="I387" s="690">
        <v>0</v>
      </c>
      <c r="J387" s="714">
        <f t="shared" si="239"/>
        <v>0</v>
      </c>
      <c r="K387" s="694"/>
      <c r="L387" s="690">
        <v>0</v>
      </c>
      <c r="M387" s="714">
        <f t="shared" si="240"/>
        <v>0</v>
      </c>
      <c r="N387" s="693"/>
      <c r="O387" s="850"/>
      <c r="P387" s="852"/>
      <c r="Q387" s="854"/>
      <c r="R387" s="694"/>
      <c r="S387" s="691">
        <f t="shared" si="279"/>
        <v>0</v>
      </c>
      <c r="T387" s="692"/>
      <c r="U387" s="695">
        <f t="shared" si="277"/>
        <v>0</v>
      </c>
      <c r="V387" s="696">
        <f t="shared" si="278"/>
        <v>0</v>
      </c>
      <c r="W387" s="694"/>
      <c r="X387" s="691">
        <f t="shared" si="271"/>
        <v>0</v>
      </c>
      <c r="Y387" s="692"/>
      <c r="Z387" s="695">
        <f t="shared" si="272"/>
        <v>0</v>
      </c>
      <c r="AA387" s="697">
        <f t="shared" si="273"/>
        <v>0</v>
      </c>
    </row>
    <row r="388" spans="2:27" ht="14.25" customHeight="1" x14ac:dyDescent="0.15">
      <c r="B388" s="872"/>
      <c r="C388" s="873"/>
      <c r="D388" s="874"/>
      <c r="E388" s="863"/>
      <c r="F388" s="865"/>
      <c r="G388" s="848"/>
      <c r="H388" s="679" t="s">
        <v>568</v>
      </c>
      <c r="I388" s="698">
        <v>0</v>
      </c>
      <c r="J388" s="715">
        <f t="shared" si="239"/>
        <v>0</v>
      </c>
      <c r="K388" s="702"/>
      <c r="L388" s="698">
        <v>0</v>
      </c>
      <c r="M388" s="715">
        <f t="shared" si="240"/>
        <v>0</v>
      </c>
      <c r="N388" s="701"/>
      <c r="O388" s="849"/>
      <c r="P388" s="851"/>
      <c r="Q388" s="853"/>
      <c r="R388" s="702"/>
      <c r="S388" s="699">
        <f t="shared" si="279"/>
        <v>0</v>
      </c>
      <c r="T388" s="700"/>
      <c r="U388" s="703">
        <f t="shared" si="277"/>
        <v>0</v>
      </c>
      <c r="V388" s="704">
        <f t="shared" si="278"/>
        <v>0</v>
      </c>
      <c r="W388" s="702"/>
      <c r="X388" s="699">
        <f t="shared" si="271"/>
        <v>0</v>
      </c>
      <c r="Y388" s="700"/>
      <c r="Z388" s="703">
        <f t="shared" si="272"/>
        <v>0</v>
      </c>
      <c r="AA388" s="705">
        <f t="shared" si="273"/>
        <v>0</v>
      </c>
    </row>
    <row r="389" spans="2:27" ht="14.25" customHeight="1" x14ac:dyDescent="0.15">
      <c r="B389" s="872">
        <v>43</v>
      </c>
      <c r="C389" s="873" t="s">
        <v>148</v>
      </c>
      <c r="D389" s="874"/>
      <c r="E389" s="863">
        <f t="shared" ref="E389" si="280">SUM(I389:I397)+SUM(L389:L397)</f>
        <v>500</v>
      </c>
      <c r="F389" s="865">
        <v>220</v>
      </c>
      <c r="G389" s="846" t="s">
        <v>566</v>
      </c>
      <c r="H389" s="680" t="s">
        <v>566</v>
      </c>
      <c r="I389" s="706">
        <v>50</v>
      </c>
      <c r="J389" s="716">
        <f t="shared" si="239"/>
        <v>238.09523809523807</v>
      </c>
      <c r="K389" s="710"/>
      <c r="L389" s="706">
        <v>200</v>
      </c>
      <c r="M389" s="716">
        <f t="shared" si="240"/>
        <v>549.85739922821494</v>
      </c>
      <c r="N389" s="709"/>
      <c r="O389" s="849"/>
      <c r="P389" s="851">
        <f t="shared" ref="P389" si="281">SUM(R389:R397)+SUM(W389:W397)</f>
        <v>0</v>
      </c>
      <c r="Q389" s="853"/>
      <c r="R389" s="710"/>
      <c r="S389" s="707">
        <f>+R389/210*1000</f>
        <v>0</v>
      </c>
      <c r="T389" s="708"/>
      <c r="U389" s="711">
        <f>+K389+T389</f>
        <v>0</v>
      </c>
      <c r="V389" s="712">
        <f>IF(S389=0,0,+U389/S389*100)</f>
        <v>0</v>
      </c>
      <c r="W389" s="710"/>
      <c r="X389" s="707">
        <f t="shared" si="271"/>
        <v>0</v>
      </c>
      <c r="Y389" s="708"/>
      <c r="Z389" s="711">
        <f t="shared" si="272"/>
        <v>0</v>
      </c>
      <c r="AA389" s="713">
        <f t="shared" si="273"/>
        <v>0</v>
      </c>
    </row>
    <row r="390" spans="2:27" ht="14.25" customHeight="1" x14ac:dyDescent="0.15">
      <c r="B390" s="872"/>
      <c r="C390" s="873"/>
      <c r="D390" s="874"/>
      <c r="E390" s="864"/>
      <c r="F390" s="865"/>
      <c r="G390" s="847"/>
      <c r="H390" s="678" t="s">
        <v>567</v>
      </c>
      <c r="I390" s="690">
        <v>0</v>
      </c>
      <c r="J390" s="714">
        <f t="shared" si="239"/>
        <v>0</v>
      </c>
      <c r="K390" s="694"/>
      <c r="L390" s="690">
        <v>0</v>
      </c>
      <c r="M390" s="714">
        <f t="shared" si="240"/>
        <v>0</v>
      </c>
      <c r="N390" s="693"/>
      <c r="O390" s="850"/>
      <c r="P390" s="852"/>
      <c r="Q390" s="854"/>
      <c r="R390" s="694"/>
      <c r="S390" s="691">
        <f t="shared" ref="S390" si="282">+R390/210*1000</f>
        <v>0</v>
      </c>
      <c r="T390" s="692"/>
      <c r="U390" s="695">
        <f t="shared" ref="U390:U397" si="283">+K390+T390</f>
        <v>0</v>
      </c>
      <c r="V390" s="696">
        <f t="shared" ref="V390:V397" si="284">IF(S390=0,0,+U390/S390*100)</f>
        <v>0</v>
      </c>
      <c r="W390" s="694"/>
      <c r="X390" s="691">
        <f t="shared" si="271"/>
        <v>0</v>
      </c>
      <c r="Y390" s="692"/>
      <c r="Z390" s="695">
        <f t="shared" si="272"/>
        <v>0</v>
      </c>
      <c r="AA390" s="697">
        <f t="shared" si="273"/>
        <v>0</v>
      </c>
    </row>
    <row r="391" spans="2:27" ht="14.25" customHeight="1" x14ac:dyDescent="0.15">
      <c r="B391" s="872"/>
      <c r="C391" s="873"/>
      <c r="D391" s="874"/>
      <c r="E391" s="864"/>
      <c r="F391" s="865"/>
      <c r="G391" s="848"/>
      <c r="H391" s="679" t="s">
        <v>568</v>
      </c>
      <c r="I391" s="698">
        <v>0</v>
      </c>
      <c r="J391" s="715">
        <f t="shared" si="239"/>
        <v>0</v>
      </c>
      <c r="K391" s="702"/>
      <c r="L391" s="698">
        <v>0</v>
      </c>
      <c r="M391" s="715">
        <f t="shared" si="240"/>
        <v>0</v>
      </c>
      <c r="N391" s="701"/>
      <c r="O391" s="850"/>
      <c r="P391" s="852"/>
      <c r="Q391" s="854"/>
      <c r="R391" s="702"/>
      <c r="S391" s="699">
        <f>+R391/210*1000</f>
        <v>0</v>
      </c>
      <c r="T391" s="700"/>
      <c r="U391" s="703">
        <f t="shared" si="283"/>
        <v>0</v>
      </c>
      <c r="V391" s="704">
        <f t="shared" si="284"/>
        <v>0</v>
      </c>
      <c r="W391" s="702"/>
      <c r="X391" s="699">
        <f t="shared" si="271"/>
        <v>0</v>
      </c>
      <c r="Y391" s="700"/>
      <c r="Z391" s="703">
        <f t="shared" si="272"/>
        <v>0</v>
      </c>
      <c r="AA391" s="705">
        <f t="shared" si="273"/>
        <v>0</v>
      </c>
    </row>
    <row r="392" spans="2:27" ht="14.25" customHeight="1" x14ac:dyDescent="0.15">
      <c r="B392" s="872"/>
      <c r="C392" s="873"/>
      <c r="D392" s="874"/>
      <c r="E392" s="864"/>
      <c r="F392" s="865"/>
      <c r="G392" s="846" t="s">
        <v>567</v>
      </c>
      <c r="H392" s="680" t="s">
        <v>566</v>
      </c>
      <c r="I392" s="706">
        <v>0</v>
      </c>
      <c r="J392" s="716">
        <f t="shared" si="239"/>
        <v>0</v>
      </c>
      <c r="K392" s="710"/>
      <c r="L392" s="706">
        <v>75</v>
      </c>
      <c r="M392" s="716">
        <f t="shared" si="240"/>
        <v>206.19652471058063</v>
      </c>
      <c r="N392" s="709"/>
      <c r="O392" s="850"/>
      <c r="P392" s="852"/>
      <c r="Q392" s="854"/>
      <c r="R392" s="710"/>
      <c r="S392" s="707">
        <f t="shared" ref="S392:S397" si="285">+R392/210*1000</f>
        <v>0</v>
      </c>
      <c r="T392" s="708"/>
      <c r="U392" s="711">
        <f t="shared" si="283"/>
        <v>0</v>
      </c>
      <c r="V392" s="712">
        <f t="shared" si="284"/>
        <v>0</v>
      </c>
      <c r="W392" s="710"/>
      <c r="X392" s="707">
        <f t="shared" si="271"/>
        <v>0</v>
      </c>
      <c r="Y392" s="708"/>
      <c r="Z392" s="711">
        <f t="shared" si="272"/>
        <v>0</v>
      </c>
      <c r="AA392" s="713">
        <f t="shared" si="273"/>
        <v>0</v>
      </c>
    </row>
    <row r="393" spans="2:27" ht="14.25" customHeight="1" x14ac:dyDescent="0.15">
      <c r="B393" s="872"/>
      <c r="C393" s="873"/>
      <c r="D393" s="874"/>
      <c r="E393" s="864"/>
      <c r="F393" s="865"/>
      <c r="G393" s="847"/>
      <c r="H393" s="678" t="s">
        <v>567</v>
      </c>
      <c r="I393" s="690">
        <v>0</v>
      </c>
      <c r="J393" s="714">
        <f t="shared" si="239"/>
        <v>0</v>
      </c>
      <c r="K393" s="694"/>
      <c r="L393" s="690">
        <v>0</v>
      </c>
      <c r="M393" s="714">
        <f t="shared" si="240"/>
        <v>0</v>
      </c>
      <c r="N393" s="693"/>
      <c r="O393" s="850"/>
      <c r="P393" s="852"/>
      <c r="Q393" s="854"/>
      <c r="R393" s="694"/>
      <c r="S393" s="691">
        <f t="shared" si="285"/>
        <v>0</v>
      </c>
      <c r="T393" s="692"/>
      <c r="U393" s="695">
        <f t="shared" si="283"/>
        <v>0</v>
      </c>
      <c r="V393" s="696">
        <f t="shared" si="284"/>
        <v>0</v>
      </c>
      <c r="W393" s="694"/>
      <c r="X393" s="691">
        <f t="shared" si="271"/>
        <v>0</v>
      </c>
      <c r="Y393" s="692"/>
      <c r="Z393" s="695">
        <f t="shared" si="272"/>
        <v>0</v>
      </c>
      <c r="AA393" s="697">
        <f t="shared" si="273"/>
        <v>0</v>
      </c>
    </row>
    <row r="394" spans="2:27" ht="14.25" customHeight="1" x14ac:dyDescent="0.15">
      <c r="B394" s="872"/>
      <c r="C394" s="873"/>
      <c r="D394" s="874"/>
      <c r="E394" s="864"/>
      <c r="F394" s="865"/>
      <c r="G394" s="848"/>
      <c r="H394" s="679" t="s">
        <v>568</v>
      </c>
      <c r="I394" s="698">
        <v>0</v>
      </c>
      <c r="J394" s="715">
        <f t="shared" si="239"/>
        <v>0</v>
      </c>
      <c r="K394" s="702"/>
      <c r="L394" s="698">
        <v>0</v>
      </c>
      <c r="M394" s="715">
        <f t="shared" si="240"/>
        <v>0</v>
      </c>
      <c r="N394" s="701"/>
      <c r="O394" s="850"/>
      <c r="P394" s="852"/>
      <c r="Q394" s="854"/>
      <c r="R394" s="702"/>
      <c r="S394" s="699">
        <f t="shared" si="285"/>
        <v>0</v>
      </c>
      <c r="T394" s="700"/>
      <c r="U394" s="703">
        <f t="shared" si="283"/>
        <v>0</v>
      </c>
      <c r="V394" s="704">
        <f t="shared" si="284"/>
        <v>0</v>
      </c>
      <c r="W394" s="702"/>
      <c r="X394" s="699">
        <f t="shared" si="271"/>
        <v>0</v>
      </c>
      <c r="Y394" s="700"/>
      <c r="Z394" s="703">
        <f t="shared" si="272"/>
        <v>0</v>
      </c>
      <c r="AA394" s="705">
        <f t="shared" si="273"/>
        <v>0</v>
      </c>
    </row>
    <row r="395" spans="2:27" ht="14.25" customHeight="1" x14ac:dyDescent="0.15">
      <c r="B395" s="872"/>
      <c r="C395" s="873"/>
      <c r="D395" s="874"/>
      <c r="E395" s="864"/>
      <c r="F395" s="865"/>
      <c r="G395" s="846" t="s">
        <v>568</v>
      </c>
      <c r="H395" s="680" t="s">
        <v>566</v>
      </c>
      <c r="I395" s="706">
        <v>75</v>
      </c>
      <c r="J395" s="716">
        <f t="shared" si="239"/>
        <v>357.14285714285717</v>
      </c>
      <c r="K395" s="710"/>
      <c r="L395" s="706">
        <v>100</v>
      </c>
      <c r="M395" s="716">
        <f t="shared" si="240"/>
        <v>274.92869961410747</v>
      </c>
      <c r="N395" s="709"/>
      <c r="O395" s="850"/>
      <c r="P395" s="852"/>
      <c r="Q395" s="854"/>
      <c r="R395" s="710"/>
      <c r="S395" s="707">
        <f t="shared" si="285"/>
        <v>0</v>
      </c>
      <c r="T395" s="708"/>
      <c r="U395" s="711">
        <f t="shared" si="283"/>
        <v>0</v>
      </c>
      <c r="V395" s="712">
        <f t="shared" si="284"/>
        <v>0</v>
      </c>
      <c r="W395" s="710"/>
      <c r="X395" s="707">
        <f t="shared" si="271"/>
        <v>0</v>
      </c>
      <c r="Y395" s="708"/>
      <c r="Z395" s="711">
        <f t="shared" si="272"/>
        <v>0</v>
      </c>
      <c r="AA395" s="713">
        <f t="shared" si="273"/>
        <v>0</v>
      </c>
    </row>
    <row r="396" spans="2:27" ht="14.25" customHeight="1" x14ac:dyDescent="0.15">
      <c r="B396" s="872"/>
      <c r="C396" s="873"/>
      <c r="D396" s="874"/>
      <c r="E396" s="864"/>
      <c r="F396" s="865"/>
      <c r="G396" s="847"/>
      <c r="H396" s="678" t="s">
        <v>567</v>
      </c>
      <c r="I396" s="690">
        <v>0</v>
      </c>
      <c r="J396" s="691">
        <f t="shared" ref="J396:J459" si="286">I396/210*1000</f>
        <v>0</v>
      </c>
      <c r="K396" s="692"/>
      <c r="L396" s="690">
        <v>0</v>
      </c>
      <c r="M396" s="691">
        <f t="shared" ref="M396:M459" si="287">L396/210/SQRT(3)*1000</f>
        <v>0</v>
      </c>
      <c r="N396" s="693"/>
      <c r="O396" s="850"/>
      <c r="P396" s="852"/>
      <c r="Q396" s="854"/>
      <c r="R396" s="694"/>
      <c r="S396" s="691">
        <f t="shared" si="285"/>
        <v>0</v>
      </c>
      <c r="T396" s="692"/>
      <c r="U396" s="695">
        <f t="shared" si="283"/>
        <v>0</v>
      </c>
      <c r="V396" s="696">
        <f t="shared" si="284"/>
        <v>0</v>
      </c>
      <c r="W396" s="694"/>
      <c r="X396" s="691">
        <f t="shared" si="271"/>
        <v>0</v>
      </c>
      <c r="Y396" s="692"/>
      <c r="Z396" s="695">
        <f t="shared" si="272"/>
        <v>0</v>
      </c>
      <c r="AA396" s="697">
        <f t="shared" si="273"/>
        <v>0</v>
      </c>
    </row>
    <row r="397" spans="2:27" ht="14.25" customHeight="1" x14ac:dyDescent="0.15">
      <c r="B397" s="872"/>
      <c r="C397" s="873"/>
      <c r="D397" s="874"/>
      <c r="E397" s="863"/>
      <c r="F397" s="865"/>
      <c r="G397" s="848"/>
      <c r="H397" s="679" t="s">
        <v>568</v>
      </c>
      <c r="I397" s="698">
        <v>0</v>
      </c>
      <c r="J397" s="699">
        <f t="shared" si="286"/>
        <v>0</v>
      </c>
      <c r="K397" s="700"/>
      <c r="L397" s="698">
        <v>0</v>
      </c>
      <c r="M397" s="699">
        <f t="shared" si="287"/>
        <v>0</v>
      </c>
      <c r="N397" s="701"/>
      <c r="O397" s="849"/>
      <c r="P397" s="851"/>
      <c r="Q397" s="853"/>
      <c r="R397" s="702"/>
      <c r="S397" s="699">
        <f t="shared" si="285"/>
        <v>0</v>
      </c>
      <c r="T397" s="700"/>
      <c r="U397" s="703">
        <f t="shared" si="283"/>
        <v>0</v>
      </c>
      <c r="V397" s="704">
        <f t="shared" si="284"/>
        <v>0</v>
      </c>
      <c r="W397" s="702"/>
      <c r="X397" s="699">
        <f t="shared" si="271"/>
        <v>0</v>
      </c>
      <c r="Y397" s="700"/>
      <c r="Z397" s="703">
        <f t="shared" si="272"/>
        <v>0</v>
      </c>
      <c r="AA397" s="705">
        <f t="shared" si="273"/>
        <v>0</v>
      </c>
    </row>
    <row r="398" spans="2:27" ht="14.25" customHeight="1" x14ac:dyDescent="0.15">
      <c r="B398" s="872">
        <v>44</v>
      </c>
      <c r="C398" s="873" t="s">
        <v>149</v>
      </c>
      <c r="D398" s="874"/>
      <c r="E398" s="863">
        <f t="shared" ref="E398" si="288">SUM(I398:I406)+SUM(L398:L406)</f>
        <v>600</v>
      </c>
      <c r="F398" s="865">
        <v>164</v>
      </c>
      <c r="G398" s="846" t="s">
        <v>566</v>
      </c>
      <c r="H398" s="680" t="s">
        <v>566</v>
      </c>
      <c r="I398" s="706">
        <v>100</v>
      </c>
      <c r="J398" s="716">
        <f t="shared" si="286"/>
        <v>476.19047619047615</v>
      </c>
      <c r="K398" s="710"/>
      <c r="L398" s="706">
        <v>300</v>
      </c>
      <c r="M398" s="716">
        <f t="shared" si="287"/>
        <v>824.78609884232253</v>
      </c>
      <c r="N398" s="709"/>
      <c r="O398" s="849"/>
      <c r="P398" s="851">
        <f t="shared" ref="P398" si="289">SUM(R398:R406)+SUM(W398:W406)</f>
        <v>0</v>
      </c>
      <c r="Q398" s="853"/>
      <c r="R398" s="710"/>
      <c r="S398" s="707">
        <f>+R398/210*1000</f>
        <v>0</v>
      </c>
      <c r="T398" s="708"/>
      <c r="U398" s="711">
        <f>+K398+T398</f>
        <v>0</v>
      </c>
      <c r="V398" s="712">
        <f>IF(S398=0,0,+U398/S398*100)</f>
        <v>0</v>
      </c>
      <c r="W398" s="710"/>
      <c r="X398" s="707">
        <f t="shared" si="271"/>
        <v>0</v>
      </c>
      <c r="Y398" s="708"/>
      <c r="Z398" s="711">
        <f t="shared" si="272"/>
        <v>0</v>
      </c>
      <c r="AA398" s="713">
        <f t="shared" si="273"/>
        <v>0</v>
      </c>
    </row>
    <row r="399" spans="2:27" ht="14.25" customHeight="1" x14ac:dyDescent="0.15">
      <c r="B399" s="872"/>
      <c r="C399" s="873"/>
      <c r="D399" s="874"/>
      <c r="E399" s="864"/>
      <c r="F399" s="865"/>
      <c r="G399" s="847"/>
      <c r="H399" s="678" t="s">
        <v>567</v>
      </c>
      <c r="I399" s="690">
        <v>100</v>
      </c>
      <c r="J399" s="714">
        <f t="shared" si="286"/>
        <v>476.19047619047615</v>
      </c>
      <c r="K399" s="694"/>
      <c r="L399" s="690">
        <v>0</v>
      </c>
      <c r="M399" s="714">
        <f t="shared" si="287"/>
        <v>0</v>
      </c>
      <c r="N399" s="693"/>
      <c r="O399" s="850"/>
      <c r="P399" s="852"/>
      <c r="Q399" s="854"/>
      <c r="R399" s="694"/>
      <c r="S399" s="691">
        <f t="shared" ref="S399" si="290">+R399/210*1000</f>
        <v>0</v>
      </c>
      <c r="T399" s="692"/>
      <c r="U399" s="695">
        <f t="shared" ref="U399:U406" si="291">+K399+T399</f>
        <v>0</v>
      </c>
      <c r="V399" s="696">
        <f t="shared" ref="V399:V406" si="292">IF(S399=0,0,+U399/S399*100)</f>
        <v>0</v>
      </c>
      <c r="W399" s="694"/>
      <c r="X399" s="691">
        <f t="shared" si="271"/>
        <v>0</v>
      </c>
      <c r="Y399" s="692"/>
      <c r="Z399" s="695">
        <f t="shared" si="272"/>
        <v>0</v>
      </c>
      <c r="AA399" s="697">
        <f t="shared" si="273"/>
        <v>0</v>
      </c>
    </row>
    <row r="400" spans="2:27" ht="14.25" customHeight="1" x14ac:dyDescent="0.15">
      <c r="B400" s="872"/>
      <c r="C400" s="873"/>
      <c r="D400" s="874"/>
      <c r="E400" s="864"/>
      <c r="F400" s="865"/>
      <c r="G400" s="848"/>
      <c r="H400" s="679" t="s">
        <v>568</v>
      </c>
      <c r="I400" s="698">
        <v>0</v>
      </c>
      <c r="J400" s="715">
        <f t="shared" si="286"/>
        <v>0</v>
      </c>
      <c r="K400" s="702"/>
      <c r="L400" s="698">
        <v>0</v>
      </c>
      <c r="M400" s="715">
        <f t="shared" si="287"/>
        <v>0</v>
      </c>
      <c r="N400" s="701"/>
      <c r="O400" s="850"/>
      <c r="P400" s="852"/>
      <c r="Q400" s="854"/>
      <c r="R400" s="702"/>
      <c r="S400" s="699">
        <f>+R400/210*1000</f>
        <v>0</v>
      </c>
      <c r="T400" s="700"/>
      <c r="U400" s="703">
        <f t="shared" si="291"/>
        <v>0</v>
      </c>
      <c r="V400" s="704">
        <f t="shared" si="292"/>
        <v>0</v>
      </c>
      <c r="W400" s="702"/>
      <c r="X400" s="699">
        <f t="shared" si="271"/>
        <v>0</v>
      </c>
      <c r="Y400" s="700"/>
      <c r="Z400" s="703">
        <f t="shared" si="272"/>
        <v>0</v>
      </c>
      <c r="AA400" s="705">
        <f t="shared" si="273"/>
        <v>0</v>
      </c>
    </row>
    <row r="401" spans="2:27" ht="14.25" customHeight="1" x14ac:dyDescent="0.15">
      <c r="B401" s="872"/>
      <c r="C401" s="873"/>
      <c r="D401" s="874"/>
      <c r="E401" s="864"/>
      <c r="F401" s="865"/>
      <c r="G401" s="846" t="s">
        <v>567</v>
      </c>
      <c r="H401" s="680" t="s">
        <v>566</v>
      </c>
      <c r="I401" s="706">
        <v>100</v>
      </c>
      <c r="J401" s="716">
        <f t="shared" si="286"/>
        <v>476.19047619047615</v>
      </c>
      <c r="K401" s="710"/>
      <c r="L401" s="706">
        <v>0</v>
      </c>
      <c r="M401" s="716">
        <f t="shared" si="287"/>
        <v>0</v>
      </c>
      <c r="N401" s="709"/>
      <c r="O401" s="850"/>
      <c r="P401" s="852"/>
      <c r="Q401" s="854"/>
      <c r="R401" s="710"/>
      <c r="S401" s="707">
        <f t="shared" ref="S401:S406" si="293">+R401/210*1000</f>
        <v>0</v>
      </c>
      <c r="T401" s="708"/>
      <c r="U401" s="711">
        <f t="shared" si="291"/>
        <v>0</v>
      </c>
      <c r="V401" s="712">
        <f t="shared" si="292"/>
        <v>0</v>
      </c>
      <c r="W401" s="710"/>
      <c r="X401" s="707">
        <f t="shared" si="271"/>
        <v>0</v>
      </c>
      <c r="Y401" s="708"/>
      <c r="Z401" s="711">
        <f t="shared" si="272"/>
        <v>0</v>
      </c>
      <c r="AA401" s="713">
        <f t="shared" si="273"/>
        <v>0</v>
      </c>
    </row>
    <row r="402" spans="2:27" ht="14.25" customHeight="1" x14ac:dyDescent="0.15">
      <c r="B402" s="872"/>
      <c r="C402" s="873"/>
      <c r="D402" s="874"/>
      <c r="E402" s="864"/>
      <c r="F402" s="865"/>
      <c r="G402" s="847"/>
      <c r="H402" s="678" t="s">
        <v>567</v>
      </c>
      <c r="I402" s="690">
        <v>0</v>
      </c>
      <c r="J402" s="714">
        <f t="shared" si="286"/>
        <v>0</v>
      </c>
      <c r="K402" s="694"/>
      <c r="L402" s="690">
        <v>0</v>
      </c>
      <c r="M402" s="714">
        <f t="shared" si="287"/>
        <v>0</v>
      </c>
      <c r="N402" s="693"/>
      <c r="O402" s="850"/>
      <c r="P402" s="852"/>
      <c r="Q402" s="854"/>
      <c r="R402" s="694"/>
      <c r="S402" s="691">
        <f t="shared" si="293"/>
        <v>0</v>
      </c>
      <c r="T402" s="692"/>
      <c r="U402" s="695">
        <f t="shared" si="291"/>
        <v>0</v>
      </c>
      <c r="V402" s="696">
        <f t="shared" si="292"/>
        <v>0</v>
      </c>
      <c r="W402" s="694"/>
      <c r="X402" s="691">
        <f t="shared" si="271"/>
        <v>0</v>
      </c>
      <c r="Y402" s="692"/>
      <c r="Z402" s="695">
        <f t="shared" si="272"/>
        <v>0</v>
      </c>
      <c r="AA402" s="697">
        <f t="shared" si="273"/>
        <v>0</v>
      </c>
    </row>
    <row r="403" spans="2:27" ht="14.25" customHeight="1" x14ac:dyDescent="0.15">
      <c r="B403" s="872"/>
      <c r="C403" s="873"/>
      <c r="D403" s="874"/>
      <c r="E403" s="864"/>
      <c r="F403" s="865"/>
      <c r="G403" s="848"/>
      <c r="H403" s="679" t="s">
        <v>568</v>
      </c>
      <c r="I403" s="698">
        <v>0</v>
      </c>
      <c r="J403" s="715">
        <f t="shared" si="286"/>
        <v>0</v>
      </c>
      <c r="K403" s="702"/>
      <c r="L403" s="698">
        <v>0</v>
      </c>
      <c r="M403" s="715">
        <f t="shared" si="287"/>
        <v>0</v>
      </c>
      <c r="N403" s="701"/>
      <c r="O403" s="850"/>
      <c r="P403" s="852"/>
      <c r="Q403" s="854"/>
      <c r="R403" s="702"/>
      <c r="S403" s="699">
        <f t="shared" si="293"/>
        <v>0</v>
      </c>
      <c r="T403" s="700"/>
      <c r="U403" s="703">
        <f t="shared" si="291"/>
        <v>0</v>
      </c>
      <c r="V403" s="704">
        <f t="shared" si="292"/>
        <v>0</v>
      </c>
      <c r="W403" s="702"/>
      <c r="X403" s="699">
        <f t="shared" si="271"/>
        <v>0</v>
      </c>
      <c r="Y403" s="700"/>
      <c r="Z403" s="703">
        <f t="shared" si="272"/>
        <v>0</v>
      </c>
      <c r="AA403" s="705">
        <f t="shared" si="273"/>
        <v>0</v>
      </c>
    </row>
    <row r="404" spans="2:27" ht="14.25" customHeight="1" x14ac:dyDescent="0.15">
      <c r="B404" s="872"/>
      <c r="C404" s="873"/>
      <c r="D404" s="874"/>
      <c r="E404" s="864"/>
      <c r="F404" s="865"/>
      <c r="G404" s="846" t="s">
        <v>568</v>
      </c>
      <c r="H404" s="680" t="s">
        <v>566</v>
      </c>
      <c r="I404" s="706">
        <v>0</v>
      </c>
      <c r="J404" s="716">
        <f t="shared" si="286"/>
        <v>0</v>
      </c>
      <c r="K404" s="710"/>
      <c r="L404" s="706">
        <v>0</v>
      </c>
      <c r="M404" s="716">
        <f t="shared" si="287"/>
        <v>0</v>
      </c>
      <c r="N404" s="709"/>
      <c r="O404" s="850"/>
      <c r="P404" s="852"/>
      <c r="Q404" s="854"/>
      <c r="R404" s="710"/>
      <c r="S404" s="707">
        <f t="shared" si="293"/>
        <v>0</v>
      </c>
      <c r="T404" s="708"/>
      <c r="U404" s="711">
        <f t="shared" si="291"/>
        <v>0</v>
      </c>
      <c r="V404" s="712">
        <f t="shared" si="292"/>
        <v>0</v>
      </c>
      <c r="W404" s="710"/>
      <c r="X404" s="707">
        <f t="shared" si="271"/>
        <v>0</v>
      </c>
      <c r="Y404" s="708"/>
      <c r="Z404" s="711">
        <f t="shared" si="272"/>
        <v>0</v>
      </c>
      <c r="AA404" s="713">
        <f t="shared" si="273"/>
        <v>0</v>
      </c>
    </row>
    <row r="405" spans="2:27" ht="14.25" customHeight="1" x14ac:dyDescent="0.15">
      <c r="B405" s="872"/>
      <c r="C405" s="873"/>
      <c r="D405" s="874"/>
      <c r="E405" s="864"/>
      <c r="F405" s="865"/>
      <c r="G405" s="847"/>
      <c r="H405" s="678" t="s">
        <v>567</v>
      </c>
      <c r="I405" s="690">
        <v>0</v>
      </c>
      <c r="J405" s="714">
        <f t="shared" si="286"/>
        <v>0</v>
      </c>
      <c r="K405" s="694"/>
      <c r="L405" s="690">
        <v>0</v>
      </c>
      <c r="M405" s="714">
        <f t="shared" si="287"/>
        <v>0</v>
      </c>
      <c r="N405" s="693"/>
      <c r="O405" s="850"/>
      <c r="P405" s="852"/>
      <c r="Q405" s="854"/>
      <c r="R405" s="694"/>
      <c r="S405" s="691">
        <f t="shared" si="293"/>
        <v>0</v>
      </c>
      <c r="T405" s="692"/>
      <c r="U405" s="695">
        <f t="shared" si="291"/>
        <v>0</v>
      </c>
      <c r="V405" s="696">
        <f t="shared" si="292"/>
        <v>0</v>
      </c>
      <c r="W405" s="694"/>
      <c r="X405" s="691">
        <f t="shared" si="271"/>
        <v>0</v>
      </c>
      <c r="Y405" s="692"/>
      <c r="Z405" s="695">
        <f t="shared" si="272"/>
        <v>0</v>
      </c>
      <c r="AA405" s="697">
        <f t="shared" si="273"/>
        <v>0</v>
      </c>
    </row>
    <row r="406" spans="2:27" ht="14.25" customHeight="1" x14ac:dyDescent="0.15">
      <c r="B406" s="872"/>
      <c r="C406" s="873"/>
      <c r="D406" s="874"/>
      <c r="E406" s="863"/>
      <c r="F406" s="865"/>
      <c r="G406" s="848"/>
      <c r="H406" s="679" t="s">
        <v>568</v>
      </c>
      <c r="I406" s="698">
        <v>0</v>
      </c>
      <c r="J406" s="715">
        <f t="shared" si="286"/>
        <v>0</v>
      </c>
      <c r="K406" s="702"/>
      <c r="L406" s="698">
        <v>0</v>
      </c>
      <c r="M406" s="715">
        <f t="shared" si="287"/>
        <v>0</v>
      </c>
      <c r="N406" s="701"/>
      <c r="O406" s="849"/>
      <c r="P406" s="851"/>
      <c r="Q406" s="853"/>
      <c r="R406" s="702"/>
      <c r="S406" s="699">
        <f t="shared" si="293"/>
        <v>0</v>
      </c>
      <c r="T406" s="700"/>
      <c r="U406" s="703">
        <f t="shared" si="291"/>
        <v>0</v>
      </c>
      <c r="V406" s="704">
        <f t="shared" si="292"/>
        <v>0</v>
      </c>
      <c r="W406" s="702"/>
      <c r="X406" s="699">
        <f t="shared" si="271"/>
        <v>0</v>
      </c>
      <c r="Y406" s="700"/>
      <c r="Z406" s="703">
        <f t="shared" si="272"/>
        <v>0</v>
      </c>
      <c r="AA406" s="705">
        <f t="shared" si="273"/>
        <v>0</v>
      </c>
    </row>
    <row r="407" spans="2:27" ht="14.25" customHeight="1" x14ac:dyDescent="0.15">
      <c r="B407" s="872">
        <v>45</v>
      </c>
      <c r="C407" s="873" t="s">
        <v>150</v>
      </c>
      <c r="D407" s="874"/>
      <c r="E407" s="863">
        <f t="shared" ref="E407" si="294">SUM(I407:I415)+SUM(L407:L415)</f>
        <v>400</v>
      </c>
      <c r="F407" s="865">
        <v>249</v>
      </c>
      <c r="G407" s="846" t="s">
        <v>566</v>
      </c>
      <c r="H407" s="680" t="s">
        <v>566</v>
      </c>
      <c r="I407" s="706">
        <v>100</v>
      </c>
      <c r="J407" s="716">
        <f t="shared" si="286"/>
        <v>476.19047619047615</v>
      </c>
      <c r="K407" s="710"/>
      <c r="L407" s="706">
        <v>200</v>
      </c>
      <c r="M407" s="716">
        <f t="shared" si="287"/>
        <v>549.85739922821494</v>
      </c>
      <c r="N407" s="709"/>
      <c r="O407" s="849"/>
      <c r="P407" s="851">
        <f t="shared" ref="P407" si="295">SUM(R407:R415)+SUM(W407:W415)</f>
        <v>0</v>
      </c>
      <c r="Q407" s="853"/>
      <c r="R407" s="710"/>
      <c r="S407" s="707">
        <f>+R407/210*1000</f>
        <v>0</v>
      </c>
      <c r="T407" s="708"/>
      <c r="U407" s="711">
        <f>+K407+T407</f>
        <v>0</v>
      </c>
      <c r="V407" s="712">
        <f>IF(S407=0,0,+U407/S407*100)</f>
        <v>0</v>
      </c>
      <c r="W407" s="710"/>
      <c r="X407" s="707">
        <f t="shared" si="271"/>
        <v>0</v>
      </c>
      <c r="Y407" s="708"/>
      <c r="Z407" s="711">
        <f t="shared" si="272"/>
        <v>0</v>
      </c>
      <c r="AA407" s="713">
        <f t="shared" si="273"/>
        <v>0</v>
      </c>
    </row>
    <row r="408" spans="2:27" ht="14.25" customHeight="1" x14ac:dyDescent="0.15">
      <c r="B408" s="872"/>
      <c r="C408" s="873"/>
      <c r="D408" s="874"/>
      <c r="E408" s="864"/>
      <c r="F408" s="865"/>
      <c r="G408" s="847"/>
      <c r="H408" s="678" t="s">
        <v>567</v>
      </c>
      <c r="I408" s="690">
        <v>100</v>
      </c>
      <c r="J408" s="714">
        <f t="shared" si="286"/>
        <v>476.19047619047615</v>
      </c>
      <c r="K408" s="694"/>
      <c r="L408" s="690">
        <v>0</v>
      </c>
      <c r="M408" s="714">
        <f t="shared" si="287"/>
        <v>0</v>
      </c>
      <c r="N408" s="693"/>
      <c r="O408" s="850"/>
      <c r="P408" s="852"/>
      <c r="Q408" s="854"/>
      <c r="R408" s="694"/>
      <c r="S408" s="691">
        <f t="shared" ref="S408" si="296">+R408/210*1000</f>
        <v>0</v>
      </c>
      <c r="T408" s="692"/>
      <c r="U408" s="695">
        <f t="shared" ref="U408:U415" si="297">+K408+T408</f>
        <v>0</v>
      </c>
      <c r="V408" s="696">
        <f t="shared" ref="V408:V415" si="298">IF(S408=0,0,+U408/S408*100)</f>
        <v>0</v>
      </c>
      <c r="W408" s="694"/>
      <c r="X408" s="691">
        <f t="shared" si="271"/>
        <v>0</v>
      </c>
      <c r="Y408" s="692"/>
      <c r="Z408" s="695">
        <f t="shared" si="272"/>
        <v>0</v>
      </c>
      <c r="AA408" s="697">
        <f t="shared" si="273"/>
        <v>0</v>
      </c>
    </row>
    <row r="409" spans="2:27" ht="14.25" customHeight="1" x14ac:dyDescent="0.15">
      <c r="B409" s="872"/>
      <c r="C409" s="873"/>
      <c r="D409" s="874"/>
      <c r="E409" s="864"/>
      <c r="F409" s="865"/>
      <c r="G409" s="848"/>
      <c r="H409" s="679" t="s">
        <v>568</v>
      </c>
      <c r="I409" s="698">
        <v>0</v>
      </c>
      <c r="J409" s="715">
        <f t="shared" si="286"/>
        <v>0</v>
      </c>
      <c r="K409" s="702"/>
      <c r="L409" s="698">
        <v>0</v>
      </c>
      <c r="M409" s="715">
        <f t="shared" si="287"/>
        <v>0</v>
      </c>
      <c r="N409" s="701"/>
      <c r="O409" s="850"/>
      <c r="P409" s="852"/>
      <c r="Q409" s="854"/>
      <c r="R409" s="702"/>
      <c r="S409" s="699">
        <f>+R409/210*1000</f>
        <v>0</v>
      </c>
      <c r="T409" s="700"/>
      <c r="U409" s="703">
        <f t="shared" si="297"/>
        <v>0</v>
      </c>
      <c r="V409" s="704">
        <f t="shared" si="298"/>
        <v>0</v>
      </c>
      <c r="W409" s="702"/>
      <c r="X409" s="699">
        <f t="shared" si="271"/>
        <v>0</v>
      </c>
      <c r="Y409" s="700"/>
      <c r="Z409" s="703">
        <f t="shared" si="272"/>
        <v>0</v>
      </c>
      <c r="AA409" s="705">
        <f t="shared" si="273"/>
        <v>0</v>
      </c>
    </row>
    <row r="410" spans="2:27" ht="14.25" customHeight="1" x14ac:dyDescent="0.15">
      <c r="B410" s="872"/>
      <c r="C410" s="873"/>
      <c r="D410" s="874"/>
      <c r="E410" s="864"/>
      <c r="F410" s="865"/>
      <c r="G410" s="846" t="s">
        <v>567</v>
      </c>
      <c r="H410" s="680" t="s">
        <v>566</v>
      </c>
      <c r="I410" s="706">
        <v>0</v>
      </c>
      <c r="J410" s="716">
        <f t="shared" si="286"/>
        <v>0</v>
      </c>
      <c r="K410" s="710"/>
      <c r="L410" s="706">
        <v>0</v>
      </c>
      <c r="M410" s="716">
        <f t="shared" si="287"/>
        <v>0</v>
      </c>
      <c r="N410" s="709"/>
      <c r="O410" s="850"/>
      <c r="P410" s="852"/>
      <c r="Q410" s="854"/>
      <c r="R410" s="710"/>
      <c r="S410" s="707">
        <f t="shared" ref="S410:S415" si="299">+R410/210*1000</f>
        <v>0</v>
      </c>
      <c r="T410" s="708"/>
      <c r="U410" s="711">
        <f t="shared" si="297"/>
        <v>0</v>
      </c>
      <c r="V410" s="712">
        <f t="shared" si="298"/>
        <v>0</v>
      </c>
      <c r="W410" s="710"/>
      <c r="X410" s="707">
        <f t="shared" si="271"/>
        <v>0</v>
      </c>
      <c r="Y410" s="708"/>
      <c r="Z410" s="711">
        <f t="shared" si="272"/>
        <v>0</v>
      </c>
      <c r="AA410" s="713">
        <f t="shared" si="273"/>
        <v>0</v>
      </c>
    </row>
    <row r="411" spans="2:27" ht="14.25" customHeight="1" x14ac:dyDescent="0.15">
      <c r="B411" s="872"/>
      <c r="C411" s="873"/>
      <c r="D411" s="874"/>
      <c r="E411" s="864"/>
      <c r="F411" s="865"/>
      <c r="G411" s="847"/>
      <c r="H411" s="678" t="s">
        <v>567</v>
      </c>
      <c r="I411" s="690">
        <v>0</v>
      </c>
      <c r="J411" s="714">
        <f t="shared" si="286"/>
        <v>0</v>
      </c>
      <c r="K411" s="694"/>
      <c r="L411" s="690">
        <v>0</v>
      </c>
      <c r="M411" s="714">
        <f t="shared" si="287"/>
        <v>0</v>
      </c>
      <c r="N411" s="693"/>
      <c r="O411" s="850"/>
      <c r="P411" s="852"/>
      <c r="Q411" s="854"/>
      <c r="R411" s="694"/>
      <c r="S411" s="691">
        <f t="shared" si="299"/>
        <v>0</v>
      </c>
      <c r="T411" s="692"/>
      <c r="U411" s="695">
        <f t="shared" si="297"/>
        <v>0</v>
      </c>
      <c r="V411" s="696">
        <f t="shared" si="298"/>
        <v>0</v>
      </c>
      <c r="W411" s="694"/>
      <c r="X411" s="691">
        <f t="shared" si="271"/>
        <v>0</v>
      </c>
      <c r="Y411" s="692"/>
      <c r="Z411" s="695">
        <f t="shared" si="272"/>
        <v>0</v>
      </c>
      <c r="AA411" s="697">
        <f t="shared" si="273"/>
        <v>0</v>
      </c>
    </row>
    <row r="412" spans="2:27" ht="14.25" customHeight="1" x14ac:dyDescent="0.15">
      <c r="B412" s="872"/>
      <c r="C412" s="873"/>
      <c r="D412" s="874"/>
      <c r="E412" s="864"/>
      <c r="F412" s="865"/>
      <c r="G412" s="848"/>
      <c r="H412" s="679" t="s">
        <v>568</v>
      </c>
      <c r="I412" s="698">
        <v>0</v>
      </c>
      <c r="J412" s="715">
        <f t="shared" si="286"/>
        <v>0</v>
      </c>
      <c r="K412" s="702"/>
      <c r="L412" s="698">
        <v>0</v>
      </c>
      <c r="M412" s="715">
        <f t="shared" si="287"/>
        <v>0</v>
      </c>
      <c r="N412" s="701"/>
      <c r="O412" s="850"/>
      <c r="P412" s="852"/>
      <c r="Q412" s="854"/>
      <c r="R412" s="702"/>
      <c r="S412" s="699">
        <f t="shared" si="299"/>
        <v>0</v>
      </c>
      <c r="T412" s="700"/>
      <c r="U412" s="703">
        <f t="shared" si="297"/>
        <v>0</v>
      </c>
      <c r="V412" s="704">
        <f t="shared" si="298"/>
        <v>0</v>
      </c>
      <c r="W412" s="702"/>
      <c r="X412" s="699">
        <f t="shared" si="271"/>
        <v>0</v>
      </c>
      <c r="Y412" s="700"/>
      <c r="Z412" s="703">
        <f t="shared" si="272"/>
        <v>0</v>
      </c>
      <c r="AA412" s="705">
        <f t="shared" si="273"/>
        <v>0</v>
      </c>
    </row>
    <row r="413" spans="2:27" ht="14.25" customHeight="1" x14ac:dyDescent="0.15">
      <c r="B413" s="872"/>
      <c r="C413" s="873"/>
      <c r="D413" s="874"/>
      <c r="E413" s="864"/>
      <c r="F413" s="865"/>
      <c r="G413" s="846" t="s">
        <v>568</v>
      </c>
      <c r="H413" s="680" t="s">
        <v>566</v>
      </c>
      <c r="I413" s="706">
        <v>0</v>
      </c>
      <c r="J413" s="716">
        <f t="shared" si="286"/>
        <v>0</v>
      </c>
      <c r="K413" s="710"/>
      <c r="L413" s="706">
        <v>0</v>
      </c>
      <c r="M413" s="716">
        <f t="shared" si="287"/>
        <v>0</v>
      </c>
      <c r="N413" s="709"/>
      <c r="O413" s="850"/>
      <c r="P413" s="852"/>
      <c r="Q413" s="854"/>
      <c r="R413" s="710"/>
      <c r="S413" s="707">
        <f t="shared" si="299"/>
        <v>0</v>
      </c>
      <c r="T413" s="708"/>
      <c r="U413" s="711">
        <f t="shared" si="297"/>
        <v>0</v>
      </c>
      <c r="V413" s="712">
        <f t="shared" si="298"/>
        <v>0</v>
      </c>
      <c r="W413" s="710"/>
      <c r="X413" s="707">
        <f t="shared" si="271"/>
        <v>0</v>
      </c>
      <c r="Y413" s="708"/>
      <c r="Z413" s="711">
        <f t="shared" si="272"/>
        <v>0</v>
      </c>
      <c r="AA413" s="713">
        <f t="shared" si="273"/>
        <v>0</v>
      </c>
    </row>
    <row r="414" spans="2:27" ht="14.25" customHeight="1" x14ac:dyDescent="0.15">
      <c r="B414" s="872"/>
      <c r="C414" s="873"/>
      <c r="D414" s="874"/>
      <c r="E414" s="864"/>
      <c r="F414" s="865"/>
      <c r="G414" s="847"/>
      <c r="H414" s="678" t="s">
        <v>567</v>
      </c>
      <c r="I414" s="690">
        <v>0</v>
      </c>
      <c r="J414" s="714">
        <f t="shared" si="286"/>
        <v>0</v>
      </c>
      <c r="K414" s="694"/>
      <c r="L414" s="690">
        <v>0</v>
      </c>
      <c r="M414" s="714">
        <f t="shared" si="287"/>
        <v>0</v>
      </c>
      <c r="N414" s="693"/>
      <c r="O414" s="850"/>
      <c r="P414" s="852"/>
      <c r="Q414" s="854"/>
      <c r="R414" s="694"/>
      <c r="S414" s="691">
        <f t="shared" si="299"/>
        <v>0</v>
      </c>
      <c r="T414" s="692"/>
      <c r="U414" s="695">
        <f t="shared" si="297"/>
        <v>0</v>
      </c>
      <c r="V414" s="696">
        <f t="shared" si="298"/>
        <v>0</v>
      </c>
      <c r="W414" s="694"/>
      <c r="X414" s="691">
        <f t="shared" si="271"/>
        <v>0</v>
      </c>
      <c r="Y414" s="692"/>
      <c r="Z414" s="695">
        <f t="shared" si="272"/>
        <v>0</v>
      </c>
      <c r="AA414" s="697">
        <f t="shared" si="273"/>
        <v>0</v>
      </c>
    </row>
    <row r="415" spans="2:27" ht="14.25" customHeight="1" x14ac:dyDescent="0.15">
      <c r="B415" s="872"/>
      <c r="C415" s="873"/>
      <c r="D415" s="874"/>
      <c r="E415" s="863"/>
      <c r="F415" s="865"/>
      <c r="G415" s="848"/>
      <c r="H415" s="679" t="s">
        <v>568</v>
      </c>
      <c r="I415" s="698">
        <v>0</v>
      </c>
      <c r="J415" s="715">
        <f t="shared" si="286"/>
        <v>0</v>
      </c>
      <c r="K415" s="702"/>
      <c r="L415" s="698">
        <v>0</v>
      </c>
      <c r="M415" s="715">
        <f t="shared" si="287"/>
        <v>0</v>
      </c>
      <c r="N415" s="701"/>
      <c r="O415" s="849"/>
      <c r="P415" s="851"/>
      <c r="Q415" s="853"/>
      <c r="R415" s="702"/>
      <c r="S415" s="699">
        <f t="shared" si="299"/>
        <v>0</v>
      </c>
      <c r="T415" s="700"/>
      <c r="U415" s="703">
        <f t="shared" si="297"/>
        <v>0</v>
      </c>
      <c r="V415" s="704">
        <f t="shared" si="298"/>
        <v>0</v>
      </c>
      <c r="W415" s="702"/>
      <c r="X415" s="699">
        <f t="shared" si="271"/>
        <v>0</v>
      </c>
      <c r="Y415" s="700"/>
      <c r="Z415" s="703">
        <f t="shared" si="272"/>
        <v>0</v>
      </c>
      <c r="AA415" s="705">
        <f t="shared" si="273"/>
        <v>0</v>
      </c>
    </row>
    <row r="416" spans="2:27" ht="14.25" customHeight="1" x14ac:dyDescent="0.15">
      <c r="B416" s="872">
        <v>46</v>
      </c>
      <c r="C416" s="873" t="s">
        <v>151</v>
      </c>
      <c r="D416" s="874"/>
      <c r="E416" s="863">
        <f t="shared" ref="E416" si="300">SUM(I416:I424)+SUM(L416:L424)</f>
        <v>800</v>
      </c>
      <c r="F416" s="865">
        <v>281</v>
      </c>
      <c r="G416" s="846" t="s">
        <v>566</v>
      </c>
      <c r="H416" s="680" t="s">
        <v>566</v>
      </c>
      <c r="I416" s="706">
        <v>100</v>
      </c>
      <c r="J416" s="716">
        <f t="shared" si="286"/>
        <v>476.19047619047615</v>
      </c>
      <c r="K416" s="710"/>
      <c r="L416" s="706">
        <v>300</v>
      </c>
      <c r="M416" s="716">
        <f t="shared" si="287"/>
        <v>824.78609884232253</v>
      </c>
      <c r="N416" s="709"/>
      <c r="O416" s="849"/>
      <c r="P416" s="851">
        <f t="shared" ref="P416" si="301">SUM(R416:R424)+SUM(W416:W424)</f>
        <v>0</v>
      </c>
      <c r="Q416" s="853"/>
      <c r="R416" s="710"/>
      <c r="S416" s="707">
        <f>+R416/210*1000</f>
        <v>0</v>
      </c>
      <c r="T416" s="708"/>
      <c r="U416" s="711">
        <f>+K416+T416</f>
        <v>0</v>
      </c>
      <c r="V416" s="712">
        <f>IF(S416=0,0,+U416/S416*100)</f>
        <v>0</v>
      </c>
      <c r="W416" s="710"/>
      <c r="X416" s="707">
        <f t="shared" si="271"/>
        <v>0</v>
      </c>
      <c r="Y416" s="708"/>
      <c r="Z416" s="711">
        <f t="shared" si="272"/>
        <v>0</v>
      </c>
      <c r="AA416" s="713">
        <f t="shared" si="273"/>
        <v>0</v>
      </c>
    </row>
    <row r="417" spans="2:27" ht="14.25" customHeight="1" x14ac:dyDescent="0.15">
      <c r="B417" s="872"/>
      <c r="C417" s="873"/>
      <c r="D417" s="874"/>
      <c r="E417" s="864"/>
      <c r="F417" s="865"/>
      <c r="G417" s="847"/>
      <c r="H417" s="678" t="s">
        <v>567</v>
      </c>
      <c r="I417" s="690">
        <v>100</v>
      </c>
      <c r="J417" s="714">
        <f t="shared" si="286"/>
        <v>476.19047619047615</v>
      </c>
      <c r="K417" s="694"/>
      <c r="L417" s="690">
        <v>0</v>
      </c>
      <c r="M417" s="714">
        <f t="shared" si="287"/>
        <v>0</v>
      </c>
      <c r="N417" s="693"/>
      <c r="O417" s="850"/>
      <c r="P417" s="852"/>
      <c r="Q417" s="854"/>
      <c r="R417" s="694"/>
      <c r="S417" s="691">
        <f t="shared" ref="S417" si="302">+R417/210*1000</f>
        <v>0</v>
      </c>
      <c r="T417" s="692"/>
      <c r="U417" s="695">
        <f t="shared" ref="U417:U424" si="303">+K417+T417</f>
        <v>0</v>
      </c>
      <c r="V417" s="696">
        <f t="shared" ref="V417:V424" si="304">IF(S417=0,0,+U417/S417*100)</f>
        <v>0</v>
      </c>
      <c r="W417" s="694"/>
      <c r="X417" s="691">
        <f t="shared" si="271"/>
        <v>0</v>
      </c>
      <c r="Y417" s="692"/>
      <c r="Z417" s="695">
        <f t="shared" si="272"/>
        <v>0</v>
      </c>
      <c r="AA417" s="697">
        <f t="shared" si="273"/>
        <v>0</v>
      </c>
    </row>
    <row r="418" spans="2:27" ht="14.25" customHeight="1" x14ac:dyDescent="0.15">
      <c r="B418" s="872"/>
      <c r="C418" s="873"/>
      <c r="D418" s="874"/>
      <c r="E418" s="864"/>
      <c r="F418" s="865"/>
      <c r="G418" s="848"/>
      <c r="H418" s="679" t="s">
        <v>568</v>
      </c>
      <c r="I418" s="698">
        <v>0</v>
      </c>
      <c r="J418" s="715">
        <f t="shared" si="286"/>
        <v>0</v>
      </c>
      <c r="K418" s="702"/>
      <c r="L418" s="698">
        <v>0</v>
      </c>
      <c r="M418" s="715">
        <f t="shared" si="287"/>
        <v>0</v>
      </c>
      <c r="N418" s="701"/>
      <c r="O418" s="850"/>
      <c r="P418" s="852"/>
      <c r="Q418" s="854"/>
      <c r="R418" s="702"/>
      <c r="S418" s="699">
        <f>+R418/210*1000</f>
        <v>0</v>
      </c>
      <c r="T418" s="700"/>
      <c r="U418" s="703">
        <f t="shared" si="303"/>
        <v>0</v>
      </c>
      <c r="V418" s="704">
        <f t="shared" si="304"/>
        <v>0</v>
      </c>
      <c r="W418" s="702"/>
      <c r="X418" s="699">
        <f t="shared" si="271"/>
        <v>0</v>
      </c>
      <c r="Y418" s="700"/>
      <c r="Z418" s="703">
        <f t="shared" si="272"/>
        <v>0</v>
      </c>
      <c r="AA418" s="705">
        <f t="shared" si="273"/>
        <v>0</v>
      </c>
    </row>
    <row r="419" spans="2:27" ht="14.25" customHeight="1" x14ac:dyDescent="0.15">
      <c r="B419" s="872"/>
      <c r="C419" s="873"/>
      <c r="D419" s="874"/>
      <c r="E419" s="864"/>
      <c r="F419" s="865"/>
      <c r="G419" s="846" t="s">
        <v>567</v>
      </c>
      <c r="H419" s="680" t="s">
        <v>566</v>
      </c>
      <c r="I419" s="706">
        <v>100</v>
      </c>
      <c r="J419" s="716">
        <f t="shared" si="286"/>
        <v>476.19047619047615</v>
      </c>
      <c r="K419" s="710"/>
      <c r="L419" s="706">
        <v>200</v>
      </c>
      <c r="M419" s="716">
        <f t="shared" si="287"/>
        <v>549.85739922821494</v>
      </c>
      <c r="N419" s="709"/>
      <c r="O419" s="850"/>
      <c r="P419" s="852"/>
      <c r="Q419" s="854"/>
      <c r="R419" s="710"/>
      <c r="S419" s="707">
        <f t="shared" ref="S419:S424" si="305">+R419/210*1000</f>
        <v>0</v>
      </c>
      <c r="T419" s="708"/>
      <c r="U419" s="711">
        <f t="shared" si="303"/>
        <v>0</v>
      </c>
      <c r="V419" s="712">
        <f t="shared" si="304"/>
        <v>0</v>
      </c>
      <c r="W419" s="710"/>
      <c r="X419" s="707">
        <f t="shared" si="271"/>
        <v>0</v>
      </c>
      <c r="Y419" s="708"/>
      <c r="Z419" s="711">
        <f t="shared" si="272"/>
        <v>0</v>
      </c>
      <c r="AA419" s="713">
        <f t="shared" si="273"/>
        <v>0</v>
      </c>
    </row>
    <row r="420" spans="2:27" ht="14.25" customHeight="1" x14ac:dyDescent="0.15">
      <c r="B420" s="872"/>
      <c r="C420" s="873"/>
      <c r="D420" s="874"/>
      <c r="E420" s="864"/>
      <c r="F420" s="865"/>
      <c r="G420" s="847"/>
      <c r="H420" s="678" t="s">
        <v>567</v>
      </c>
      <c r="I420" s="690">
        <v>0</v>
      </c>
      <c r="J420" s="714">
        <f t="shared" si="286"/>
        <v>0</v>
      </c>
      <c r="K420" s="694"/>
      <c r="L420" s="690">
        <v>0</v>
      </c>
      <c r="M420" s="714">
        <f t="shared" si="287"/>
        <v>0</v>
      </c>
      <c r="N420" s="693"/>
      <c r="O420" s="850"/>
      <c r="P420" s="852"/>
      <c r="Q420" s="854"/>
      <c r="R420" s="694"/>
      <c r="S420" s="691">
        <f t="shared" si="305"/>
        <v>0</v>
      </c>
      <c r="T420" s="692"/>
      <c r="U420" s="695">
        <f t="shared" si="303"/>
        <v>0</v>
      </c>
      <c r="V420" s="696">
        <f t="shared" si="304"/>
        <v>0</v>
      </c>
      <c r="W420" s="694"/>
      <c r="X420" s="691">
        <f t="shared" si="271"/>
        <v>0</v>
      </c>
      <c r="Y420" s="692"/>
      <c r="Z420" s="695">
        <f t="shared" si="272"/>
        <v>0</v>
      </c>
      <c r="AA420" s="697">
        <f t="shared" si="273"/>
        <v>0</v>
      </c>
    </row>
    <row r="421" spans="2:27" ht="14.25" customHeight="1" x14ac:dyDescent="0.15">
      <c r="B421" s="872"/>
      <c r="C421" s="873"/>
      <c r="D421" s="874"/>
      <c r="E421" s="864"/>
      <c r="F421" s="865"/>
      <c r="G421" s="848"/>
      <c r="H421" s="679" t="s">
        <v>568</v>
      </c>
      <c r="I421" s="698">
        <v>0</v>
      </c>
      <c r="J421" s="715">
        <f t="shared" si="286"/>
        <v>0</v>
      </c>
      <c r="K421" s="702"/>
      <c r="L421" s="698">
        <v>0</v>
      </c>
      <c r="M421" s="715">
        <f t="shared" si="287"/>
        <v>0</v>
      </c>
      <c r="N421" s="701"/>
      <c r="O421" s="850"/>
      <c r="P421" s="852"/>
      <c r="Q421" s="854"/>
      <c r="R421" s="702"/>
      <c r="S421" s="699">
        <f t="shared" si="305"/>
        <v>0</v>
      </c>
      <c r="T421" s="700"/>
      <c r="U421" s="703">
        <f t="shared" si="303"/>
        <v>0</v>
      </c>
      <c r="V421" s="704">
        <f t="shared" si="304"/>
        <v>0</v>
      </c>
      <c r="W421" s="702"/>
      <c r="X421" s="699">
        <f t="shared" si="271"/>
        <v>0</v>
      </c>
      <c r="Y421" s="700"/>
      <c r="Z421" s="703">
        <f t="shared" si="272"/>
        <v>0</v>
      </c>
      <c r="AA421" s="705">
        <f t="shared" si="273"/>
        <v>0</v>
      </c>
    </row>
    <row r="422" spans="2:27" ht="14.25" customHeight="1" x14ac:dyDescent="0.15">
      <c r="B422" s="872"/>
      <c r="C422" s="873"/>
      <c r="D422" s="874"/>
      <c r="E422" s="864"/>
      <c r="F422" s="865"/>
      <c r="G422" s="846" t="s">
        <v>568</v>
      </c>
      <c r="H422" s="680" t="s">
        <v>566</v>
      </c>
      <c r="I422" s="706">
        <v>0</v>
      </c>
      <c r="J422" s="716">
        <f t="shared" si="286"/>
        <v>0</v>
      </c>
      <c r="K422" s="710"/>
      <c r="L422" s="706">
        <v>0</v>
      </c>
      <c r="M422" s="716">
        <f t="shared" si="287"/>
        <v>0</v>
      </c>
      <c r="N422" s="709"/>
      <c r="O422" s="850"/>
      <c r="P422" s="852"/>
      <c r="Q422" s="854"/>
      <c r="R422" s="710"/>
      <c r="S422" s="707">
        <f t="shared" si="305"/>
        <v>0</v>
      </c>
      <c r="T422" s="708"/>
      <c r="U422" s="711">
        <f t="shared" si="303"/>
        <v>0</v>
      </c>
      <c r="V422" s="712">
        <f t="shared" si="304"/>
        <v>0</v>
      </c>
      <c r="W422" s="710"/>
      <c r="X422" s="707">
        <f t="shared" si="271"/>
        <v>0</v>
      </c>
      <c r="Y422" s="708"/>
      <c r="Z422" s="711">
        <f t="shared" si="272"/>
        <v>0</v>
      </c>
      <c r="AA422" s="713">
        <f t="shared" si="273"/>
        <v>0</v>
      </c>
    </row>
    <row r="423" spans="2:27" ht="14.25" customHeight="1" x14ac:dyDescent="0.15">
      <c r="B423" s="872"/>
      <c r="C423" s="873"/>
      <c r="D423" s="874"/>
      <c r="E423" s="864"/>
      <c r="F423" s="865"/>
      <c r="G423" s="847"/>
      <c r="H423" s="678" t="s">
        <v>567</v>
      </c>
      <c r="I423" s="690">
        <v>0</v>
      </c>
      <c r="J423" s="691">
        <f t="shared" si="286"/>
        <v>0</v>
      </c>
      <c r="K423" s="692"/>
      <c r="L423" s="690">
        <v>0</v>
      </c>
      <c r="M423" s="691">
        <f t="shared" si="287"/>
        <v>0</v>
      </c>
      <c r="N423" s="693"/>
      <c r="O423" s="850"/>
      <c r="P423" s="852"/>
      <c r="Q423" s="854"/>
      <c r="R423" s="694"/>
      <c r="S423" s="691">
        <f t="shared" si="305"/>
        <v>0</v>
      </c>
      <c r="T423" s="692"/>
      <c r="U423" s="695">
        <f t="shared" si="303"/>
        <v>0</v>
      </c>
      <c r="V423" s="696">
        <f t="shared" si="304"/>
        <v>0</v>
      </c>
      <c r="W423" s="694"/>
      <c r="X423" s="691">
        <f t="shared" si="271"/>
        <v>0</v>
      </c>
      <c r="Y423" s="692"/>
      <c r="Z423" s="695">
        <f t="shared" si="272"/>
        <v>0</v>
      </c>
      <c r="AA423" s="697">
        <f t="shared" si="273"/>
        <v>0</v>
      </c>
    </row>
    <row r="424" spans="2:27" ht="14.25" customHeight="1" x14ac:dyDescent="0.15">
      <c r="B424" s="872"/>
      <c r="C424" s="873"/>
      <c r="D424" s="874"/>
      <c r="E424" s="863"/>
      <c r="F424" s="865"/>
      <c r="G424" s="848"/>
      <c r="H424" s="679" t="s">
        <v>568</v>
      </c>
      <c r="I424" s="698">
        <v>0</v>
      </c>
      <c r="J424" s="699">
        <f t="shared" si="286"/>
        <v>0</v>
      </c>
      <c r="K424" s="700"/>
      <c r="L424" s="698">
        <v>0</v>
      </c>
      <c r="M424" s="699">
        <f t="shared" si="287"/>
        <v>0</v>
      </c>
      <c r="N424" s="701"/>
      <c r="O424" s="849"/>
      <c r="P424" s="851"/>
      <c r="Q424" s="853"/>
      <c r="R424" s="702"/>
      <c r="S424" s="699">
        <f t="shared" si="305"/>
        <v>0</v>
      </c>
      <c r="T424" s="700"/>
      <c r="U424" s="703">
        <f t="shared" si="303"/>
        <v>0</v>
      </c>
      <c r="V424" s="704">
        <f t="shared" si="304"/>
        <v>0</v>
      </c>
      <c r="W424" s="702"/>
      <c r="X424" s="699">
        <f t="shared" si="271"/>
        <v>0</v>
      </c>
      <c r="Y424" s="700"/>
      <c r="Z424" s="703">
        <f t="shared" si="272"/>
        <v>0</v>
      </c>
      <c r="AA424" s="705">
        <f t="shared" si="273"/>
        <v>0</v>
      </c>
    </row>
    <row r="425" spans="2:27" ht="14.25" customHeight="1" x14ac:dyDescent="0.15">
      <c r="B425" s="872">
        <v>47</v>
      </c>
      <c r="C425" s="873" t="s">
        <v>152</v>
      </c>
      <c r="D425" s="874"/>
      <c r="E425" s="863">
        <f t="shared" ref="E425" si="306">SUM(I425:I433)+SUM(L425:L433)</f>
        <v>300</v>
      </c>
      <c r="F425" s="865">
        <v>96</v>
      </c>
      <c r="G425" s="846" t="s">
        <v>566</v>
      </c>
      <c r="H425" s="680" t="s">
        <v>566</v>
      </c>
      <c r="I425" s="706">
        <v>150</v>
      </c>
      <c r="J425" s="716">
        <f t="shared" si="286"/>
        <v>714.28571428571433</v>
      </c>
      <c r="K425" s="710"/>
      <c r="L425" s="706">
        <v>150</v>
      </c>
      <c r="M425" s="716">
        <f t="shared" si="287"/>
        <v>412.39304942116127</v>
      </c>
      <c r="N425" s="709"/>
      <c r="O425" s="849"/>
      <c r="P425" s="851">
        <f t="shared" ref="P425" si="307">SUM(R425:R433)+SUM(W425:W433)</f>
        <v>0</v>
      </c>
      <c r="Q425" s="853"/>
      <c r="R425" s="710"/>
      <c r="S425" s="707">
        <f>+R425/210*1000</f>
        <v>0</v>
      </c>
      <c r="T425" s="708"/>
      <c r="U425" s="711">
        <f>+K425+T425</f>
        <v>0</v>
      </c>
      <c r="V425" s="712">
        <f>IF(S425=0,0,+U425/S425*100)</f>
        <v>0</v>
      </c>
      <c r="W425" s="710"/>
      <c r="X425" s="707">
        <f t="shared" si="271"/>
        <v>0</v>
      </c>
      <c r="Y425" s="708"/>
      <c r="Z425" s="711">
        <f t="shared" si="272"/>
        <v>0</v>
      </c>
      <c r="AA425" s="713">
        <f t="shared" si="273"/>
        <v>0</v>
      </c>
    </row>
    <row r="426" spans="2:27" ht="14.25" customHeight="1" x14ac:dyDescent="0.15">
      <c r="B426" s="872"/>
      <c r="C426" s="873"/>
      <c r="D426" s="874"/>
      <c r="E426" s="864"/>
      <c r="F426" s="865"/>
      <c r="G426" s="847"/>
      <c r="H426" s="678" t="s">
        <v>567</v>
      </c>
      <c r="I426" s="690">
        <v>0</v>
      </c>
      <c r="J426" s="714">
        <f t="shared" si="286"/>
        <v>0</v>
      </c>
      <c r="K426" s="694"/>
      <c r="L426" s="690">
        <v>0</v>
      </c>
      <c r="M426" s="714">
        <f t="shared" si="287"/>
        <v>0</v>
      </c>
      <c r="N426" s="693"/>
      <c r="O426" s="850"/>
      <c r="P426" s="852"/>
      <c r="Q426" s="854"/>
      <c r="R426" s="694"/>
      <c r="S426" s="691">
        <f t="shared" ref="S426" si="308">+R426/210*1000</f>
        <v>0</v>
      </c>
      <c r="T426" s="692"/>
      <c r="U426" s="695">
        <f t="shared" ref="U426:U433" si="309">+K426+T426</f>
        <v>0</v>
      </c>
      <c r="V426" s="696">
        <f t="shared" ref="V426:V433" si="310">IF(S426=0,0,+U426/S426*100)</f>
        <v>0</v>
      </c>
      <c r="W426" s="694"/>
      <c r="X426" s="691">
        <f t="shared" si="271"/>
        <v>0</v>
      </c>
      <c r="Y426" s="692"/>
      <c r="Z426" s="695">
        <f t="shared" si="272"/>
        <v>0</v>
      </c>
      <c r="AA426" s="697">
        <f t="shared" si="273"/>
        <v>0</v>
      </c>
    </row>
    <row r="427" spans="2:27" ht="14.25" customHeight="1" x14ac:dyDescent="0.15">
      <c r="B427" s="872"/>
      <c r="C427" s="873"/>
      <c r="D427" s="874"/>
      <c r="E427" s="864"/>
      <c r="F427" s="865"/>
      <c r="G427" s="848"/>
      <c r="H427" s="679" t="s">
        <v>568</v>
      </c>
      <c r="I427" s="698">
        <v>0</v>
      </c>
      <c r="J427" s="715">
        <f t="shared" si="286"/>
        <v>0</v>
      </c>
      <c r="K427" s="702"/>
      <c r="L427" s="698">
        <v>0</v>
      </c>
      <c r="M427" s="715">
        <f t="shared" si="287"/>
        <v>0</v>
      </c>
      <c r="N427" s="701"/>
      <c r="O427" s="850"/>
      <c r="P427" s="852"/>
      <c r="Q427" s="854"/>
      <c r="R427" s="702"/>
      <c r="S427" s="699">
        <f>+R427/210*1000</f>
        <v>0</v>
      </c>
      <c r="T427" s="700"/>
      <c r="U427" s="703">
        <f t="shared" si="309"/>
        <v>0</v>
      </c>
      <c r="V427" s="704">
        <f t="shared" si="310"/>
        <v>0</v>
      </c>
      <c r="W427" s="702"/>
      <c r="X427" s="699">
        <f t="shared" si="271"/>
        <v>0</v>
      </c>
      <c r="Y427" s="700"/>
      <c r="Z427" s="703">
        <f t="shared" si="272"/>
        <v>0</v>
      </c>
      <c r="AA427" s="705">
        <f t="shared" si="273"/>
        <v>0</v>
      </c>
    </row>
    <row r="428" spans="2:27" ht="14.25" customHeight="1" x14ac:dyDescent="0.15">
      <c r="B428" s="872"/>
      <c r="C428" s="873"/>
      <c r="D428" s="874"/>
      <c r="E428" s="864"/>
      <c r="F428" s="865"/>
      <c r="G428" s="846" t="s">
        <v>567</v>
      </c>
      <c r="H428" s="680" t="s">
        <v>566</v>
      </c>
      <c r="I428" s="706">
        <v>0</v>
      </c>
      <c r="J428" s="716">
        <f t="shared" si="286"/>
        <v>0</v>
      </c>
      <c r="K428" s="710"/>
      <c r="L428" s="706">
        <v>0</v>
      </c>
      <c r="M428" s="716">
        <f t="shared" si="287"/>
        <v>0</v>
      </c>
      <c r="N428" s="709"/>
      <c r="O428" s="850"/>
      <c r="P428" s="852"/>
      <c r="Q428" s="854"/>
      <c r="R428" s="710"/>
      <c r="S428" s="707">
        <f t="shared" ref="S428:S433" si="311">+R428/210*1000</f>
        <v>0</v>
      </c>
      <c r="T428" s="708"/>
      <c r="U428" s="711">
        <f t="shared" si="309"/>
        <v>0</v>
      </c>
      <c r="V428" s="712">
        <f t="shared" si="310"/>
        <v>0</v>
      </c>
      <c r="W428" s="710"/>
      <c r="X428" s="707">
        <f t="shared" si="271"/>
        <v>0</v>
      </c>
      <c r="Y428" s="708"/>
      <c r="Z428" s="711">
        <f t="shared" si="272"/>
        <v>0</v>
      </c>
      <c r="AA428" s="713">
        <f t="shared" si="273"/>
        <v>0</v>
      </c>
    </row>
    <row r="429" spans="2:27" ht="14.25" customHeight="1" x14ac:dyDescent="0.15">
      <c r="B429" s="872"/>
      <c r="C429" s="873"/>
      <c r="D429" s="874"/>
      <c r="E429" s="864"/>
      <c r="F429" s="865"/>
      <c r="G429" s="847"/>
      <c r="H429" s="678" t="s">
        <v>567</v>
      </c>
      <c r="I429" s="690">
        <v>0</v>
      </c>
      <c r="J429" s="714">
        <f t="shared" si="286"/>
        <v>0</v>
      </c>
      <c r="K429" s="694"/>
      <c r="L429" s="690">
        <v>0</v>
      </c>
      <c r="M429" s="714">
        <f t="shared" si="287"/>
        <v>0</v>
      </c>
      <c r="N429" s="693"/>
      <c r="O429" s="850"/>
      <c r="P429" s="852"/>
      <c r="Q429" s="854"/>
      <c r="R429" s="694"/>
      <c r="S429" s="691">
        <f t="shared" si="311"/>
        <v>0</v>
      </c>
      <c r="T429" s="692"/>
      <c r="U429" s="695">
        <f t="shared" si="309"/>
        <v>0</v>
      </c>
      <c r="V429" s="696">
        <f t="shared" si="310"/>
        <v>0</v>
      </c>
      <c r="W429" s="694"/>
      <c r="X429" s="691">
        <f t="shared" si="271"/>
        <v>0</v>
      </c>
      <c r="Y429" s="692"/>
      <c r="Z429" s="695">
        <f t="shared" si="272"/>
        <v>0</v>
      </c>
      <c r="AA429" s="697">
        <f t="shared" si="273"/>
        <v>0</v>
      </c>
    </row>
    <row r="430" spans="2:27" ht="14.25" customHeight="1" x14ac:dyDescent="0.15">
      <c r="B430" s="872"/>
      <c r="C430" s="873"/>
      <c r="D430" s="874"/>
      <c r="E430" s="864"/>
      <c r="F430" s="865"/>
      <c r="G430" s="848"/>
      <c r="H430" s="679" t="s">
        <v>568</v>
      </c>
      <c r="I430" s="698">
        <v>0</v>
      </c>
      <c r="J430" s="715">
        <f t="shared" si="286"/>
        <v>0</v>
      </c>
      <c r="K430" s="702"/>
      <c r="L430" s="698">
        <v>0</v>
      </c>
      <c r="M430" s="715">
        <f t="shared" si="287"/>
        <v>0</v>
      </c>
      <c r="N430" s="701"/>
      <c r="O430" s="850"/>
      <c r="P430" s="852"/>
      <c r="Q430" s="854"/>
      <c r="R430" s="702"/>
      <c r="S430" s="699">
        <f t="shared" si="311"/>
        <v>0</v>
      </c>
      <c r="T430" s="700"/>
      <c r="U430" s="703">
        <f t="shared" si="309"/>
        <v>0</v>
      </c>
      <c r="V430" s="704">
        <f t="shared" si="310"/>
        <v>0</v>
      </c>
      <c r="W430" s="702"/>
      <c r="X430" s="699">
        <f t="shared" si="271"/>
        <v>0</v>
      </c>
      <c r="Y430" s="700"/>
      <c r="Z430" s="703">
        <f t="shared" si="272"/>
        <v>0</v>
      </c>
      <c r="AA430" s="705">
        <f t="shared" si="273"/>
        <v>0</v>
      </c>
    </row>
    <row r="431" spans="2:27" ht="14.25" customHeight="1" x14ac:dyDescent="0.15">
      <c r="B431" s="872"/>
      <c r="C431" s="873"/>
      <c r="D431" s="874"/>
      <c r="E431" s="864"/>
      <c r="F431" s="865"/>
      <c r="G431" s="846" t="s">
        <v>568</v>
      </c>
      <c r="H431" s="680" t="s">
        <v>566</v>
      </c>
      <c r="I431" s="706">
        <v>0</v>
      </c>
      <c r="J431" s="716">
        <f t="shared" si="286"/>
        <v>0</v>
      </c>
      <c r="K431" s="710"/>
      <c r="L431" s="706">
        <v>0</v>
      </c>
      <c r="M431" s="716">
        <f t="shared" si="287"/>
        <v>0</v>
      </c>
      <c r="N431" s="709"/>
      <c r="O431" s="850"/>
      <c r="P431" s="852"/>
      <c r="Q431" s="854"/>
      <c r="R431" s="710"/>
      <c r="S431" s="707">
        <f t="shared" si="311"/>
        <v>0</v>
      </c>
      <c r="T431" s="708"/>
      <c r="U431" s="711">
        <f t="shared" si="309"/>
        <v>0</v>
      </c>
      <c r="V431" s="712">
        <f t="shared" si="310"/>
        <v>0</v>
      </c>
      <c r="W431" s="710"/>
      <c r="X431" s="707">
        <f t="shared" si="271"/>
        <v>0</v>
      </c>
      <c r="Y431" s="708"/>
      <c r="Z431" s="711">
        <f t="shared" si="272"/>
        <v>0</v>
      </c>
      <c r="AA431" s="713">
        <f t="shared" si="273"/>
        <v>0</v>
      </c>
    </row>
    <row r="432" spans="2:27" ht="14.25" customHeight="1" x14ac:dyDescent="0.15">
      <c r="B432" s="872"/>
      <c r="C432" s="873"/>
      <c r="D432" s="874"/>
      <c r="E432" s="864"/>
      <c r="F432" s="865"/>
      <c r="G432" s="847"/>
      <c r="H432" s="678" t="s">
        <v>567</v>
      </c>
      <c r="I432" s="690">
        <v>0</v>
      </c>
      <c r="J432" s="714">
        <f t="shared" si="286"/>
        <v>0</v>
      </c>
      <c r="K432" s="694"/>
      <c r="L432" s="690">
        <v>0</v>
      </c>
      <c r="M432" s="714">
        <f t="shared" si="287"/>
        <v>0</v>
      </c>
      <c r="N432" s="693"/>
      <c r="O432" s="850"/>
      <c r="P432" s="852"/>
      <c r="Q432" s="854"/>
      <c r="R432" s="694"/>
      <c r="S432" s="691">
        <f t="shared" si="311"/>
        <v>0</v>
      </c>
      <c r="T432" s="692"/>
      <c r="U432" s="695">
        <f t="shared" si="309"/>
        <v>0</v>
      </c>
      <c r="V432" s="696">
        <f t="shared" si="310"/>
        <v>0</v>
      </c>
      <c r="W432" s="694"/>
      <c r="X432" s="691">
        <f t="shared" si="271"/>
        <v>0</v>
      </c>
      <c r="Y432" s="692"/>
      <c r="Z432" s="695">
        <f t="shared" si="272"/>
        <v>0</v>
      </c>
      <c r="AA432" s="697">
        <f t="shared" si="273"/>
        <v>0</v>
      </c>
    </row>
    <row r="433" spans="2:27" ht="14.25" customHeight="1" x14ac:dyDescent="0.15">
      <c r="B433" s="872"/>
      <c r="C433" s="873"/>
      <c r="D433" s="874"/>
      <c r="E433" s="863"/>
      <c r="F433" s="865"/>
      <c r="G433" s="848"/>
      <c r="H433" s="679" t="s">
        <v>568</v>
      </c>
      <c r="I433" s="698">
        <v>0</v>
      </c>
      <c r="J433" s="715">
        <f t="shared" si="286"/>
        <v>0</v>
      </c>
      <c r="K433" s="702"/>
      <c r="L433" s="698">
        <v>0</v>
      </c>
      <c r="M433" s="715">
        <f t="shared" si="287"/>
        <v>0</v>
      </c>
      <c r="N433" s="701"/>
      <c r="O433" s="849"/>
      <c r="P433" s="851"/>
      <c r="Q433" s="853"/>
      <c r="R433" s="702"/>
      <c r="S433" s="699">
        <f t="shared" si="311"/>
        <v>0</v>
      </c>
      <c r="T433" s="700"/>
      <c r="U433" s="703">
        <f t="shared" si="309"/>
        <v>0</v>
      </c>
      <c r="V433" s="704">
        <f t="shared" si="310"/>
        <v>0</v>
      </c>
      <c r="W433" s="702"/>
      <c r="X433" s="699">
        <f t="shared" si="271"/>
        <v>0</v>
      </c>
      <c r="Y433" s="700"/>
      <c r="Z433" s="703">
        <f t="shared" si="272"/>
        <v>0</v>
      </c>
      <c r="AA433" s="705">
        <f t="shared" si="273"/>
        <v>0</v>
      </c>
    </row>
    <row r="434" spans="2:27" ht="14.25" customHeight="1" x14ac:dyDescent="0.15">
      <c r="B434" s="872">
        <v>48</v>
      </c>
      <c r="C434" s="873" t="s">
        <v>153</v>
      </c>
      <c r="D434" s="874"/>
      <c r="E434" s="863">
        <f t="shared" ref="E434" si="312">SUM(I434:I442)+SUM(L434:L442)</f>
        <v>850</v>
      </c>
      <c r="F434" s="865">
        <v>281</v>
      </c>
      <c r="G434" s="846" t="s">
        <v>566</v>
      </c>
      <c r="H434" s="680" t="s">
        <v>566</v>
      </c>
      <c r="I434" s="706">
        <v>100</v>
      </c>
      <c r="J434" s="716">
        <f t="shared" si="286"/>
        <v>476.19047619047615</v>
      </c>
      <c r="K434" s="710"/>
      <c r="L434" s="706">
        <v>200</v>
      </c>
      <c r="M434" s="716">
        <f t="shared" si="287"/>
        <v>549.85739922821494</v>
      </c>
      <c r="N434" s="709"/>
      <c r="O434" s="849"/>
      <c r="P434" s="851">
        <f t="shared" ref="P434" si="313">SUM(R434:R442)+SUM(W434:W442)</f>
        <v>0</v>
      </c>
      <c r="Q434" s="853"/>
      <c r="R434" s="710"/>
      <c r="S434" s="707">
        <f>+R434/210*1000</f>
        <v>0</v>
      </c>
      <c r="T434" s="708"/>
      <c r="U434" s="711">
        <f>+K434+T434</f>
        <v>0</v>
      </c>
      <c r="V434" s="712">
        <f>IF(S434=0,0,+U434/S434*100)</f>
        <v>0</v>
      </c>
      <c r="W434" s="710"/>
      <c r="X434" s="707">
        <f t="shared" si="271"/>
        <v>0</v>
      </c>
      <c r="Y434" s="708"/>
      <c r="Z434" s="711">
        <f t="shared" si="272"/>
        <v>0</v>
      </c>
      <c r="AA434" s="713">
        <f t="shared" si="273"/>
        <v>0</v>
      </c>
    </row>
    <row r="435" spans="2:27" ht="14.25" customHeight="1" x14ac:dyDescent="0.15">
      <c r="B435" s="872"/>
      <c r="C435" s="873"/>
      <c r="D435" s="874"/>
      <c r="E435" s="864"/>
      <c r="F435" s="865"/>
      <c r="G435" s="847"/>
      <c r="H435" s="678" t="s">
        <v>567</v>
      </c>
      <c r="I435" s="690">
        <v>150</v>
      </c>
      <c r="J435" s="714">
        <f t="shared" si="286"/>
        <v>714.28571428571433</v>
      </c>
      <c r="K435" s="694"/>
      <c r="L435" s="690">
        <v>300</v>
      </c>
      <c r="M435" s="714">
        <f t="shared" si="287"/>
        <v>824.78609884232253</v>
      </c>
      <c r="N435" s="693"/>
      <c r="O435" s="850"/>
      <c r="P435" s="852"/>
      <c r="Q435" s="854"/>
      <c r="R435" s="694"/>
      <c r="S435" s="691">
        <f t="shared" ref="S435" si="314">+R435/210*1000</f>
        <v>0</v>
      </c>
      <c r="T435" s="692"/>
      <c r="U435" s="695">
        <f t="shared" ref="U435:U442" si="315">+K435+T435</f>
        <v>0</v>
      </c>
      <c r="V435" s="696">
        <f t="shared" ref="V435:V442" si="316">IF(S435=0,0,+U435/S435*100)</f>
        <v>0</v>
      </c>
      <c r="W435" s="694"/>
      <c r="X435" s="691">
        <f t="shared" si="271"/>
        <v>0</v>
      </c>
      <c r="Y435" s="692"/>
      <c r="Z435" s="695">
        <f t="shared" si="272"/>
        <v>0</v>
      </c>
      <c r="AA435" s="697">
        <f t="shared" si="273"/>
        <v>0</v>
      </c>
    </row>
    <row r="436" spans="2:27" ht="14.25" customHeight="1" x14ac:dyDescent="0.15">
      <c r="B436" s="872"/>
      <c r="C436" s="873"/>
      <c r="D436" s="874"/>
      <c r="E436" s="864"/>
      <c r="F436" s="865"/>
      <c r="G436" s="848"/>
      <c r="H436" s="679" t="s">
        <v>568</v>
      </c>
      <c r="I436" s="698">
        <v>0</v>
      </c>
      <c r="J436" s="715">
        <f t="shared" si="286"/>
        <v>0</v>
      </c>
      <c r="K436" s="702"/>
      <c r="L436" s="698">
        <v>0</v>
      </c>
      <c r="M436" s="715">
        <f t="shared" si="287"/>
        <v>0</v>
      </c>
      <c r="N436" s="701"/>
      <c r="O436" s="850"/>
      <c r="P436" s="852"/>
      <c r="Q436" s="854"/>
      <c r="R436" s="702"/>
      <c r="S436" s="699">
        <f>+R436/210*1000</f>
        <v>0</v>
      </c>
      <c r="T436" s="700"/>
      <c r="U436" s="703">
        <f t="shared" si="315"/>
        <v>0</v>
      </c>
      <c r="V436" s="704">
        <f t="shared" si="316"/>
        <v>0</v>
      </c>
      <c r="W436" s="702"/>
      <c r="X436" s="699">
        <f t="shared" si="271"/>
        <v>0</v>
      </c>
      <c r="Y436" s="700"/>
      <c r="Z436" s="703">
        <f t="shared" si="272"/>
        <v>0</v>
      </c>
      <c r="AA436" s="705">
        <f t="shared" si="273"/>
        <v>0</v>
      </c>
    </row>
    <row r="437" spans="2:27" ht="14.25" customHeight="1" x14ac:dyDescent="0.15">
      <c r="B437" s="872"/>
      <c r="C437" s="873"/>
      <c r="D437" s="874"/>
      <c r="E437" s="864"/>
      <c r="F437" s="865"/>
      <c r="G437" s="846" t="s">
        <v>567</v>
      </c>
      <c r="H437" s="680" t="s">
        <v>566</v>
      </c>
      <c r="I437" s="706">
        <v>100</v>
      </c>
      <c r="J437" s="716">
        <f t="shared" si="286"/>
        <v>476.19047619047615</v>
      </c>
      <c r="K437" s="710"/>
      <c r="L437" s="706">
        <v>0</v>
      </c>
      <c r="M437" s="716">
        <f t="shared" si="287"/>
        <v>0</v>
      </c>
      <c r="N437" s="709"/>
      <c r="O437" s="850"/>
      <c r="P437" s="852"/>
      <c r="Q437" s="854"/>
      <c r="R437" s="710"/>
      <c r="S437" s="707">
        <f t="shared" ref="S437:S442" si="317">+R437/210*1000</f>
        <v>0</v>
      </c>
      <c r="T437" s="708"/>
      <c r="U437" s="711">
        <f t="shared" si="315"/>
        <v>0</v>
      </c>
      <c r="V437" s="712">
        <f t="shared" si="316"/>
        <v>0</v>
      </c>
      <c r="W437" s="710"/>
      <c r="X437" s="707">
        <f t="shared" si="271"/>
        <v>0</v>
      </c>
      <c r="Y437" s="708"/>
      <c r="Z437" s="711">
        <f t="shared" si="272"/>
        <v>0</v>
      </c>
      <c r="AA437" s="713">
        <f t="shared" si="273"/>
        <v>0</v>
      </c>
    </row>
    <row r="438" spans="2:27" ht="14.25" customHeight="1" x14ac:dyDescent="0.15">
      <c r="B438" s="872"/>
      <c r="C438" s="873"/>
      <c r="D438" s="874"/>
      <c r="E438" s="864"/>
      <c r="F438" s="865"/>
      <c r="G438" s="847"/>
      <c r="H438" s="678" t="s">
        <v>567</v>
      </c>
      <c r="I438" s="690">
        <v>0</v>
      </c>
      <c r="J438" s="714">
        <f t="shared" si="286"/>
        <v>0</v>
      </c>
      <c r="K438" s="694"/>
      <c r="L438" s="690">
        <v>0</v>
      </c>
      <c r="M438" s="714">
        <f t="shared" si="287"/>
        <v>0</v>
      </c>
      <c r="N438" s="693"/>
      <c r="O438" s="850"/>
      <c r="P438" s="852"/>
      <c r="Q438" s="854"/>
      <c r="R438" s="694"/>
      <c r="S438" s="691">
        <f t="shared" si="317"/>
        <v>0</v>
      </c>
      <c r="T438" s="692"/>
      <c r="U438" s="695">
        <f t="shared" si="315"/>
        <v>0</v>
      </c>
      <c r="V438" s="696">
        <f t="shared" si="316"/>
        <v>0</v>
      </c>
      <c r="W438" s="694"/>
      <c r="X438" s="691">
        <f t="shared" si="271"/>
        <v>0</v>
      </c>
      <c r="Y438" s="692"/>
      <c r="Z438" s="695">
        <f t="shared" si="272"/>
        <v>0</v>
      </c>
      <c r="AA438" s="697">
        <f t="shared" si="273"/>
        <v>0</v>
      </c>
    </row>
    <row r="439" spans="2:27" ht="14.25" customHeight="1" x14ac:dyDescent="0.15">
      <c r="B439" s="872"/>
      <c r="C439" s="873"/>
      <c r="D439" s="874"/>
      <c r="E439" s="864"/>
      <c r="F439" s="865"/>
      <c r="G439" s="848"/>
      <c r="H439" s="679" t="s">
        <v>568</v>
      </c>
      <c r="I439" s="698">
        <v>0</v>
      </c>
      <c r="J439" s="715">
        <f t="shared" si="286"/>
        <v>0</v>
      </c>
      <c r="K439" s="702"/>
      <c r="L439" s="698">
        <v>0</v>
      </c>
      <c r="M439" s="715">
        <f t="shared" si="287"/>
        <v>0</v>
      </c>
      <c r="N439" s="701"/>
      <c r="O439" s="850"/>
      <c r="P439" s="852"/>
      <c r="Q439" s="854"/>
      <c r="R439" s="702"/>
      <c r="S439" s="699">
        <f t="shared" si="317"/>
        <v>0</v>
      </c>
      <c r="T439" s="700"/>
      <c r="U439" s="703">
        <f t="shared" si="315"/>
        <v>0</v>
      </c>
      <c r="V439" s="704">
        <f t="shared" si="316"/>
        <v>0</v>
      </c>
      <c r="W439" s="702"/>
      <c r="X439" s="699">
        <f t="shared" si="271"/>
        <v>0</v>
      </c>
      <c r="Y439" s="700"/>
      <c r="Z439" s="703">
        <f t="shared" si="272"/>
        <v>0</v>
      </c>
      <c r="AA439" s="705">
        <f t="shared" si="273"/>
        <v>0</v>
      </c>
    </row>
    <row r="440" spans="2:27" ht="14.25" customHeight="1" x14ac:dyDescent="0.15">
      <c r="B440" s="872"/>
      <c r="C440" s="873"/>
      <c r="D440" s="874"/>
      <c r="E440" s="864"/>
      <c r="F440" s="865"/>
      <c r="G440" s="846" t="s">
        <v>568</v>
      </c>
      <c r="H440" s="680" t="s">
        <v>566</v>
      </c>
      <c r="I440" s="706">
        <v>0</v>
      </c>
      <c r="J440" s="716">
        <f t="shared" si="286"/>
        <v>0</v>
      </c>
      <c r="K440" s="710"/>
      <c r="L440" s="706">
        <v>0</v>
      </c>
      <c r="M440" s="716">
        <f t="shared" si="287"/>
        <v>0</v>
      </c>
      <c r="N440" s="709"/>
      <c r="O440" s="850"/>
      <c r="P440" s="852"/>
      <c r="Q440" s="854"/>
      <c r="R440" s="710"/>
      <c r="S440" s="707">
        <f t="shared" si="317"/>
        <v>0</v>
      </c>
      <c r="T440" s="708"/>
      <c r="U440" s="711">
        <f t="shared" si="315"/>
        <v>0</v>
      </c>
      <c r="V440" s="712">
        <f t="shared" si="316"/>
        <v>0</v>
      </c>
      <c r="W440" s="710"/>
      <c r="X440" s="707">
        <f t="shared" ref="X440:X503" si="318">+W440/210/SQRT(3)*1000</f>
        <v>0</v>
      </c>
      <c r="Y440" s="708"/>
      <c r="Z440" s="711">
        <f t="shared" ref="Z440:Z503" si="319">+N440+Y440</f>
        <v>0</v>
      </c>
      <c r="AA440" s="713">
        <f t="shared" ref="AA440:AA503" si="320">IF(X440=0,0,+Z440/X440*100)</f>
        <v>0</v>
      </c>
    </row>
    <row r="441" spans="2:27" ht="14.25" customHeight="1" x14ac:dyDescent="0.15">
      <c r="B441" s="872"/>
      <c r="C441" s="873"/>
      <c r="D441" s="874"/>
      <c r="E441" s="864"/>
      <c r="F441" s="865"/>
      <c r="G441" s="847"/>
      <c r="H441" s="678" t="s">
        <v>567</v>
      </c>
      <c r="I441" s="690">
        <v>0</v>
      </c>
      <c r="J441" s="714">
        <f t="shared" si="286"/>
        <v>0</v>
      </c>
      <c r="K441" s="694"/>
      <c r="L441" s="690">
        <v>0</v>
      </c>
      <c r="M441" s="714">
        <f t="shared" si="287"/>
        <v>0</v>
      </c>
      <c r="N441" s="693"/>
      <c r="O441" s="850"/>
      <c r="P441" s="852"/>
      <c r="Q441" s="854"/>
      <c r="R441" s="694"/>
      <c r="S441" s="691">
        <f t="shared" si="317"/>
        <v>0</v>
      </c>
      <c r="T441" s="692"/>
      <c r="U441" s="695">
        <f t="shared" si="315"/>
        <v>0</v>
      </c>
      <c r="V441" s="696">
        <f t="shared" si="316"/>
        <v>0</v>
      </c>
      <c r="W441" s="694"/>
      <c r="X441" s="691">
        <f t="shared" si="318"/>
        <v>0</v>
      </c>
      <c r="Y441" s="692"/>
      <c r="Z441" s="695">
        <f t="shared" si="319"/>
        <v>0</v>
      </c>
      <c r="AA441" s="697">
        <f t="shared" si="320"/>
        <v>0</v>
      </c>
    </row>
    <row r="442" spans="2:27" ht="14.25" customHeight="1" x14ac:dyDescent="0.15">
      <c r="B442" s="872"/>
      <c r="C442" s="873"/>
      <c r="D442" s="874"/>
      <c r="E442" s="863"/>
      <c r="F442" s="865"/>
      <c r="G442" s="848"/>
      <c r="H442" s="679" t="s">
        <v>568</v>
      </c>
      <c r="I442" s="698">
        <v>0</v>
      </c>
      <c r="J442" s="715">
        <f t="shared" si="286"/>
        <v>0</v>
      </c>
      <c r="K442" s="702"/>
      <c r="L442" s="698">
        <v>0</v>
      </c>
      <c r="M442" s="715">
        <f t="shared" si="287"/>
        <v>0</v>
      </c>
      <c r="N442" s="701"/>
      <c r="O442" s="849"/>
      <c r="P442" s="851"/>
      <c r="Q442" s="853"/>
      <c r="R442" s="702"/>
      <c r="S442" s="699">
        <f t="shared" si="317"/>
        <v>0</v>
      </c>
      <c r="T442" s="700"/>
      <c r="U442" s="703">
        <f t="shared" si="315"/>
        <v>0</v>
      </c>
      <c r="V442" s="704">
        <f t="shared" si="316"/>
        <v>0</v>
      </c>
      <c r="W442" s="702"/>
      <c r="X442" s="699">
        <f t="shared" si="318"/>
        <v>0</v>
      </c>
      <c r="Y442" s="700"/>
      <c r="Z442" s="703">
        <f t="shared" si="319"/>
        <v>0</v>
      </c>
      <c r="AA442" s="705">
        <f t="shared" si="320"/>
        <v>0</v>
      </c>
    </row>
    <row r="443" spans="2:27" ht="14.25" customHeight="1" x14ac:dyDescent="0.15">
      <c r="B443" s="858">
        <v>49</v>
      </c>
      <c r="C443" s="859" t="s">
        <v>154</v>
      </c>
      <c r="D443" s="860" t="s">
        <v>571</v>
      </c>
      <c r="E443" s="863">
        <f t="shared" ref="E443" si="321">SUM(I443:I451)+SUM(L443:L451)</f>
        <v>940</v>
      </c>
      <c r="F443" s="865">
        <v>173</v>
      </c>
      <c r="G443" s="846" t="s">
        <v>566</v>
      </c>
      <c r="H443" s="680" t="s">
        <v>566</v>
      </c>
      <c r="I443" s="706">
        <v>150</v>
      </c>
      <c r="J443" s="716">
        <f t="shared" si="286"/>
        <v>714.28571428571433</v>
      </c>
      <c r="K443" s="710"/>
      <c r="L443" s="706">
        <v>500</v>
      </c>
      <c r="M443" s="716">
        <f t="shared" si="287"/>
        <v>1374.6434980705376</v>
      </c>
      <c r="N443" s="709"/>
      <c r="O443" s="849"/>
      <c r="P443" s="851">
        <f t="shared" ref="P443" si="322">SUM(R443:R451)+SUM(W443:W451)</f>
        <v>0</v>
      </c>
      <c r="Q443" s="853"/>
      <c r="R443" s="710"/>
      <c r="S443" s="707">
        <f>+R443/210*1000</f>
        <v>0</v>
      </c>
      <c r="T443" s="708"/>
      <c r="U443" s="711">
        <f>+K443+T443</f>
        <v>0</v>
      </c>
      <c r="V443" s="712">
        <f>IF(S443=0,0,+U443/S443*100)</f>
        <v>0</v>
      </c>
      <c r="W443" s="710"/>
      <c r="X443" s="707">
        <f t="shared" si="318"/>
        <v>0</v>
      </c>
      <c r="Y443" s="708"/>
      <c r="Z443" s="711">
        <f t="shared" si="319"/>
        <v>0</v>
      </c>
      <c r="AA443" s="713">
        <f t="shared" si="320"/>
        <v>0</v>
      </c>
    </row>
    <row r="444" spans="2:27" ht="14.25" customHeight="1" x14ac:dyDescent="0.15">
      <c r="B444" s="858"/>
      <c r="C444" s="859"/>
      <c r="D444" s="861"/>
      <c r="E444" s="864"/>
      <c r="F444" s="865"/>
      <c r="G444" s="847"/>
      <c r="H444" s="678" t="s">
        <v>567</v>
      </c>
      <c r="I444" s="690">
        <v>150</v>
      </c>
      <c r="J444" s="714">
        <f t="shared" si="286"/>
        <v>714.28571428571433</v>
      </c>
      <c r="K444" s="694"/>
      <c r="L444" s="690">
        <v>20</v>
      </c>
      <c r="M444" s="714">
        <f t="shared" si="287"/>
        <v>54.985739922821502</v>
      </c>
      <c r="N444" s="693"/>
      <c r="O444" s="850"/>
      <c r="P444" s="852"/>
      <c r="Q444" s="854"/>
      <c r="R444" s="694"/>
      <c r="S444" s="691">
        <f t="shared" ref="S444" si="323">+R444/210*1000</f>
        <v>0</v>
      </c>
      <c r="T444" s="692"/>
      <c r="U444" s="695">
        <f t="shared" ref="U444:U451" si="324">+K444+T444</f>
        <v>0</v>
      </c>
      <c r="V444" s="696">
        <f t="shared" ref="V444:V451" si="325">IF(S444=0,0,+U444/S444*100)</f>
        <v>0</v>
      </c>
      <c r="W444" s="694"/>
      <c r="X444" s="691">
        <f t="shared" si="318"/>
        <v>0</v>
      </c>
      <c r="Y444" s="692"/>
      <c r="Z444" s="695">
        <f t="shared" si="319"/>
        <v>0</v>
      </c>
      <c r="AA444" s="697">
        <f t="shared" si="320"/>
        <v>0</v>
      </c>
    </row>
    <row r="445" spans="2:27" ht="14.25" customHeight="1" x14ac:dyDescent="0.15">
      <c r="B445" s="858"/>
      <c r="C445" s="859"/>
      <c r="D445" s="861"/>
      <c r="E445" s="864"/>
      <c r="F445" s="865"/>
      <c r="G445" s="848"/>
      <c r="H445" s="679" t="s">
        <v>568</v>
      </c>
      <c r="I445" s="698">
        <v>0</v>
      </c>
      <c r="J445" s="715">
        <f t="shared" si="286"/>
        <v>0</v>
      </c>
      <c r="K445" s="702"/>
      <c r="L445" s="698">
        <v>0</v>
      </c>
      <c r="M445" s="715">
        <f t="shared" si="287"/>
        <v>0</v>
      </c>
      <c r="N445" s="701"/>
      <c r="O445" s="850"/>
      <c r="P445" s="852"/>
      <c r="Q445" s="854"/>
      <c r="R445" s="702"/>
      <c r="S445" s="699">
        <f>+R445/210*1000</f>
        <v>0</v>
      </c>
      <c r="T445" s="700"/>
      <c r="U445" s="703">
        <f t="shared" si="324"/>
        <v>0</v>
      </c>
      <c r="V445" s="704">
        <f t="shared" si="325"/>
        <v>0</v>
      </c>
      <c r="W445" s="702"/>
      <c r="X445" s="699">
        <f t="shared" si="318"/>
        <v>0</v>
      </c>
      <c r="Y445" s="700"/>
      <c r="Z445" s="703">
        <f t="shared" si="319"/>
        <v>0</v>
      </c>
      <c r="AA445" s="705">
        <f t="shared" si="320"/>
        <v>0</v>
      </c>
    </row>
    <row r="446" spans="2:27" ht="14.25" customHeight="1" x14ac:dyDescent="0.15">
      <c r="B446" s="858"/>
      <c r="C446" s="859"/>
      <c r="D446" s="861"/>
      <c r="E446" s="864"/>
      <c r="F446" s="865"/>
      <c r="G446" s="846" t="s">
        <v>567</v>
      </c>
      <c r="H446" s="680" t="s">
        <v>566</v>
      </c>
      <c r="I446" s="706">
        <v>100</v>
      </c>
      <c r="J446" s="716">
        <f t="shared" si="286"/>
        <v>476.19047619047615</v>
      </c>
      <c r="K446" s="710"/>
      <c r="L446" s="706">
        <v>0</v>
      </c>
      <c r="M446" s="716">
        <f t="shared" si="287"/>
        <v>0</v>
      </c>
      <c r="N446" s="709"/>
      <c r="O446" s="850"/>
      <c r="P446" s="852"/>
      <c r="Q446" s="854"/>
      <c r="R446" s="710"/>
      <c r="S446" s="707">
        <f t="shared" ref="S446:S451" si="326">+R446/210*1000</f>
        <v>0</v>
      </c>
      <c r="T446" s="708"/>
      <c r="U446" s="711">
        <f t="shared" si="324"/>
        <v>0</v>
      </c>
      <c r="V446" s="712">
        <f t="shared" si="325"/>
        <v>0</v>
      </c>
      <c r="W446" s="710"/>
      <c r="X446" s="707">
        <f t="shared" si="318"/>
        <v>0</v>
      </c>
      <c r="Y446" s="708"/>
      <c r="Z446" s="711">
        <f t="shared" si="319"/>
        <v>0</v>
      </c>
      <c r="AA446" s="713">
        <f t="shared" si="320"/>
        <v>0</v>
      </c>
    </row>
    <row r="447" spans="2:27" ht="14.25" customHeight="1" x14ac:dyDescent="0.15">
      <c r="B447" s="858"/>
      <c r="C447" s="859"/>
      <c r="D447" s="861"/>
      <c r="E447" s="864"/>
      <c r="F447" s="865"/>
      <c r="G447" s="847"/>
      <c r="H447" s="678" t="s">
        <v>567</v>
      </c>
      <c r="I447" s="690">
        <v>20</v>
      </c>
      <c r="J447" s="714">
        <f t="shared" si="286"/>
        <v>95.238095238095227</v>
      </c>
      <c r="K447" s="694"/>
      <c r="L447" s="690">
        <v>0</v>
      </c>
      <c r="M447" s="714">
        <f t="shared" si="287"/>
        <v>0</v>
      </c>
      <c r="N447" s="693"/>
      <c r="O447" s="850"/>
      <c r="P447" s="852"/>
      <c r="Q447" s="854"/>
      <c r="R447" s="694"/>
      <c r="S447" s="691">
        <f t="shared" si="326"/>
        <v>0</v>
      </c>
      <c r="T447" s="692"/>
      <c r="U447" s="695">
        <f t="shared" si="324"/>
        <v>0</v>
      </c>
      <c r="V447" s="696">
        <f t="shared" si="325"/>
        <v>0</v>
      </c>
      <c r="W447" s="694"/>
      <c r="X447" s="691">
        <f t="shared" si="318"/>
        <v>0</v>
      </c>
      <c r="Y447" s="692"/>
      <c r="Z447" s="695">
        <f t="shared" si="319"/>
        <v>0</v>
      </c>
      <c r="AA447" s="697">
        <f t="shared" si="320"/>
        <v>0</v>
      </c>
    </row>
    <row r="448" spans="2:27" ht="14.25" customHeight="1" x14ac:dyDescent="0.15">
      <c r="B448" s="858"/>
      <c r="C448" s="859"/>
      <c r="D448" s="861"/>
      <c r="E448" s="864"/>
      <c r="F448" s="865"/>
      <c r="G448" s="848"/>
      <c r="H448" s="679" t="s">
        <v>568</v>
      </c>
      <c r="I448" s="698">
        <v>0</v>
      </c>
      <c r="J448" s="715">
        <f t="shared" si="286"/>
        <v>0</v>
      </c>
      <c r="K448" s="702"/>
      <c r="L448" s="698">
        <v>0</v>
      </c>
      <c r="M448" s="715">
        <f t="shared" si="287"/>
        <v>0</v>
      </c>
      <c r="N448" s="701"/>
      <c r="O448" s="850"/>
      <c r="P448" s="852"/>
      <c r="Q448" s="854"/>
      <c r="R448" s="702"/>
      <c r="S448" s="699">
        <f t="shared" si="326"/>
        <v>0</v>
      </c>
      <c r="T448" s="700"/>
      <c r="U448" s="703">
        <f t="shared" si="324"/>
        <v>0</v>
      </c>
      <c r="V448" s="704">
        <f t="shared" si="325"/>
        <v>0</v>
      </c>
      <c r="W448" s="702"/>
      <c r="X448" s="699">
        <f t="shared" si="318"/>
        <v>0</v>
      </c>
      <c r="Y448" s="700"/>
      <c r="Z448" s="703">
        <f t="shared" si="319"/>
        <v>0</v>
      </c>
      <c r="AA448" s="705">
        <f t="shared" si="320"/>
        <v>0</v>
      </c>
    </row>
    <row r="449" spans="2:27" ht="14.25" customHeight="1" x14ac:dyDescent="0.15">
      <c r="B449" s="858"/>
      <c r="C449" s="859"/>
      <c r="D449" s="861"/>
      <c r="E449" s="864"/>
      <c r="F449" s="865"/>
      <c r="G449" s="846" t="s">
        <v>568</v>
      </c>
      <c r="H449" s="680" t="s">
        <v>566</v>
      </c>
      <c r="I449" s="706">
        <v>0</v>
      </c>
      <c r="J449" s="716">
        <f t="shared" si="286"/>
        <v>0</v>
      </c>
      <c r="K449" s="710"/>
      <c r="L449" s="706">
        <v>0</v>
      </c>
      <c r="M449" s="716">
        <f t="shared" si="287"/>
        <v>0</v>
      </c>
      <c r="N449" s="709"/>
      <c r="O449" s="850"/>
      <c r="P449" s="852"/>
      <c r="Q449" s="854"/>
      <c r="R449" s="710"/>
      <c r="S449" s="707">
        <f t="shared" si="326"/>
        <v>0</v>
      </c>
      <c r="T449" s="708"/>
      <c r="U449" s="711">
        <f t="shared" si="324"/>
        <v>0</v>
      </c>
      <c r="V449" s="712">
        <f t="shared" si="325"/>
        <v>0</v>
      </c>
      <c r="W449" s="710"/>
      <c r="X449" s="707">
        <f t="shared" si="318"/>
        <v>0</v>
      </c>
      <c r="Y449" s="708"/>
      <c r="Z449" s="711">
        <f t="shared" si="319"/>
        <v>0</v>
      </c>
      <c r="AA449" s="713">
        <f t="shared" si="320"/>
        <v>0</v>
      </c>
    </row>
    <row r="450" spans="2:27" ht="14.25" customHeight="1" x14ac:dyDescent="0.15">
      <c r="B450" s="858"/>
      <c r="C450" s="859"/>
      <c r="D450" s="861"/>
      <c r="E450" s="864"/>
      <c r="F450" s="865"/>
      <c r="G450" s="847"/>
      <c r="H450" s="678" t="s">
        <v>567</v>
      </c>
      <c r="I450" s="690">
        <v>0</v>
      </c>
      <c r="J450" s="691">
        <f t="shared" si="286"/>
        <v>0</v>
      </c>
      <c r="K450" s="692"/>
      <c r="L450" s="690">
        <v>0</v>
      </c>
      <c r="M450" s="691">
        <f t="shared" si="287"/>
        <v>0</v>
      </c>
      <c r="N450" s="693"/>
      <c r="O450" s="850"/>
      <c r="P450" s="852"/>
      <c r="Q450" s="854"/>
      <c r="R450" s="694"/>
      <c r="S450" s="691">
        <f t="shared" si="326"/>
        <v>0</v>
      </c>
      <c r="T450" s="692"/>
      <c r="U450" s="695">
        <f t="shared" si="324"/>
        <v>0</v>
      </c>
      <c r="V450" s="696">
        <f t="shared" si="325"/>
        <v>0</v>
      </c>
      <c r="W450" s="694"/>
      <c r="X450" s="691">
        <f t="shared" si="318"/>
        <v>0</v>
      </c>
      <c r="Y450" s="692"/>
      <c r="Z450" s="695">
        <f t="shared" si="319"/>
        <v>0</v>
      </c>
      <c r="AA450" s="697">
        <f t="shared" si="320"/>
        <v>0</v>
      </c>
    </row>
    <row r="451" spans="2:27" ht="14.25" customHeight="1" x14ac:dyDescent="0.15">
      <c r="B451" s="858"/>
      <c r="C451" s="859"/>
      <c r="D451" s="862"/>
      <c r="E451" s="863"/>
      <c r="F451" s="865"/>
      <c r="G451" s="848"/>
      <c r="H451" s="679" t="s">
        <v>568</v>
      </c>
      <c r="I451" s="698">
        <v>0</v>
      </c>
      <c r="J451" s="699">
        <f t="shared" si="286"/>
        <v>0</v>
      </c>
      <c r="K451" s="700"/>
      <c r="L451" s="698">
        <v>0</v>
      </c>
      <c r="M451" s="699">
        <f t="shared" si="287"/>
        <v>0</v>
      </c>
      <c r="N451" s="701"/>
      <c r="O451" s="849"/>
      <c r="P451" s="851"/>
      <c r="Q451" s="853"/>
      <c r="R451" s="702"/>
      <c r="S451" s="699">
        <f t="shared" si="326"/>
        <v>0</v>
      </c>
      <c r="T451" s="700"/>
      <c r="U451" s="703">
        <f t="shared" si="324"/>
        <v>0</v>
      </c>
      <c r="V451" s="704">
        <f t="shared" si="325"/>
        <v>0</v>
      </c>
      <c r="W451" s="702"/>
      <c r="X451" s="699">
        <f t="shared" si="318"/>
        <v>0</v>
      </c>
      <c r="Y451" s="700"/>
      <c r="Z451" s="703">
        <f t="shared" si="319"/>
        <v>0</v>
      </c>
      <c r="AA451" s="705">
        <f t="shared" si="320"/>
        <v>0</v>
      </c>
    </row>
    <row r="452" spans="2:27" ht="14.25" customHeight="1" x14ac:dyDescent="0.15">
      <c r="B452" s="872">
        <v>50</v>
      </c>
      <c r="C452" s="873" t="s">
        <v>559</v>
      </c>
      <c r="D452" s="874"/>
      <c r="E452" s="863">
        <f t="shared" ref="E452" si="327">SUM(I452:I460)+SUM(L452:L460)</f>
        <v>2300</v>
      </c>
      <c r="F452" s="865">
        <v>902</v>
      </c>
      <c r="G452" s="846" t="s">
        <v>566</v>
      </c>
      <c r="H452" s="680" t="s">
        <v>566</v>
      </c>
      <c r="I452" s="706">
        <v>200</v>
      </c>
      <c r="J452" s="716">
        <f t="shared" si="286"/>
        <v>952.38095238095229</v>
      </c>
      <c r="K452" s="710"/>
      <c r="L452" s="706">
        <v>500</v>
      </c>
      <c r="M452" s="716">
        <f t="shared" si="287"/>
        <v>1374.6434980705376</v>
      </c>
      <c r="N452" s="709"/>
      <c r="O452" s="849"/>
      <c r="P452" s="851">
        <f t="shared" ref="P452" si="328">SUM(R452:R460)+SUM(W452:W460)</f>
        <v>0</v>
      </c>
      <c r="Q452" s="853"/>
      <c r="R452" s="710"/>
      <c r="S452" s="707">
        <f>+R452/210*1000</f>
        <v>0</v>
      </c>
      <c r="T452" s="708"/>
      <c r="U452" s="711">
        <f>+K452+T452</f>
        <v>0</v>
      </c>
      <c r="V452" s="712">
        <f>IF(S452=0,0,+U452/S452*100)</f>
        <v>0</v>
      </c>
      <c r="W452" s="710"/>
      <c r="X452" s="707">
        <f t="shared" si="318"/>
        <v>0</v>
      </c>
      <c r="Y452" s="708"/>
      <c r="Z452" s="711">
        <f t="shared" si="319"/>
        <v>0</v>
      </c>
      <c r="AA452" s="713">
        <f t="shared" si="320"/>
        <v>0</v>
      </c>
    </row>
    <row r="453" spans="2:27" ht="14.25" customHeight="1" x14ac:dyDescent="0.15">
      <c r="B453" s="872"/>
      <c r="C453" s="873"/>
      <c r="D453" s="874"/>
      <c r="E453" s="864"/>
      <c r="F453" s="865"/>
      <c r="G453" s="847"/>
      <c r="H453" s="678" t="s">
        <v>567</v>
      </c>
      <c r="I453" s="690">
        <v>200</v>
      </c>
      <c r="J453" s="714">
        <f t="shared" si="286"/>
        <v>952.38095238095229</v>
      </c>
      <c r="K453" s="694"/>
      <c r="L453" s="690">
        <v>500</v>
      </c>
      <c r="M453" s="714">
        <f t="shared" si="287"/>
        <v>1374.6434980705376</v>
      </c>
      <c r="N453" s="693"/>
      <c r="O453" s="850"/>
      <c r="P453" s="852"/>
      <c r="Q453" s="854"/>
      <c r="R453" s="694"/>
      <c r="S453" s="691">
        <f t="shared" ref="S453" si="329">+R453/210*1000</f>
        <v>0</v>
      </c>
      <c r="T453" s="692"/>
      <c r="U453" s="695">
        <f t="shared" ref="U453:U460" si="330">+K453+T453</f>
        <v>0</v>
      </c>
      <c r="V453" s="696">
        <f t="shared" ref="V453:V460" si="331">IF(S453=0,0,+U453/S453*100)</f>
        <v>0</v>
      </c>
      <c r="W453" s="694"/>
      <c r="X453" s="691">
        <f t="shared" si="318"/>
        <v>0</v>
      </c>
      <c r="Y453" s="692"/>
      <c r="Z453" s="695">
        <f t="shared" si="319"/>
        <v>0</v>
      </c>
      <c r="AA453" s="697">
        <f t="shared" si="320"/>
        <v>0</v>
      </c>
    </row>
    <row r="454" spans="2:27" ht="14.25" customHeight="1" x14ac:dyDescent="0.15">
      <c r="B454" s="872"/>
      <c r="C454" s="873"/>
      <c r="D454" s="874"/>
      <c r="E454" s="864"/>
      <c r="F454" s="865"/>
      <c r="G454" s="848"/>
      <c r="H454" s="679" t="s">
        <v>568</v>
      </c>
      <c r="I454" s="698">
        <v>150</v>
      </c>
      <c r="J454" s="715">
        <f t="shared" si="286"/>
        <v>714.28571428571433</v>
      </c>
      <c r="K454" s="702"/>
      <c r="L454" s="698">
        <v>500</v>
      </c>
      <c r="M454" s="715">
        <f t="shared" si="287"/>
        <v>1374.6434980705376</v>
      </c>
      <c r="N454" s="701"/>
      <c r="O454" s="850"/>
      <c r="P454" s="852"/>
      <c r="Q454" s="854"/>
      <c r="R454" s="702"/>
      <c r="S454" s="699">
        <f>+R454/210*1000</f>
        <v>0</v>
      </c>
      <c r="T454" s="700"/>
      <c r="U454" s="703">
        <f t="shared" si="330"/>
        <v>0</v>
      </c>
      <c r="V454" s="704">
        <f t="shared" si="331"/>
        <v>0</v>
      </c>
      <c r="W454" s="702"/>
      <c r="X454" s="699">
        <f t="shared" si="318"/>
        <v>0</v>
      </c>
      <c r="Y454" s="700"/>
      <c r="Z454" s="703">
        <f t="shared" si="319"/>
        <v>0</v>
      </c>
      <c r="AA454" s="705">
        <f t="shared" si="320"/>
        <v>0</v>
      </c>
    </row>
    <row r="455" spans="2:27" ht="14.25" customHeight="1" x14ac:dyDescent="0.15">
      <c r="B455" s="872"/>
      <c r="C455" s="873"/>
      <c r="D455" s="874"/>
      <c r="E455" s="864"/>
      <c r="F455" s="865"/>
      <c r="G455" s="846" t="s">
        <v>567</v>
      </c>
      <c r="H455" s="680" t="s">
        <v>566</v>
      </c>
      <c r="I455" s="706">
        <v>50</v>
      </c>
      <c r="J455" s="716">
        <f t="shared" si="286"/>
        <v>238.09523809523807</v>
      </c>
      <c r="K455" s="710"/>
      <c r="L455" s="706">
        <v>100</v>
      </c>
      <c r="M455" s="716">
        <f t="shared" si="287"/>
        <v>274.92869961410747</v>
      </c>
      <c r="N455" s="709"/>
      <c r="O455" s="850"/>
      <c r="P455" s="852"/>
      <c r="Q455" s="854"/>
      <c r="R455" s="710"/>
      <c r="S455" s="707">
        <f t="shared" ref="S455:S460" si="332">+R455/210*1000</f>
        <v>0</v>
      </c>
      <c r="T455" s="708"/>
      <c r="U455" s="711">
        <f t="shared" si="330"/>
        <v>0</v>
      </c>
      <c r="V455" s="712">
        <f t="shared" si="331"/>
        <v>0</v>
      </c>
      <c r="W455" s="710"/>
      <c r="X455" s="707">
        <f t="shared" si="318"/>
        <v>0</v>
      </c>
      <c r="Y455" s="708"/>
      <c r="Z455" s="711">
        <f t="shared" si="319"/>
        <v>0</v>
      </c>
      <c r="AA455" s="713">
        <f t="shared" si="320"/>
        <v>0</v>
      </c>
    </row>
    <row r="456" spans="2:27" ht="14.25" customHeight="1" x14ac:dyDescent="0.15">
      <c r="B456" s="872"/>
      <c r="C456" s="873"/>
      <c r="D456" s="874"/>
      <c r="E456" s="864"/>
      <c r="F456" s="865"/>
      <c r="G456" s="847"/>
      <c r="H456" s="678" t="s">
        <v>567</v>
      </c>
      <c r="I456" s="690">
        <v>50</v>
      </c>
      <c r="J456" s="714">
        <f t="shared" si="286"/>
        <v>238.09523809523807</v>
      </c>
      <c r="K456" s="694"/>
      <c r="L456" s="690">
        <v>0</v>
      </c>
      <c r="M456" s="714">
        <f t="shared" si="287"/>
        <v>0</v>
      </c>
      <c r="N456" s="693"/>
      <c r="O456" s="850"/>
      <c r="P456" s="852"/>
      <c r="Q456" s="854"/>
      <c r="R456" s="694"/>
      <c r="S456" s="691">
        <f t="shared" si="332"/>
        <v>0</v>
      </c>
      <c r="T456" s="692"/>
      <c r="U456" s="695">
        <f t="shared" si="330"/>
        <v>0</v>
      </c>
      <c r="V456" s="696">
        <f t="shared" si="331"/>
        <v>0</v>
      </c>
      <c r="W456" s="694"/>
      <c r="X456" s="691">
        <f t="shared" si="318"/>
        <v>0</v>
      </c>
      <c r="Y456" s="692"/>
      <c r="Z456" s="695">
        <f t="shared" si="319"/>
        <v>0</v>
      </c>
      <c r="AA456" s="697">
        <f t="shared" si="320"/>
        <v>0</v>
      </c>
    </row>
    <row r="457" spans="2:27" ht="14.25" customHeight="1" x14ac:dyDescent="0.15">
      <c r="B457" s="872"/>
      <c r="C457" s="873"/>
      <c r="D457" s="874"/>
      <c r="E457" s="864"/>
      <c r="F457" s="865"/>
      <c r="G457" s="848"/>
      <c r="H457" s="679" t="s">
        <v>568</v>
      </c>
      <c r="I457" s="698">
        <v>50</v>
      </c>
      <c r="J457" s="715">
        <f t="shared" si="286"/>
        <v>238.09523809523807</v>
      </c>
      <c r="K457" s="702"/>
      <c r="L457" s="698">
        <v>0</v>
      </c>
      <c r="M457" s="715">
        <f t="shared" si="287"/>
        <v>0</v>
      </c>
      <c r="N457" s="701"/>
      <c r="O457" s="850"/>
      <c r="P457" s="852"/>
      <c r="Q457" s="854"/>
      <c r="R457" s="702"/>
      <c r="S457" s="699">
        <f t="shared" si="332"/>
        <v>0</v>
      </c>
      <c r="T457" s="700"/>
      <c r="U457" s="703">
        <f t="shared" si="330"/>
        <v>0</v>
      </c>
      <c r="V457" s="704">
        <f t="shared" si="331"/>
        <v>0</v>
      </c>
      <c r="W457" s="702"/>
      <c r="X457" s="699">
        <f t="shared" si="318"/>
        <v>0</v>
      </c>
      <c r="Y457" s="700"/>
      <c r="Z457" s="703">
        <f t="shared" si="319"/>
        <v>0</v>
      </c>
      <c r="AA457" s="705">
        <f t="shared" si="320"/>
        <v>0</v>
      </c>
    </row>
    <row r="458" spans="2:27" ht="14.25" customHeight="1" x14ac:dyDescent="0.15">
      <c r="B458" s="872"/>
      <c r="C458" s="873"/>
      <c r="D458" s="874"/>
      <c r="E458" s="864"/>
      <c r="F458" s="865"/>
      <c r="G458" s="846" t="s">
        <v>568</v>
      </c>
      <c r="H458" s="680" t="s">
        <v>566</v>
      </c>
      <c r="I458" s="706">
        <v>0</v>
      </c>
      <c r="J458" s="716">
        <f t="shared" si="286"/>
        <v>0</v>
      </c>
      <c r="K458" s="710"/>
      <c r="L458" s="706">
        <v>0</v>
      </c>
      <c r="M458" s="716">
        <f t="shared" si="287"/>
        <v>0</v>
      </c>
      <c r="N458" s="709"/>
      <c r="O458" s="850"/>
      <c r="P458" s="852"/>
      <c r="Q458" s="854"/>
      <c r="R458" s="710"/>
      <c r="S458" s="707">
        <f t="shared" si="332"/>
        <v>0</v>
      </c>
      <c r="T458" s="708"/>
      <c r="U458" s="711">
        <f t="shared" si="330"/>
        <v>0</v>
      </c>
      <c r="V458" s="712">
        <f t="shared" si="331"/>
        <v>0</v>
      </c>
      <c r="W458" s="710"/>
      <c r="X458" s="707">
        <f t="shared" si="318"/>
        <v>0</v>
      </c>
      <c r="Y458" s="708"/>
      <c r="Z458" s="711">
        <f t="shared" si="319"/>
        <v>0</v>
      </c>
      <c r="AA458" s="713">
        <f t="shared" si="320"/>
        <v>0</v>
      </c>
    </row>
    <row r="459" spans="2:27" ht="14.25" customHeight="1" x14ac:dyDescent="0.15">
      <c r="B459" s="872"/>
      <c r="C459" s="873"/>
      <c r="D459" s="874"/>
      <c r="E459" s="864"/>
      <c r="F459" s="865"/>
      <c r="G459" s="847"/>
      <c r="H459" s="678" t="s">
        <v>567</v>
      </c>
      <c r="I459" s="690">
        <v>0</v>
      </c>
      <c r="J459" s="714">
        <f t="shared" si="286"/>
        <v>0</v>
      </c>
      <c r="K459" s="694"/>
      <c r="L459" s="690">
        <v>0</v>
      </c>
      <c r="M459" s="714">
        <f t="shared" si="287"/>
        <v>0</v>
      </c>
      <c r="N459" s="693"/>
      <c r="O459" s="850"/>
      <c r="P459" s="852"/>
      <c r="Q459" s="854"/>
      <c r="R459" s="694"/>
      <c r="S459" s="691">
        <f t="shared" si="332"/>
        <v>0</v>
      </c>
      <c r="T459" s="692"/>
      <c r="U459" s="695">
        <f t="shared" si="330"/>
        <v>0</v>
      </c>
      <c r="V459" s="696">
        <f t="shared" si="331"/>
        <v>0</v>
      </c>
      <c r="W459" s="694"/>
      <c r="X459" s="691">
        <f t="shared" si="318"/>
        <v>0</v>
      </c>
      <c r="Y459" s="692"/>
      <c r="Z459" s="695">
        <f t="shared" si="319"/>
        <v>0</v>
      </c>
      <c r="AA459" s="697">
        <f t="shared" si="320"/>
        <v>0</v>
      </c>
    </row>
    <row r="460" spans="2:27" ht="14.25" customHeight="1" x14ac:dyDescent="0.15">
      <c r="B460" s="872"/>
      <c r="C460" s="873"/>
      <c r="D460" s="874"/>
      <c r="E460" s="863"/>
      <c r="F460" s="865"/>
      <c r="G460" s="848"/>
      <c r="H460" s="679" t="s">
        <v>568</v>
      </c>
      <c r="I460" s="698">
        <v>0</v>
      </c>
      <c r="J460" s="715">
        <f t="shared" ref="J460:J523" si="333">I460/210*1000</f>
        <v>0</v>
      </c>
      <c r="K460" s="702"/>
      <c r="L460" s="698">
        <v>0</v>
      </c>
      <c r="M460" s="715">
        <f t="shared" ref="M460:M523" si="334">L460/210/SQRT(3)*1000</f>
        <v>0</v>
      </c>
      <c r="N460" s="701"/>
      <c r="O460" s="849"/>
      <c r="P460" s="851"/>
      <c r="Q460" s="853"/>
      <c r="R460" s="702"/>
      <c r="S460" s="699">
        <f t="shared" si="332"/>
        <v>0</v>
      </c>
      <c r="T460" s="700"/>
      <c r="U460" s="703">
        <f t="shared" si="330"/>
        <v>0</v>
      </c>
      <c r="V460" s="704">
        <f t="shared" si="331"/>
        <v>0</v>
      </c>
      <c r="W460" s="702"/>
      <c r="X460" s="699">
        <f t="shared" si="318"/>
        <v>0</v>
      </c>
      <c r="Y460" s="700"/>
      <c r="Z460" s="703">
        <f t="shared" si="319"/>
        <v>0</v>
      </c>
      <c r="AA460" s="705">
        <f t="shared" si="320"/>
        <v>0</v>
      </c>
    </row>
    <row r="461" spans="2:27" ht="14.25" customHeight="1" x14ac:dyDescent="0.15">
      <c r="B461" s="872">
        <v>51</v>
      </c>
      <c r="C461" s="873" t="s">
        <v>155</v>
      </c>
      <c r="D461" s="874"/>
      <c r="E461" s="863">
        <f t="shared" ref="E461" si="335">SUM(I461:I469)+SUM(L461:L469)</f>
        <v>500</v>
      </c>
      <c r="F461" s="865">
        <v>264</v>
      </c>
      <c r="G461" s="846" t="s">
        <v>566</v>
      </c>
      <c r="H461" s="680" t="s">
        <v>566</v>
      </c>
      <c r="I461" s="706">
        <v>100</v>
      </c>
      <c r="J461" s="716">
        <f t="shared" si="333"/>
        <v>476.19047619047615</v>
      </c>
      <c r="K461" s="710"/>
      <c r="L461" s="706">
        <v>300</v>
      </c>
      <c r="M461" s="716">
        <f t="shared" si="334"/>
        <v>824.78609884232253</v>
      </c>
      <c r="N461" s="709"/>
      <c r="O461" s="849"/>
      <c r="P461" s="851">
        <f t="shared" ref="P461" si="336">SUM(R461:R469)+SUM(W461:W469)</f>
        <v>0</v>
      </c>
      <c r="Q461" s="853"/>
      <c r="R461" s="710"/>
      <c r="S461" s="707">
        <f>+R461/210*1000</f>
        <v>0</v>
      </c>
      <c r="T461" s="708"/>
      <c r="U461" s="711">
        <f>+K461+T461</f>
        <v>0</v>
      </c>
      <c r="V461" s="712">
        <f>IF(S461=0,0,+U461/S461*100)</f>
        <v>0</v>
      </c>
      <c r="W461" s="710"/>
      <c r="X461" s="707">
        <f t="shared" si="318"/>
        <v>0</v>
      </c>
      <c r="Y461" s="708"/>
      <c r="Z461" s="711">
        <f t="shared" si="319"/>
        <v>0</v>
      </c>
      <c r="AA461" s="713">
        <f t="shared" si="320"/>
        <v>0</v>
      </c>
    </row>
    <row r="462" spans="2:27" ht="14.25" customHeight="1" x14ac:dyDescent="0.15">
      <c r="B462" s="872"/>
      <c r="C462" s="873"/>
      <c r="D462" s="874"/>
      <c r="E462" s="864"/>
      <c r="F462" s="865"/>
      <c r="G462" s="847"/>
      <c r="H462" s="678" t="s">
        <v>567</v>
      </c>
      <c r="I462" s="690">
        <v>100</v>
      </c>
      <c r="J462" s="714">
        <f t="shared" si="333"/>
        <v>476.19047619047615</v>
      </c>
      <c r="K462" s="694"/>
      <c r="L462" s="690">
        <v>0</v>
      </c>
      <c r="M462" s="714">
        <f t="shared" si="334"/>
        <v>0</v>
      </c>
      <c r="N462" s="693"/>
      <c r="O462" s="850"/>
      <c r="P462" s="852"/>
      <c r="Q462" s="854"/>
      <c r="R462" s="694"/>
      <c r="S462" s="691">
        <f t="shared" ref="S462" si="337">+R462/210*1000</f>
        <v>0</v>
      </c>
      <c r="T462" s="692"/>
      <c r="U462" s="695">
        <f t="shared" ref="U462:U469" si="338">+K462+T462</f>
        <v>0</v>
      </c>
      <c r="V462" s="696">
        <f t="shared" ref="V462:V469" si="339">IF(S462=0,0,+U462/S462*100)</f>
        <v>0</v>
      </c>
      <c r="W462" s="694"/>
      <c r="X462" s="691">
        <f t="shared" si="318"/>
        <v>0</v>
      </c>
      <c r="Y462" s="692"/>
      <c r="Z462" s="695">
        <f t="shared" si="319"/>
        <v>0</v>
      </c>
      <c r="AA462" s="697">
        <f t="shared" si="320"/>
        <v>0</v>
      </c>
    </row>
    <row r="463" spans="2:27" ht="14.25" customHeight="1" x14ac:dyDescent="0.15">
      <c r="B463" s="872"/>
      <c r="C463" s="873"/>
      <c r="D463" s="874"/>
      <c r="E463" s="864"/>
      <c r="F463" s="865"/>
      <c r="G463" s="848"/>
      <c r="H463" s="679" t="s">
        <v>568</v>
      </c>
      <c r="I463" s="698">
        <v>0</v>
      </c>
      <c r="J463" s="715">
        <f t="shared" si="333"/>
        <v>0</v>
      </c>
      <c r="K463" s="702"/>
      <c r="L463" s="698">
        <v>0</v>
      </c>
      <c r="M463" s="715">
        <f t="shared" si="334"/>
        <v>0</v>
      </c>
      <c r="N463" s="701"/>
      <c r="O463" s="850"/>
      <c r="P463" s="852"/>
      <c r="Q463" s="854"/>
      <c r="R463" s="702"/>
      <c r="S463" s="699">
        <f>+R463/210*1000</f>
        <v>0</v>
      </c>
      <c r="T463" s="700"/>
      <c r="U463" s="703">
        <f t="shared" si="338"/>
        <v>0</v>
      </c>
      <c r="V463" s="704">
        <f t="shared" si="339"/>
        <v>0</v>
      </c>
      <c r="W463" s="702"/>
      <c r="X463" s="699">
        <f t="shared" si="318"/>
        <v>0</v>
      </c>
      <c r="Y463" s="700"/>
      <c r="Z463" s="703">
        <f t="shared" si="319"/>
        <v>0</v>
      </c>
      <c r="AA463" s="705">
        <f t="shared" si="320"/>
        <v>0</v>
      </c>
    </row>
    <row r="464" spans="2:27" ht="14.25" customHeight="1" x14ac:dyDescent="0.15">
      <c r="B464" s="872"/>
      <c r="C464" s="873"/>
      <c r="D464" s="874"/>
      <c r="E464" s="864"/>
      <c r="F464" s="865"/>
      <c r="G464" s="846" t="s">
        <v>567</v>
      </c>
      <c r="H464" s="680" t="s">
        <v>566</v>
      </c>
      <c r="I464" s="706">
        <v>0</v>
      </c>
      <c r="J464" s="716">
        <f t="shared" si="333"/>
        <v>0</v>
      </c>
      <c r="K464" s="710"/>
      <c r="L464" s="706">
        <v>0</v>
      </c>
      <c r="M464" s="716">
        <f t="shared" si="334"/>
        <v>0</v>
      </c>
      <c r="N464" s="709"/>
      <c r="O464" s="850"/>
      <c r="P464" s="852"/>
      <c r="Q464" s="854"/>
      <c r="R464" s="710"/>
      <c r="S464" s="707">
        <f t="shared" ref="S464:S469" si="340">+R464/210*1000</f>
        <v>0</v>
      </c>
      <c r="T464" s="708"/>
      <c r="U464" s="711">
        <f t="shared" si="338"/>
        <v>0</v>
      </c>
      <c r="V464" s="712">
        <f t="shared" si="339"/>
        <v>0</v>
      </c>
      <c r="W464" s="710"/>
      <c r="X464" s="707">
        <f t="shared" si="318"/>
        <v>0</v>
      </c>
      <c r="Y464" s="708"/>
      <c r="Z464" s="711">
        <f t="shared" si="319"/>
        <v>0</v>
      </c>
      <c r="AA464" s="713">
        <f t="shared" si="320"/>
        <v>0</v>
      </c>
    </row>
    <row r="465" spans="2:27" ht="14.25" customHeight="1" x14ac:dyDescent="0.15">
      <c r="B465" s="872"/>
      <c r="C465" s="873"/>
      <c r="D465" s="874"/>
      <c r="E465" s="864"/>
      <c r="F465" s="865"/>
      <c r="G465" s="847"/>
      <c r="H465" s="678" t="s">
        <v>567</v>
      </c>
      <c r="I465" s="690">
        <v>0</v>
      </c>
      <c r="J465" s="714">
        <f t="shared" si="333"/>
        <v>0</v>
      </c>
      <c r="K465" s="694"/>
      <c r="L465" s="690">
        <v>0</v>
      </c>
      <c r="M465" s="714">
        <f t="shared" si="334"/>
        <v>0</v>
      </c>
      <c r="N465" s="693"/>
      <c r="O465" s="850"/>
      <c r="P465" s="852"/>
      <c r="Q465" s="854"/>
      <c r="R465" s="694"/>
      <c r="S465" s="691">
        <f t="shared" si="340"/>
        <v>0</v>
      </c>
      <c r="T465" s="692"/>
      <c r="U465" s="695">
        <f t="shared" si="338"/>
        <v>0</v>
      </c>
      <c r="V465" s="696">
        <f t="shared" si="339"/>
        <v>0</v>
      </c>
      <c r="W465" s="694"/>
      <c r="X465" s="691">
        <f t="shared" si="318"/>
        <v>0</v>
      </c>
      <c r="Y465" s="692"/>
      <c r="Z465" s="695">
        <f t="shared" si="319"/>
        <v>0</v>
      </c>
      <c r="AA465" s="697">
        <f t="shared" si="320"/>
        <v>0</v>
      </c>
    </row>
    <row r="466" spans="2:27" ht="14.25" customHeight="1" x14ac:dyDescent="0.15">
      <c r="B466" s="872"/>
      <c r="C466" s="873"/>
      <c r="D466" s="874"/>
      <c r="E466" s="864"/>
      <c r="F466" s="865"/>
      <c r="G466" s="848"/>
      <c r="H466" s="679" t="s">
        <v>568</v>
      </c>
      <c r="I466" s="698">
        <v>0</v>
      </c>
      <c r="J466" s="715">
        <f t="shared" si="333"/>
        <v>0</v>
      </c>
      <c r="K466" s="702"/>
      <c r="L466" s="698">
        <v>0</v>
      </c>
      <c r="M466" s="715">
        <f t="shared" si="334"/>
        <v>0</v>
      </c>
      <c r="N466" s="701"/>
      <c r="O466" s="850"/>
      <c r="P466" s="852"/>
      <c r="Q466" s="854"/>
      <c r="R466" s="702"/>
      <c r="S466" s="699">
        <f t="shared" si="340"/>
        <v>0</v>
      </c>
      <c r="T466" s="700"/>
      <c r="U466" s="703">
        <f t="shared" si="338"/>
        <v>0</v>
      </c>
      <c r="V466" s="704">
        <f t="shared" si="339"/>
        <v>0</v>
      </c>
      <c r="W466" s="702"/>
      <c r="X466" s="699">
        <f t="shared" si="318"/>
        <v>0</v>
      </c>
      <c r="Y466" s="700"/>
      <c r="Z466" s="703">
        <f t="shared" si="319"/>
        <v>0</v>
      </c>
      <c r="AA466" s="705">
        <f t="shared" si="320"/>
        <v>0</v>
      </c>
    </row>
    <row r="467" spans="2:27" ht="14.25" customHeight="1" x14ac:dyDescent="0.15">
      <c r="B467" s="872"/>
      <c r="C467" s="873"/>
      <c r="D467" s="874"/>
      <c r="E467" s="864"/>
      <c r="F467" s="865"/>
      <c r="G467" s="846" t="s">
        <v>568</v>
      </c>
      <c r="H467" s="680" t="s">
        <v>566</v>
      </c>
      <c r="I467" s="706">
        <v>0</v>
      </c>
      <c r="J467" s="716">
        <f t="shared" si="333"/>
        <v>0</v>
      </c>
      <c r="K467" s="710"/>
      <c r="L467" s="706">
        <v>0</v>
      </c>
      <c r="M467" s="716">
        <f t="shared" si="334"/>
        <v>0</v>
      </c>
      <c r="N467" s="709"/>
      <c r="O467" s="850"/>
      <c r="P467" s="852"/>
      <c r="Q467" s="854"/>
      <c r="R467" s="710"/>
      <c r="S467" s="707">
        <f t="shared" si="340"/>
        <v>0</v>
      </c>
      <c r="T467" s="708"/>
      <c r="U467" s="711">
        <f t="shared" si="338"/>
        <v>0</v>
      </c>
      <c r="V467" s="712">
        <f t="shared" si="339"/>
        <v>0</v>
      </c>
      <c r="W467" s="710"/>
      <c r="X467" s="707">
        <f t="shared" si="318"/>
        <v>0</v>
      </c>
      <c r="Y467" s="708"/>
      <c r="Z467" s="711">
        <f t="shared" si="319"/>
        <v>0</v>
      </c>
      <c r="AA467" s="713">
        <f t="shared" si="320"/>
        <v>0</v>
      </c>
    </row>
    <row r="468" spans="2:27" ht="14.25" customHeight="1" x14ac:dyDescent="0.15">
      <c r="B468" s="872"/>
      <c r="C468" s="873"/>
      <c r="D468" s="874"/>
      <c r="E468" s="864"/>
      <c r="F468" s="865"/>
      <c r="G468" s="847"/>
      <c r="H468" s="678" t="s">
        <v>567</v>
      </c>
      <c r="I468" s="690">
        <v>0</v>
      </c>
      <c r="J468" s="714">
        <f t="shared" si="333"/>
        <v>0</v>
      </c>
      <c r="K468" s="694"/>
      <c r="L468" s="690">
        <v>0</v>
      </c>
      <c r="M468" s="714">
        <f t="shared" si="334"/>
        <v>0</v>
      </c>
      <c r="N468" s="693"/>
      <c r="O468" s="850"/>
      <c r="P468" s="852"/>
      <c r="Q468" s="854"/>
      <c r="R468" s="694"/>
      <c r="S468" s="691">
        <f t="shared" si="340"/>
        <v>0</v>
      </c>
      <c r="T468" s="692"/>
      <c r="U468" s="695">
        <f t="shared" si="338"/>
        <v>0</v>
      </c>
      <c r="V468" s="696">
        <f t="shared" si="339"/>
        <v>0</v>
      </c>
      <c r="W468" s="694"/>
      <c r="X468" s="691">
        <f t="shared" si="318"/>
        <v>0</v>
      </c>
      <c r="Y468" s="692"/>
      <c r="Z468" s="695">
        <f t="shared" si="319"/>
        <v>0</v>
      </c>
      <c r="AA468" s="697">
        <f t="shared" si="320"/>
        <v>0</v>
      </c>
    </row>
    <row r="469" spans="2:27" ht="14.25" customHeight="1" x14ac:dyDescent="0.15">
      <c r="B469" s="872"/>
      <c r="C469" s="873"/>
      <c r="D469" s="874"/>
      <c r="E469" s="863"/>
      <c r="F469" s="865"/>
      <c r="G469" s="848"/>
      <c r="H469" s="679" t="s">
        <v>568</v>
      </c>
      <c r="I469" s="698">
        <v>0</v>
      </c>
      <c r="J469" s="715">
        <f t="shared" si="333"/>
        <v>0</v>
      </c>
      <c r="K469" s="702"/>
      <c r="L469" s="698">
        <v>0</v>
      </c>
      <c r="M469" s="715">
        <f t="shared" si="334"/>
        <v>0</v>
      </c>
      <c r="N469" s="701"/>
      <c r="O469" s="849"/>
      <c r="P469" s="851"/>
      <c r="Q469" s="853"/>
      <c r="R469" s="702"/>
      <c r="S469" s="699">
        <f t="shared" si="340"/>
        <v>0</v>
      </c>
      <c r="T469" s="700"/>
      <c r="U469" s="703">
        <f t="shared" si="338"/>
        <v>0</v>
      </c>
      <c r="V469" s="704">
        <f t="shared" si="339"/>
        <v>0</v>
      </c>
      <c r="W469" s="702"/>
      <c r="X469" s="699">
        <f t="shared" si="318"/>
        <v>0</v>
      </c>
      <c r="Y469" s="700"/>
      <c r="Z469" s="703">
        <f t="shared" si="319"/>
        <v>0</v>
      </c>
      <c r="AA469" s="705">
        <f t="shared" si="320"/>
        <v>0</v>
      </c>
    </row>
    <row r="470" spans="2:27" ht="14.25" customHeight="1" x14ac:dyDescent="0.15">
      <c r="B470" s="858">
        <v>52</v>
      </c>
      <c r="C470" s="859" t="s">
        <v>156</v>
      </c>
      <c r="D470" s="860" t="s">
        <v>571</v>
      </c>
      <c r="E470" s="863">
        <f t="shared" ref="E470" si="341">SUM(I470:I478)+SUM(L470:L478)</f>
        <v>500</v>
      </c>
      <c r="F470" s="865">
        <v>271</v>
      </c>
      <c r="G470" s="846" t="s">
        <v>566</v>
      </c>
      <c r="H470" s="680" t="s">
        <v>566</v>
      </c>
      <c r="I470" s="706">
        <v>100</v>
      </c>
      <c r="J470" s="716">
        <f t="shared" si="333"/>
        <v>476.19047619047615</v>
      </c>
      <c r="K470" s="710"/>
      <c r="L470" s="706">
        <v>300</v>
      </c>
      <c r="M470" s="716">
        <f t="shared" si="334"/>
        <v>824.78609884232253</v>
      </c>
      <c r="N470" s="709"/>
      <c r="O470" s="849"/>
      <c r="P470" s="851">
        <f t="shared" ref="P470" si="342">SUM(R470:R478)+SUM(W470:W478)</f>
        <v>0</v>
      </c>
      <c r="Q470" s="853"/>
      <c r="R470" s="710"/>
      <c r="S470" s="707">
        <f>+R470/210*1000</f>
        <v>0</v>
      </c>
      <c r="T470" s="708"/>
      <c r="U470" s="711">
        <f>+K470+T470</f>
        <v>0</v>
      </c>
      <c r="V470" s="712">
        <f>IF(S470=0,0,+U470/S470*100)</f>
        <v>0</v>
      </c>
      <c r="W470" s="710"/>
      <c r="X470" s="707">
        <f t="shared" si="318"/>
        <v>0</v>
      </c>
      <c r="Y470" s="708"/>
      <c r="Z470" s="711">
        <f t="shared" si="319"/>
        <v>0</v>
      </c>
      <c r="AA470" s="713">
        <f t="shared" si="320"/>
        <v>0</v>
      </c>
    </row>
    <row r="471" spans="2:27" ht="14.25" customHeight="1" x14ac:dyDescent="0.15">
      <c r="B471" s="858"/>
      <c r="C471" s="859"/>
      <c r="D471" s="861"/>
      <c r="E471" s="864"/>
      <c r="F471" s="865"/>
      <c r="G471" s="847"/>
      <c r="H471" s="678" t="s">
        <v>567</v>
      </c>
      <c r="I471" s="690">
        <v>100</v>
      </c>
      <c r="J471" s="714">
        <f t="shared" si="333"/>
        <v>476.19047619047615</v>
      </c>
      <c r="K471" s="694"/>
      <c r="L471" s="690">
        <v>0</v>
      </c>
      <c r="M471" s="714">
        <f t="shared" si="334"/>
        <v>0</v>
      </c>
      <c r="N471" s="693"/>
      <c r="O471" s="850"/>
      <c r="P471" s="852"/>
      <c r="Q471" s="854"/>
      <c r="R471" s="694"/>
      <c r="S471" s="691">
        <f t="shared" ref="S471" si="343">+R471/210*1000</f>
        <v>0</v>
      </c>
      <c r="T471" s="692"/>
      <c r="U471" s="695">
        <f t="shared" ref="U471:U478" si="344">+K471+T471</f>
        <v>0</v>
      </c>
      <c r="V471" s="696">
        <f t="shared" ref="V471:V478" si="345">IF(S471=0,0,+U471/S471*100)</f>
        <v>0</v>
      </c>
      <c r="W471" s="694"/>
      <c r="X471" s="691">
        <f t="shared" si="318"/>
        <v>0</v>
      </c>
      <c r="Y471" s="692"/>
      <c r="Z471" s="695">
        <f t="shared" si="319"/>
        <v>0</v>
      </c>
      <c r="AA471" s="697">
        <f t="shared" si="320"/>
        <v>0</v>
      </c>
    </row>
    <row r="472" spans="2:27" ht="14.25" customHeight="1" x14ac:dyDescent="0.15">
      <c r="B472" s="858"/>
      <c r="C472" s="859"/>
      <c r="D472" s="861"/>
      <c r="E472" s="864"/>
      <c r="F472" s="865"/>
      <c r="G472" s="848"/>
      <c r="H472" s="679" t="s">
        <v>568</v>
      </c>
      <c r="I472" s="698">
        <v>0</v>
      </c>
      <c r="J472" s="715">
        <f t="shared" si="333"/>
        <v>0</v>
      </c>
      <c r="K472" s="702"/>
      <c r="L472" s="698">
        <v>0</v>
      </c>
      <c r="M472" s="715">
        <f t="shared" si="334"/>
        <v>0</v>
      </c>
      <c r="N472" s="701"/>
      <c r="O472" s="850"/>
      <c r="P472" s="852"/>
      <c r="Q472" s="854"/>
      <c r="R472" s="702"/>
      <c r="S472" s="699">
        <f>+R472/210*1000</f>
        <v>0</v>
      </c>
      <c r="T472" s="700"/>
      <c r="U472" s="703">
        <f t="shared" si="344"/>
        <v>0</v>
      </c>
      <c r="V472" s="704">
        <f t="shared" si="345"/>
        <v>0</v>
      </c>
      <c r="W472" s="702"/>
      <c r="X472" s="699">
        <f t="shared" si="318"/>
        <v>0</v>
      </c>
      <c r="Y472" s="700"/>
      <c r="Z472" s="703">
        <f t="shared" si="319"/>
        <v>0</v>
      </c>
      <c r="AA472" s="705">
        <f t="shared" si="320"/>
        <v>0</v>
      </c>
    </row>
    <row r="473" spans="2:27" ht="14.25" customHeight="1" x14ac:dyDescent="0.15">
      <c r="B473" s="858"/>
      <c r="C473" s="859"/>
      <c r="D473" s="861"/>
      <c r="E473" s="864"/>
      <c r="F473" s="865"/>
      <c r="G473" s="846" t="s">
        <v>567</v>
      </c>
      <c r="H473" s="680" t="s">
        <v>566</v>
      </c>
      <c r="I473" s="706">
        <v>0</v>
      </c>
      <c r="J473" s="716">
        <f t="shared" si="333"/>
        <v>0</v>
      </c>
      <c r="K473" s="710"/>
      <c r="L473" s="706">
        <v>0</v>
      </c>
      <c r="M473" s="716">
        <f t="shared" si="334"/>
        <v>0</v>
      </c>
      <c r="N473" s="709"/>
      <c r="O473" s="850"/>
      <c r="P473" s="852"/>
      <c r="Q473" s="854"/>
      <c r="R473" s="710"/>
      <c r="S473" s="707">
        <f t="shared" ref="S473:S478" si="346">+R473/210*1000</f>
        <v>0</v>
      </c>
      <c r="T473" s="708"/>
      <c r="U473" s="711">
        <f t="shared" si="344"/>
        <v>0</v>
      </c>
      <c r="V473" s="712">
        <f t="shared" si="345"/>
        <v>0</v>
      </c>
      <c r="W473" s="710"/>
      <c r="X473" s="707">
        <f t="shared" si="318"/>
        <v>0</v>
      </c>
      <c r="Y473" s="708"/>
      <c r="Z473" s="711">
        <f t="shared" si="319"/>
        <v>0</v>
      </c>
      <c r="AA473" s="713">
        <f t="shared" si="320"/>
        <v>0</v>
      </c>
    </row>
    <row r="474" spans="2:27" ht="14.25" customHeight="1" x14ac:dyDescent="0.15">
      <c r="B474" s="858"/>
      <c r="C474" s="859"/>
      <c r="D474" s="861"/>
      <c r="E474" s="864"/>
      <c r="F474" s="865"/>
      <c r="G474" s="847"/>
      <c r="H474" s="678" t="s">
        <v>567</v>
      </c>
      <c r="I474" s="690">
        <v>0</v>
      </c>
      <c r="J474" s="714">
        <f t="shared" si="333"/>
        <v>0</v>
      </c>
      <c r="K474" s="694"/>
      <c r="L474" s="690">
        <v>0</v>
      </c>
      <c r="M474" s="714">
        <f t="shared" si="334"/>
        <v>0</v>
      </c>
      <c r="N474" s="693"/>
      <c r="O474" s="850"/>
      <c r="P474" s="852"/>
      <c r="Q474" s="854"/>
      <c r="R474" s="694"/>
      <c r="S474" s="691">
        <f t="shared" si="346"/>
        <v>0</v>
      </c>
      <c r="T474" s="692"/>
      <c r="U474" s="695">
        <f t="shared" si="344"/>
        <v>0</v>
      </c>
      <c r="V474" s="696">
        <f t="shared" si="345"/>
        <v>0</v>
      </c>
      <c r="W474" s="694"/>
      <c r="X474" s="691">
        <f t="shared" si="318"/>
        <v>0</v>
      </c>
      <c r="Y474" s="692"/>
      <c r="Z474" s="695">
        <f t="shared" si="319"/>
        <v>0</v>
      </c>
      <c r="AA474" s="697">
        <f t="shared" si="320"/>
        <v>0</v>
      </c>
    </row>
    <row r="475" spans="2:27" ht="14.25" customHeight="1" x14ac:dyDescent="0.15">
      <c r="B475" s="858"/>
      <c r="C475" s="859"/>
      <c r="D475" s="861"/>
      <c r="E475" s="864"/>
      <c r="F475" s="865"/>
      <c r="G475" s="848"/>
      <c r="H475" s="679" t="s">
        <v>568</v>
      </c>
      <c r="I475" s="698">
        <v>0</v>
      </c>
      <c r="J475" s="715">
        <f t="shared" si="333"/>
        <v>0</v>
      </c>
      <c r="K475" s="702"/>
      <c r="L475" s="698">
        <v>0</v>
      </c>
      <c r="M475" s="715">
        <f t="shared" si="334"/>
        <v>0</v>
      </c>
      <c r="N475" s="701"/>
      <c r="O475" s="850"/>
      <c r="P475" s="852"/>
      <c r="Q475" s="854"/>
      <c r="R475" s="702"/>
      <c r="S475" s="699">
        <f t="shared" si="346"/>
        <v>0</v>
      </c>
      <c r="T475" s="700"/>
      <c r="U475" s="703">
        <f t="shared" si="344"/>
        <v>0</v>
      </c>
      <c r="V475" s="704">
        <f t="shared" si="345"/>
        <v>0</v>
      </c>
      <c r="W475" s="702"/>
      <c r="X475" s="699">
        <f t="shared" si="318"/>
        <v>0</v>
      </c>
      <c r="Y475" s="700"/>
      <c r="Z475" s="703">
        <f t="shared" si="319"/>
        <v>0</v>
      </c>
      <c r="AA475" s="705">
        <f t="shared" si="320"/>
        <v>0</v>
      </c>
    </row>
    <row r="476" spans="2:27" ht="14.25" customHeight="1" x14ac:dyDescent="0.15">
      <c r="B476" s="858"/>
      <c r="C476" s="859"/>
      <c r="D476" s="861"/>
      <c r="E476" s="864"/>
      <c r="F476" s="865"/>
      <c r="G476" s="846" t="s">
        <v>568</v>
      </c>
      <c r="H476" s="680" t="s">
        <v>566</v>
      </c>
      <c r="I476" s="706">
        <v>0</v>
      </c>
      <c r="J476" s="716">
        <f t="shared" si="333"/>
        <v>0</v>
      </c>
      <c r="K476" s="710"/>
      <c r="L476" s="706">
        <v>0</v>
      </c>
      <c r="M476" s="716">
        <f t="shared" si="334"/>
        <v>0</v>
      </c>
      <c r="N476" s="709"/>
      <c r="O476" s="850"/>
      <c r="P476" s="852"/>
      <c r="Q476" s="854"/>
      <c r="R476" s="710"/>
      <c r="S476" s="707">
        <f t="shared" si="346"/>
        <v>0</v>
      </c>
      <c r="T476" s="708"/>
      <c r="U476" s="711">
        <f t="shared" si="344"/>
        <v>0</v>
      </c>
      <c r="V476" s="712">
        <f t="shared" si="345"/>
        <v>0</v>
      </c>
      <c r="W476" s="710"/>
      <c r="X476" s="707">
        <f t="shared" si="318"/>
        <v>0</v>
      </c>
      <c r="Y476" s="708"/>
      <c r="Z476" s="711">
        <f t="shared" si="319"/>
        <v>0</v>
      </c>
      <c r="AA476" s="713">
        <f t="shared" si="320"/>
        <v>0</v>
      </c>
    </row>
    <row r="477" spans="2:27" ht="14.25" customHeight="1" x14ac:dyDescent="0.15">
      <c r="B477" s="858"/>
      <c r="C477" s="859"/>
      <c r="D477" s="861"/>
      <c r="E477" s="864"/>
      <c r="F477" s="865"/>
      <c r="G477" s="847"/>
      <c r="H477" s="678" t="s">
        <v>567</v>
      </c>
      <c r="I477" s="690">
        <v>0</v>
      </c>
      <c r="J477" s="691">
        <f t="shared" si="333"/>
        <v>0</v>
      </c>
      <c r="K477" s="692"/>
      <c r="L477" s="690">
        <v>0</v>
      </c>
      <c r="M477" s="691">
        <f t="shared" si="334"/>
        <v>0</v>
      </c>
      <c r="N477" s="693"/>
      <c r="O477" s="850"/>
      <c r="P477" s="852"/>
      <c r="Q477" s="854"/>
      <c r="R477" s="694"/>
      <c r="S477" s="691">
        <f t="shared" si="346"/>
        <v>0</v>
      </c>
      <c r="T477" s="692"/>
      <c r="U477" s="695">
        <f t="shared" si="344"/>
        <v>0</v>
      </c>
      <c r="V477" s="696">
        <f t="shared" si="345"/>
        <v>0</v>
      </c>
      <c r="W477" s="694"/>
      <c r="X477" s="691">
        <f t="shared" si="318"/>
        <v>0</v>
      </c>
      <c r="Y477" s="692"/>
      <c r="Z477" s="695">
        <f t="shared" si="319"/>
        <v>0</v>
      </c>
      <c r="AA477" s="697">
        <f t="shared" si="320"/>
        <v>0</v>
      </c>
    </row>
    <row r="478" spans="2:27" ht="14.25" customHeight="1" x14ac:dyDescent="0.15">
      <c r="B478" s="858"/>
      <c r="C478" s="859"/>
      <c r="D478" s="862"/>
      <c r="E478" s="863"/>
      <c r="F478" s="865"/>
      <c r="G478" s="848"/>
      <c r="H478" s="679" t="s">
        <v>568</v>
      </c>
      <c r="I478" s="698">
        <v>0</v>
      </c>
      <c r="J478" s="699">
        <f t="shared" si="333"/>
        <v>0</v>
      </c>
      <c r="K478" s="700"/>
      <c r="L478" s="698">
        <v>0</v>
      </c>
      <c r="M478" s="699">
        <f t="shared" si="334"/>
        <v>0</v>
      </c>
      <c r="N478" s="701"/>
      <c r="O478" s="849"/>
      <c r="P478" s="851"/>
      <c r="Q478" s="853"/>
      <c r="R478" s="702"/>
      <c r="S478" s="699">
        <f t="shared" si="346"/>
        <v>0</v>
      </c>
      <c r="T478" s="700"/>
      <c r="U478" s="703">
        <f t="shared" si="344"/>
        <v>0</v>
      </c>
      <c r="V478" s="704">
        <f t="shared" si="345"/>
        <v>0</v>
      </c>
      <c r="W478" s="702"/>
      <c r="X478" s="699">
        <f t="shared" si="318"/>
        <v>0</v>
      </c>
      <c r="Y478" s="700"/>
      <c r="Z478" s="703">
        <f t="shared" si="319"/>
        <v>0</v>
      </c>
      <c r="AA478" s="705">
        <f t="shared" si="320"/>
        <v>0</v>
      </c>
    </row>
    <row r="479" spans="2:27" ht="14.25" customHeight="1" x14ac:dyDescent="0.15">
      <c r="B479" s="872">
        <v>53</v>
      </c>
      <c r="C479" s="873" t="s">
        <v>157</v>
      </c>
      <c r="D479" s="874"/>
      <c r="E479" s="863">
        <f t="shared" ref="E479" si="347">SUM(I479:I487)+SUM(L479:L487)</f>
        <v>225</v>
      </c>
      <c r="F479" s="865">
        <v>125</v>
      </c>
      <c r="G479" s="846" t="s">
        <v>566</v>
      </c>
      <c r="H479" s="680" t="s">
        <v>566</v>
      </c>
      <c r="I479" s="706">
        <v>0</v>
      </c>
      <c r="J479" s="716">
        <f t="shared" si="333"/>
        <v>0</v>
      </c>
      <c r="K479" s="710"/>
      <c r="L479" s="706">
        <v>75</v>
      </c>
      <c r="M479" s="716">
        <f t="shared" si="334"/>
        <v>206.19652471058063</v>
      </c>
      <c r="N479" s="709"/>
      <c r="O479" s="849"/>
      <c r="P479" s="851">
        <f t="shared" ref="P479" si="348">SUM(R479:R487)+SUM(W479:W487)</f>
        <v>0</v>
      </c>
      <c r="Q479" s="853"/>
      <c r="R479" s="710"/>
      <c r="S479" s="707">
        <f>+R479/210*1000</f>
        <v>0</v>
      </c>
      <c r="T479" s="708"/>
      <c r="U479" s="711">
        <f>+K479+T479</f>
        <v>0</v>
      </c>
      <c r="V479" s="712">
        <f>IF(S479=0,0,+U479/S479*100)</f>
        <v>0</v>
      </c>
      <c r="W479" s="710"/>
      <c r="X479" s="707">
        <f t="shared" si="318"/>
        <v>0</v>
      </c>
      <c r="Y479" s="708"/>
      <c r="Z479" s="711">
        <f t="shared" si="319"/>
        <v>0</v>
      </c>
      <c r="AA479" s="713">
        <f t="shared" si="320"/>
        <v>0</v>
      </c>
    </row>
    <row r="480" spans="2:27" ht="14.25" customHeight="1" x14ac:dyDescent="0.15">
      <c r="B480" s="872"/>
      <c r="C480" s="873"/>
      <c r="D480" s="874"/>
      <c r="E480" s="864"/>
      <c r="F480" s="865"/>
      <c r="G480" s="847"/>
      <c r="H480" s="678" t="s">
        <v>567</v>
      </c>
      <c r="I480" s="690">
        <v>0</v>
      </c>
      <c r="J480" s="714">
        <f t="shared" si="333"/>
        <v>0</v>
      </c>
      <c r="K480" s="694"/>
      <c r="L480" s="690">
        <v>0</v>
      </c>
      <c r="M480" s="714">
        <f t="shared" si="334"/>
        <v>0</v>
      </c>
      <c r="N480" s="693"/>
      <c r="O480" s="850"/>
      <c r="P480" s="852"/>
      <c r="Q480" s="854"/>
      <c r="R480" s="694"/>
      <c r="S480" s="691">
        <f t="shared" ref="S480" si="349">+R480/210*1000</f>
        <v>0</v>
      </c>
      <c r="T480" s="692"/>
      <c r="U480" s="695">
        <f t="shared" ref="U480:U487" si="350">+K480+T480</f>
        <v>0</v>
      </c>
      <c r="V480" s="696">
        <f t="shared" ref="V480:V487" si="351">IF(S480=0,0,+U480/S480*100)</f>
        <v>0</v>
      </c>
      <c r="W480" s="694"/>
      <c r="X480" s="691">
        <f t="shared" si="318"/>
        <v>0</v>
      </c>
      <c r="Y480" s="692"/>
      <c r="Z480" s="695">
        <f t="shared" si="319"/>
        <v>0</v>
      </c>
      <c r="AA480" s="697">
        <f t="shared" si="320"/>
        <v>0</v>
      </c>
    </row>
    <row r="481" spans="2:27" ht="14.25" customHeight="1" x14ac:dyDescent="0.15">
      <c r="B481" s="872"/>
      <c r="C481" s="873"/>
      <c r="D481" s="874"/>
      <c r="E481" s="864"/>
      <c r="F481" s="865"/>
      <c r="G481" s="848"/>
      <c r="H481" s="679" t="s">
        <v>568</v>
      </c>
      <c r="I481" s="698">
        <v>0</v>
      </c>
      <c r="J481" s="715">
        <f t="shared" si="333"/>
        <v>0</v>
      </c>
      <c r="K481" s="702"/>
      <c r="L481" s="698">
        <v>0</v>
      </c>
      <c r="M481" s="715">
        <f t="shared" si="334"/>
        <v>0</v>
      </c>
      <c r="N481" s="701"/>
      <c r="O481" s="850"/>
      <c r="P481" s="852"/>
      <c r="Q481" s="854"/>
      <c r="R481" s="702"/>
      <c r="S481" s="699">
        <f>+R481/210*1000</f>
        <v>0</v>
      </c>
      <c r="T481" s="700"/>
      <c r="U481" s="703">
        <f t="shared" si="350"/>
        <v>0</v>
      </c>
      <c r="V481" s="704">
        <f t="shared" si="351"/>
        <v>0</v>
      </c>
      <c r="W481" s="702"/>
      <c r="X481" s="699">
        <f t="shared" si="318"/>
        <v>0</v>
      </c>
      <c r="Y481" s="700"/>
      <c r="Z481" s="703">
        <f t="shared" si="319"/>
        <v>0</v>
      </c>
      <c r="AA481" s="705">
        <f t="shared" si="320"/>
        <v>0</v>
      </c>
    </row>
    <row r="482" spans="2:27" ht="14.25" customHeight="1" x14ac:dyDescent="0.15">
      <c r="B482" s="872"/>
      <c r="C482" s="873"/>
      <c r="D482" s="874"/>
      <c r="E482" s="864"/>
      <c r="F482" s="865"/>
      <c r="G482" s="846" t="s">
        <v>567</v>
      </c>
      <c r="H482" s="680" t="s">
        <v>566</v>
      </c>
      <c r="I482" s="706">
        <v>50</v>
      </c>
      <c r="J482" s="716">
        <f t="shared" si="333"/>
        <v>238.09523809523807</v>
      </c>
      <c r="K482" s="710"/>
      <c r="L482" s="706">
        <v>100</v>
      </c>
      <c r="M482" s="716">
        <f t="shared" si="334"/>
        <v>274.92869961410747</v>
      </c>
      <c r="N482" s="709"/>
      <c r="O482" s="850"/>
      <c r="P482" s="852"/>
      <c r="Q482" s="854"/>
      <c r="R482" s="710"/>
      <c r="S482" s="707">
        <f t="shared" ref="S482:S487" si="352">+R482/210*1000</f>
        <v>0</v>
      </c>
      <c r="T482" s="708"/>
      <c r="U482" s="711">
        <f t="shared" si="350"/>
        <v>0</v>
      </c>
      <c r="V482" s="712">
        <f t="shared" si="351"/>
        <v>0</v>
      </c>
      <c r="W482" s="710"/>
      <c r="X482" s="707">
        <f t="shared" si="318"/>
        <v>0</v>
      </c>
      <c r="Y482" s="708"/>
      <c r="Z482" s="711">
        <f t="shared" si="319"/>
        <v>0</v>
      </c>
      <c r="AA482" s="713">
        <f t="shared" si="320"/>
        <v>0</v>
      </c>
    </row>
    <row r="483" spans="2:27" ht="14.25" customHeight="1" x14ac:dyDescent="0.15">
      <c r="B483" s="872"/>
      <c r="C483" s="873"/>
      <c r="D483" s="874"/>
      <c r="E483" s="864"/>
      <c r="F483" s="865"/>
      <c r="G483" s="847"/>
      <c r="H483" s="678" t="s">
        <v>567</v>
      </c>
      <c r="I483" s="690">
        <v>0</v>
      </c>
      <c r="J483" s="714">
        <f t="shared" si="333"/>
        <v>0</v>
      </c>
      <c r="K483" s="694"/>
      <c r="L483" s="690">
        <v>0</v>
      </c>
      <c r="M483" s="714">
        <f t="shared" si="334"/>
        <v>0</v>
      </c>
      <c r="N483" s="693"/>
      <c r="O483" s="850"/>
      <c r="P483" s="852"/>
      <c r="Q483" s="854"/>
      <c r="R483" s="694"/>
      <c r="S483" s="691">
        <f t="shared" si="352"/>
        <v>0</v>
      </c>
      <c r="T483" s="692"/>
      <c r="U483" s="695">
        <f t="shared" si="350"/>
        <v>0</v>
      </c>
      <c r="V483" s="696">
        <f t="shared" si="351"/>
        <v>0</v>
      </c>
      <c r="W483" s="694"/>
      <c r="X483" s="691">
        <f t="shared" si="318"/>
        <v>0</v>
      </c>
      <c r="Y483" s="692"/>
      <c r="Z483" s="695">
        <f t="shared" si="319"/>
        <v>0</v>
      </c>
      <c r="AA483" s="697">
        <f t="shared" si="320"/>
        <v>0</v>
      </c>
    </row>
    <row r="484" spans="2:27" ht="14.25" customHeight="1" x14ac:dyDescent="0.15">
      <c r="B484" s="872"/>
      <c r="C484" s="873"/>
      <c r="D484" s="874"/>
      <c r="E484" s="864"/>
      <c r="F484" s="865"/>
      <c r="G484" s="848"/>
      <c r="H484" s="679" t="s">
        <v>568</v>
      </c>
      <c r="I484" s="698">
        <v>0</v>
      </c>
      <c r="J484" s="715">
        <f t="shared" si="333"/>
        <v>0</v>
      </c>
      <c r="K484" s="702"/>
      <c r="L484" s="698">
        <v>0</v>
      </c>
      <c r="M484" s="715">
        <f t="shared" si="334"/>
        <v>0</v>
      </c>
      <c r="N484" s="701"/>
      <c r="O484" s="850"/>
      <c r="P484" s="852"/>
      <c r="Q484" s="854"/>
      <c r="R484" s="702"/>
      <c r="S484" s="699">
        <f t="shared" si="352"/>
        <v>0</v>
      </c>
      <c r="T484" s="700"/>
      <c r="U484" s="703">
        <f t="shared" si="350"/>
        <v>0</v>
      </c>
      <c r="V484" s="704">
        <f t="shared" si="351"/>
        <v>0</v>
      </c>
      <c r="W484" s="702"/>
      <c r="X484" s="699">
        <f t="shared" si="318"/>
        <v>0</v>
      </c>
      <c r="Y484" s="700"/>
      <c r="Z484" s="703">
        <f t="shared" si="319"/>
        <v>0</v>
      </c>
      <c r="AA484" s="705">
        <f t="shared" si="320"/>
        <v>0</v>
      </c>
    </row>
    <row r="485" spans="2:27" ht="14.25" customHeight="1" x14ac:dyDescent="0.15">
      <c r="B485" s="872"/>
      <c r="C485" s="873"/>
      <c r="D485" s="874"/>
      <c r="E485" s="864"/>
      <c r="F485" s="865"/>
      <c r="G485" s="846" t="s">
        <v>568</v>
      </c>
      <c r="H485" s="680" t="s">
        <v>566</v>
      </c>
      <c r="I485" s="706">
        <v>0</v>
      </c>
      <c r="J485" s="716">
        <f t="shared" si="333"/>
        <v>0</v>
      </c>
      <c r="K485" s="710"/>
      <c r="L485" s="706">
        <v>0</v>
      </c>
      <c r="M485" s="716">
        <f t="shared" si="334"/>
        <v>0</v>
      </c>
      <c r="N485" s="709"/>
      <c r="O485" s="850"/>
      <c r="P485" s="852"/>
      <c r="Q485" s="854"/>
      <c r="R485" s="710"/>
      <c r="S485" s="707">
        <f t="shared" si="352"/>
        <v>0</v>
      </c>
      <c r="T485" s="708"/>
      <c r="U485" s="711">
        <f t="shared" si="350"/>
        <v>0</v>
      </c>
      <c r="V485" s="712">
        <f t="shared" si="351"/>
        <v>0</v>
      </c>
      <c r="W485" s="710"/>
      <c r="X485" s="707">
        <f t="shared" si="318"/>
        <v>0</v>
      </c>
      <c r="Y485" s="708"/>
      <c r="Z485" s="711">
        <f t="shared" si="319"/>
        <v>0</v>
      </c>
      <c r="AA485" s="713">
        <f t="shared" si="320"/>
        <v>0</v>
      </c>
    </row>
    <row r="486" spans="2:27" ht="14.25" customHeight="1" x14ac:dyDescent="0.15">
      <c r="B486" s="872"/>
      <c r="C486" s="873"/>
      <c r="D486" s="874"/>
      <c r="E486" s="864"/>
      <c r="F486" s="865"/>
      <c r="G486" s="847"/>
      <c r="H486" s="678" t="s">
        <v>567</v>
      </c>
      <c r="I486" s="690">
        <v>0</v>
      </c>
      <c r="J486" s="714">
        <f t="shared" si="333"/>
        <v>0</v>
      </c>
      <c r="K486" s="694"/>
      <c r="L486" s="690">
        <v>0</v>
      </c>
      <c r="M486" s="714">
        <f t="shared" si="334"/>
        <v>0</v>
      </c>
      <c r="N486" s="693"/>
      <c r="O486" s="850"/>
      <c r="P486" s="852"/>
      <c r="Q486" s="854"/>
      <c r="R486" s="694"/>
      <c r="S486" s="691">
        <f t="shared" si="352"/>
        <v>0</v>
      </c>
      <c r="T486" s="692"/>
      <c r="U486" s="695">
        <f t="shared" si="350"/>
        <v>0</v>
      </c>
      <c r="V486" s="696">
        <f t="shared" si="351"/>
        <v>0</v>
      </c>
      <c r="W486" s="694"/>
      <c r="X486" s="691">
        <f t="shared" si="318"/>
        <v>0</v>
      </c>
      <c r="Y486" s="692"/>
      <c r="Z486" s="695">
        <f t="shared" si="319"/>
        <v>0</v>
      </c>
      <c r="AA486" s="697">
        <f t="shared" si="320"/>
        <v>0</v>
      </c>
    </row>
    <row r="487" spans="2:27" ht="14.25" customHeight="1" x14ac:dyDescent="0.15">
      <c r="B487" s="872"/>
      <c r="C487" s="873"/>
      <c r="D487" s="874"/>
      <c r="E487" s="863"/>
      <c r="F487" s="865"/>
      <c r="G487" s="848"/>
      <c r="H487" s="679" t="s">
        <v>568</v>
      </c>
      <c r="I487" s="698">
        <v>0</v>
      </c>
      <c r="J487" s="715">
        <f t="shared" si="333"/>
        <v>0</v>
      </c>
      <c r="K487" s="702"/>
      <c r="L487" s="698">
        <v>0</v>
      </c>
      <c r="M487" s="715">
        <f t="shared" si="334"/>
        <v>0</v>
      </c>
      <c r="N487" s="701"/>
      <c r="O487" s="849"/>
      <c r="P487" s="851"/>
      <c r="Q487" s="853"/>
      <c r="R487" s="702"/>
      <c r="S487" s="699">
        <f t="shared" si="352"/>
        <v>0</v>
      </c>
      <c r="T487" s="700"/>
      <c r="U487" s="703">
        <f t="shared" si="350"/>
        <v>0</v>
      </c>
      <c r="V487" s="704">
        <f t="shared" si="351"/>
        <v>0</v>
      </c>
      <c r="W487" s="702"/>
      <c r="X487" s="699">
        <f t="shared" si="318"/>
        <v>0</v>
      </c>
      <c r="Y487" s="700"/>
      <c r="Z487" s="703">
        <f t="shared" si="319"/>
        <v>0</v>
      </c>
      <c r="AA487" s="705">
        <f t="shared" si="320"/>
        <v>0</v>
      </c>
    </row>
    <row r="488" spans="2:27" ht="14.25" customHeight="1" x14ac:dyDescent="0.15">
      <c r="B488" s="872">
        <v>54</v>
      </c>
      <c r="C488" s="873" t="s">
        <v>158</v>
      </c>
      <c r="D488" s="874"/>
      <c r="E488" s="863">
        <f t="shared" ref="E488" si="353">SUM(I488:I496)+SUM(L488:L496)</f>
        <v>225</v>
      </c>
      <c r="F488" s="865">
        <v>142</v>
      </c>
      <c r="G488" s="846" t="s">
        <v>566</v>
      </c>
      <c r="H488" s="680" t="s">
        <v>566</v>
      </c>
      <c r="I488" s="706">
        <v>0</v>
      </c>
      <c r="J488" s="716">
        <f t="shared" si="333"/>
        <v>0</v>
      </c>
      <c r="K488" s="710"/>
      <c r="L488" s="706">
        <v>75</v>
      </c>
      <c r="M488" s="716">
        <f t="shared" si="334"/>
        <v>206.19652471058063</v>
      </c>
      <c r="N488" s="709"/>
      <c r="O488" s="849"/>
      <c r="P488" s="851">
        <f t="shared" ref="P488" si="354">SUM(R488:R496)+SUM(W488:W496)</f>
        <v>0</v>
      </c>
      <c r="Q488" s="853"/>
      <c r="R488" s="710"/>
      <c r="S488" s="707">
        <f>+R488/210*1000</f>
        <v>0</v>
      </c>
      <c r="T488" s="708"/>
      <c r="U488" s="711">
        <f>+K488+T488</f>
        <v>0</v>
      </c>
      <c r="V488" s="712">
        <f>IF(S488=0,0,+U488/S488*100)</f>
        <v>0</v>
      </c>
      <c r="W488" s="710"/>
      <c r="X488" s="707">
        <f t="shared" si="318"/>
        <v>0</v>
      </c>
      <c r="Y488" s="708"/>
      <c r="Z488" s="711">
        <f t="shared" si="319"/>
        <v>0</v>
      </c>
      <c r="AA488" s="713">
        <f t="shared" si="320"/>
        <v>0</v>
      </c>
    </row>
    <row r="489" spans="2:27" ht="14.25" customHeight="1" x14ac:dyDescent="0.15">
      <c r="B489" s="872"/>
      <c r="C489" s="873"/>
      <c r="D489" s="874"/>
      <c r="E489" s="864"/>
      <c r="F489" s="865"/>
      <c r="G489" s="847"/>
      <c r="H489" s="678" t="s">
        <v>567</v>
      </c>
      <c r="I489" s="690">
        <v>0</v>
      </c>
      <c r="J489" s="714">
        <f t="shared" si="333"/>
        <v>0</v>
      </c>
      <c r="K489" s="694"/>
      <c r="L489" s="690">
        <v>0</v>
      </c>
      <c r="M489" s="714">
        <f t="shared" si="334"/>
        <v>0</v>
      </c>
      <c r="N489" s="693"/>
      <c r="O489" s="850"/>
      <c r="P489" s="852"/>
      <c r="Q489" s="854"/>
      <c r="R489" s="694"/>
      <c r="S489" s="691">
        <f t="shared" ref="S489" si="355">+R489/210*1000</f>
        <v>0</v>
      </c>
      <c r="T489" s="692"/>
      <c r="U489" s="695">
        <f t="shared" ref="U489:U496" si="356">+K489+T489</f>
        <v>0</v>
      </c>
      <c r="V489" s="696">
        <f t="shared" ref="V489:V496" si="357">IF(S489=0,0,+U489/S489*100)</f>
        <v>0</v>
      </c>
      <c r="W489" s="694"/>
      <c r="X489" s="691">
        <f t="shared" si="318"/>
        <v>0</v>
      </c>
      <c r="Y489" s="692"/>
      <c r="Z489" s="695">
        <f t="shared" si="319"/>
        <v>0</v>
      </c>
      <c r="AA489" s="697">
        <f t="shared" si="320"/>
        <v>0</v>
      </c>
    </row>
    <row r="490" spans="2:27" ht="14.25" customHeight="1" x14ac:dyDescent="0.15">
      <c r="B490" s="872"/>
      <c r="C490" s="873"/>
      <c r="D490" s="874"/>
      <c r="E490" s="864"/>
      <c r="F490" s="865"/>
      <c r="G490" s="848"/>
      <c r="H490" s="679" t="s">
        <v>568</v>
      </c>
      <c r="I490" s="698">
        <v>0</v>
      </c>
      <c r="J490" s="715">
        <f t="shared" si="333"/>
        <v>0</v>
      </c>
      <c r="K490" s="702"/>
      <c r="L490" s="698">
        <v>0</v>
      </c>
      <c r="M490" s="715">
        <f t="shared" si="334"/>
        <v>0</v>
      </c>
      <c r="N490" s="701"/>
      <c r="O490" s="850"/>
      <c r="P490" s="852"/>
      <c r="Q490" s="854"/>
      <c r="R490" s="702"/>
      <c r="S490" s="699">
        <f>+R490/210*1000</f>
        <v>0</v>
      </c>
      <c r="T490" s="700"/>
      <c r="U490" s="703">
        <f t="shared" si="356"/>
        <v>0</v>
      </c>
      <c r="V490" s="704">
        <f t="shared" si="357"/>
        <v>0</v>
      </c>
      <c r="W490" s="702"/>
      <c r="X490" s="699">
        <f t="shared" si="318"/>
        <v>0</v>
      </c>
      <c r="Y490" s="700"/>
      <c r="Z490" s="703">
        <f t="shared" si="319"/>
        <v>0</v>
      </c>
      <c r="AA490" s="705">
        <f t="shared" si="320"/>
        <v>0</v>
      </c>
    </row>
    <row r="491" spans="2:27" ht="14.25" customHeight="1" x14ac:dyDescent="0.15">
      <c r="B491" s="872"/>
      <c r="C491" s="873"/>
      <c r="D491" s="874"/>
      <c r="E491" s="864"/>
      <c r="F491" s="865"/>
      <c r="G491" s="846" t="s">
        <v>567</v>
      </c>
      <c r="H491" s="680" t="s">
        <v>566</v>
      </c>
      <c r="I491" s="706">
        <v>75</v>
      </c>
      <c r="J491" s="716">
        <f t="shared" si="333"/>
        <v>357.14285714285717</v>
      </c>
      <c r="K491" s="710"/>
      <c r="L491" s="706">
        <v>75</v>
      </c>
      <c r="M491" s="716">
        <f t="shared" si="334"/>
        <v>206.19652471058063</v>
      </c>
      <c r="N491" s="709"/>
      <c r="O491" s="850"/>
      <c r="P491" s="852"/>
      <c r="Q491" s="854"/>
      <c r="R491" s="710"/>
      <c r="S491" s="707">
        <f t="shared" ref="S491:S496" si="358">+R491/210*1000</f>
        <v>0</v>
      </c>
      <c r="T491" s="708"/>
      <c r="U491" s="711">
        <f t="shared" si="356"/>
        <v>0</v>
      </c>
      <c r="V491" s="712">
        <f t="shared" si="357"/>
        <v>0</v>
      </c>
      <c r="W491" s="710"/>
      <c r="X491" s="707">
        <f t="shared" si="318"/>
        <v>0</v>
      </c>
      <c r="Y491" s="708"/>
      <c r="Z491" s="711">
        <f t="shared" si="319"/>
        <v>0</v>
      </c>
      <c r="AA491" s="713">
        <f t="shared" si="320"/>
        <v>0</v>
      </c>
    </row>
    <row r="492" spans="2:27" ht="14.25" customHeight="1" x14ac:dyDescent="0.15">
      <c r="B492" s="872"/>
      <c r="C492" s="873"/>
      <c r="D492" s="874"/>
      <c r="E492" s="864"/>
      <c r="F492" s="865"/>
      <c r="G492" s="847"/>
      <c r="H492" s="678" t="s">
        <v>567</v>
      </c>
      <c r="I492" s="690">
        <v>0</v>
      </c>
      <c r="J492" s="714">
        <f t="shared" si="333"/>
        <v>0</v>
      </c>
      <c r="K492" s="694"/>
      <c r="L492" s="690">
        <v>0</v>
      </c>
      <c r="M492" s="714">
        <f t="shared" si="334"/>
        <v>0</v>
      </c>
      <c r="N492" s="693"/>
      <c r="O492" s="850"/>
      <c r="P492" s="852"/>
      <c r="Q492" s="854"/>
      <c r="R492" s="694"/>
      <c r="S492" s="691">
        <f t="shared" si="358"/>
        <v>0</v>
      </c>
      <c r="T492" s="692"/>
      <c r="U492" s="695">
        <f t="shared" si="356"/>
        <v>0</v>
      </c>
      <c r="V492" s="696">
        <f t="shared" si="357"/>
        <v>0</v>
      </c>
      <c r="W492" s="694"/>
      <c r="X492" s="691">
        <f t="shared" si="318"/>
        <v>0</v>
      </c>
      <c r="Y492" s="692"/>
      <c r="Z492" s="695">
        <f t="shared" si="319"/>
        <v>0</v>
      </c>
      <c r="AA492" s="697">
        <f t="shared" si="320"/>
        <v>0</v>
      </c>
    </row>
    <row r="493" spans="2:27" ht="14.25" customHeight="1" x14ac:dyDescent="0.15">
      <c r="B493" s="872"/>
      <c r="C493" s="873"/>
      <c r="D493" s="874"/>
      <c r="E493" s="864"/>
      <c r="F493" s="865"/>
      <c r="G493" s="848"/>
      <c r="H493" s="679" t="s">
        <v>568</v>
      </c>
      <c r="I493" s="698">
        <v>0</v>
      </c>
      <c r="J493" s="715">
        <f t="shared" si="333"/>
        <v>0</v>
      </c>
      <c r="K493" s="702"/>
      <c r="L493" s="698">
        <v>0</v>
      </c>
      <c r="M493" s="715">
        <f t="shared" si="334"/>
        <v>0</v>
      </c>
      <c r="N493" s="701"/>
      <c r="O493" s="850"/>
      <c r="P493" s="852"/>
      <c r="Q493" s="854"/>
      <c r="R493" s="702"/>
      <c r="S493" s="699">
        <f t="shared" si="358"/>
        <v>0</v>
      </c>
      <c r="T493" s="700"/>
      <c r="U493" s="703">
        <f t="shared" si="356"/>
        <v>0</v>
      </c>
      <c r="V493" s="704">
        <f t="shared" si="357"/>
        <v>0</v>
      </c>
      <c r="W493" s="702"/>
      <c r="X493" s="699">
        <f t="shared" si="318"/>
        <v>0</v>
      </c>
      <c r="Y493" s="700"/>
      <c r="Z493" s="703">
        <f t="shared" si="319"/>
        <v>0</v>
      </c>
      <c r="AA493" s="705">
        <f t="shared" si="320"/>
        <v>0</v>
      </c>
    </row>
    <row r="494" spans="2:27" ht="14.25" customHeight="1" x14ac:dyDescent="0.15">
      <c r="B494" s="872"/>
      <c r="C494" s="873"/>
      <c r="D494" s="874"/>
      <c r="E494" s="864"/>
      <c r="F494" s="865"/>
      <c r="G494" s="846" t="s">
        <v>568</v>
      </c>
      <c r="H494" s="680" t="s">
        <v>566</v>
      </c>
      <c r="I494" s="706">
        <v>0</v>
      </c>
      <c r="J494" s="716">
        <f t="shared" si="333"/>
        <v>0</v>
      </c>
      <c r="K494" s="710"/>
      <c r="L494" s="706">
        <v>0</v>
      </c>
      <c r="M494" s="716">
        <f t="shared" si="334"/>
        <v>0</v>
      </c>
      <c r="N494" s="709"/>
      <c r="O494" s="850"/>
      <c r="P494" s="852"/>
      <c r="Q494" s="854"/>
      <c r="R494" s="710"/>
      <c r="S494" s="707">
        <f t="shared" si="358"/>
        <v>0</v>
      </c>
      <c r="T494" s="708"/>
      <c r="U494" s="711">
        <f t="shared" si="356"/>
        <v>0</v>
      </c>
      <c r="V494" s="712">
        <f t="shared" si="357"/>
        <v>0</v>
      </c>
      <c r="W494" s="710"/>
      <c r="X494" s="707">
        <f t="shared" si="318"/>
        <v>0</v>
      </c>
      <c r="Y494" s="708"/>
      <c r="Z494" s="711">
        <f t="shared" si="319"/>
        <v>0</v>
      </c>
      <c r="AA494" s="713">
        <f t="shared" si="320"/>
        <v>0</v>
      </c>
    </row>
    <row r="495" spans="2:27" ht="14.25" customHeight="1" x14ac:dyDescent="0.15">
      <c r="B495" s="872"/>
      <c r="C495" s="873"/>
      <c r="D495" s="874"/>
      <c r="E495" s="864"/>
      <c r="F495" s="865"/>
      <c r="G495" s="847"/>
      <c r="H495" s="678" t="s">
        <v>567</v>
      </c>
      <c r="I495" s="690">
        <v>0</v>
      </c>
      <c r="J495" s="714">
        <f t="shared" si="333"/>
        <v>0</v>
      </c>
      <c r="K495" s="694"/>
      <c r="L495" s="690">
        <v>0</v>
      </c>
      <c r="M495" s="714">
        <f t="shared" si="334"/>
        <v>0</v>
      </c>
      <c r="N495" s="693"/>
      <c r="O495" s="850"/>
      <c r="P495" s="852"/>
      <c r="Q495" s="854"/>
      <c r="R495" s="694"/>
      <c r="S495" s="691">
        <f t="shared" si="358"/>
        <v>0</v>
      </c>
      <c r="T495" s="692"/>
      <c r="U495" s="695">
        <f t="shared" si="356"/>
        <v>0</v>
      </c>
      <c r="V495" s="696">
        <f t="shared" si="357"/>
        <v>0</v>
      </c>
      <c r="W495" s="694"/>
      <c r="X495" s="691">
        <f t="shared" si="318"/>
        <v>0</v>
      </c>
      <c r="Y495" s="692"/>
      <c r="Z495" s="695">
        <f t="shared" si="319"/>
        <v>0</v>
      </c>
      <c r="AA495" s="697">
        <f t="shared" si="320"/>
        <v>0</v>
      </c>
    </row>
    <row r="496" spans="2:27" ht="14.25" customHeight="1" x14ac:dyDescent="0.15">
      <c r="B496" s="872"/>
      <c r="C496" s="873"/>
      <c r="D496" s="874"/>
      <c r="E496" s="863"/>
      <c r="F496" s="865"/>
      <c r="G496" s="848"/>
      <c r="H496" s="679" t="s">
        <v>568</v>
      </c>
      <c r="I496" s="698">
        <v>0</v>
      </c>
      <c r="J496" s="715">
        <f t="shared" si="333"/>
        <v>0</v>
      </c>
      <c r="K496" s="702"/>
      <c r="L496" s="698">
        <v>0</v>
      </c>
      <c r="M496" s="715">
        <f t="shared" si="334"/>
        <v>0</v>
      </c>
      <c r="N496" s="701"/>
      <c r="O496" s="849"/>
      <c r="P496" s="851"/>
      <c r="Q496" s="853"/>
      <c r="R496" s="702"/>
      <c r="S496" s="699">
        <f t="shared" si="358"/>
        <v>0</v>
      </c>
      <c r="T496" s="700"/>
      <c r="U496" s="703">
        <f t="shared" si="356"/>
        <v>0</v>
      </c>
      <c r="V496" s="704">
        <f t="shared" si="357"/>
        <v>0</v>
      </c>
      <c r="W496" s="702"/>
      <c r="X496" s="699">
        <f t="shared" si="318"/>
        <v>0</v>
      </c>
      <c r="Y496" s="700"/>
      <c r="Z496" s="703">
        <f t="shared" si="319"/>
        <v>0</v>
      </c>
      <c r="AA496" s="705">
        <f t="shared" si="320"/>
        <v>0</v>
      </c>
    </row>
    <row r="497" spans="2:27" ht="14.25" customHeight="1" x14ac:dyDescent="0.15">
      <c r="B497" s="872">
        <v>55</v>
      </c>
      <c r="C497" s="873" t="s">
        <v>159</v>
      </c>
      <c r="D497" s="874"/>
      <c r="E497" s="863">
        <f t="shared" ref="E497" si="359">SUM(I497:I505)+SUM(L497:L505)</f>
        <v>500</v>
      </c>
      <c r="F497" s="865">
        <v>262</v>
      </c>
      <c r="G497" s="846" t="s">
        <v>566</v>
      </c>
      <c r="H497" s="680" t="s">
        <v>566</v>
      </c>
      <c r="I497" s="706">
        <v>100</v>
      </c>
      <c r="J497" s="716">
        <f t="shared" si="333"/>
        <v>476.19047619047615</v>
      </c>
      <c r="K497" s="710"/>
      <c r="L497" s="706">
        <v>200</v>
      </c>
      <c r="M497" s="716">
        <f t="shared" si="334"/>
        <v>549.85739922821494</v>
      </c>
      <c r="N497" s="709"/>
      <c r="O497" s="849"/>
      <c r="P497" s="851">
        <f t="shared" ref="P497" si="360">SUM(R497:R505)+SUM(W497:W505)</f>
        <v>0</v>
      </c>
      <c r="Q497" s="853"/>
      <c r="R497" s="710"/>
      <c r="S497" s="707">
        <f>+R497/210*1000</f>
        <v>0</v>
      </c>
      <c r="T497" s="708"/>
      <c r="U497" s="711">
        <f>+K497+T497</f>
        <v>0</v>
      </c>
      <c r="V497" s="712">
        <f>IF(S497=0,0,+U497/S497*100)</f>
        <v>0</v>
      </c>
      <c r="W497" s="710"/>
      <c r="X497" s="707">
        <f t="shared" si="318"/>
        <v>0</v>
      </c>
      <c r="Y497" s="708"/>
      <c r="Z497" s="711">
        <f t="shared" si="319"/>
        <v>0</v>
      </c>
      <c r="AA497" s="713">
        <f t="shared" si="320"/>
        <v>0</v>
      </c>
    </row>
    <row r="498" spans="2:27" ht="14.25" customHeight="1" x14ac:dyDescent="0.15">
      <c r="B498" s="872"/>
      <c r="C498" s="873"/>
      <c r="D498" s="874"/>
      <c r="E498" s="864"/>
      <c r="F498" s="865"/>
      <c r="G498" s="847"/>
      <c r="H498" s="678" t="s">
        <v>567</v>
      </c>
      <c r="I498" s="690">
        <v>0</v>
      </c>
      <c r="J498" s="714">
        <f t="shared" si="333"/>
        <v>0</v>
      </c>
      <c r="K498" s="694"/>
      <c r="L498" s="690">
        <v>200</v>
      </c>
      <c r="M498" s="714">
        <f t="shared" si="334"/>
        <v>549.85739922821494</v>
      </c>
      <c r="N498" s="693"/>
      <c r="O498" s="850"/>
      <c r="P498" s="852"/>
      <c r="Q498" s="854"/>
      <c r="R498" s="694"/>
      <c r="S498" s="691">
        <f t="shared" ref="S498" si="361">+R498/210*1000</f>
        <v>0</v>
      </c>
      <c r="T498" s="692"/>
      <c r="U498" s="695">
        <f t="shared" ref="U498:U505" si="362">+K498+T498</f>
        <v>0</v>
      </c>
      <c r="V498" s="696">
        <f t="shared" ref="V498:V505" si="363">IF(S498=0,0,+U498/S498*100)</f>
        <v>0</v>
      </c>
      <c r="W498" s="694"/>
      <c r="X498" s="691">
        <f t="shared" si="318"/>
        <v>0</v>
      </c>
      <c r="Y498" s="692"/>
      <c r="Z498" s="695">
        <f t="shared" si="319"/>
        <v>0</v>
      </c>
      <c r="AA498" s="697">
        <f t="shared" si="320"/>
        <v>0</v>
      </c>
    </row>
    <row r="499" spans="2:27" ht="14.25" customHeight="1" x14ac:dyDescent="0.15">
      <c r="B499" s="872"/>
      <c r="C499" s="873"/>
      <c r="D499" s="874"/>
      <c r="E499" s="864"/>
      <c r="F499" s="865"/>
      <c r="G499" s="848"/>
      <c r="H499" s="679" t="s">
        <v>568</v>
      </c>
      <c r="I499" s="698">
        <v>0</v>
      </c>
      <c r="J499" s="715">
        <f t="shared" si="333"/>
        <v>0</v>
      </c>
      <c r="K499" s="702"/>
      <c r="L499" s="698">
        <v>0</v>
      </c>
      <c r="M499" s="715">
        <f t="shared" si="334"/>
        <v>0</v>
      </c>
      <c r="N499" s="701"/>
      <c r="O499" s="850"/>
      <c r="P499" s="852"/>
      <c r="Q499" s="854"/>
      <c r="R499" s="702"/>
      <c r="S499" s="699">
        <f>+R499/210*1000</f>
        <v>0</v>
      </c>
      <c r="T499" s="700"/>
      <c r="U499" s="703">
        <f t="shared" si="362"/>
        <v>0</v>
      </c>
      <c r="V499" s="704">
        <f t="shared" si="363"/>
        <v>0</v>
      </c>
      <c r="W499" s="702"/>
      <c r="X499" s="699">
        <f t="shared" si="318"/>
        <v>0</v>
      </c>
      <c r="Y499" s="700"/>
      <c r="Z499" s="703">
        <f t="shared" si="319"/>
        <v>0</v>
      </c>
      <c r="AA499" s="705">
        <f t="shared" si="320"/>
        <v>0</v>
      </c>
    </row>
    <row r="500" spans="2:27" ht="14.25" customHeight="1" x14ac:dyDescent="0.15">
      <c r="B500" s="872"/>
      <c r="C500" s="873"/>
      <c r="D500" s="874"/>
      <c r="E500" s="864"/>
      <c r="F500" s="865"/>
      <c r="G500" s="846" t="s">
        <v>567</v>
      </c>
      <c r="H500" s="680" t="s">
        <v>566</v>
      </c>
      <c r="I500" s="706">
        <v>0</v>
      </c>
      <c r="J500" s="716">
        <f t="shared" si="333"/>
        <v>0</v>
      </c>
      <c r="K500" s="710"/>
      <c r="L500" s="706">
        <v>0</v>
      </c>
      <c r="M500" s="716">
        <f t="shared" si="334"/>
        <v>0</v>
      </c>
      <c r="N500" s="709"/>
      <c r="O500" s="850"/>
      <c r="P500" s="852"/>
      <c r="Q500" s="854"/>
      <c r="R500" s="710"/>
      <c r="S500" s="707">
        <f t="shared" ref="S500:S505" si="364">+R500/210*1000</f>
        <v>0</v>
      </c>
      <c r="T500" s="708"/>
      <c r="U500" s="711">
        <f t="shared" si="362"/>
        <v>0</v>
      </c>
      <c r="V500" s="712">
        <f t="shared" si="363"/>
        <v>0</v>
      </c>
      <c r="W500" s="710"/>
      <c r="X500" s="707">
        <f t="shared" si="318"/>
        <v>0</v>
      </c>
      <c r="Y500" s="708"/>
      <c r="Z500" s="711">
        <f t="shared" si="319"/>
        <v>0</v>
      </c>
      <c r="AA500" s="713">
        <f t="shared" si="320"/>
        <v>0</v>
      </c>
    </row>
    <row r="501" spans="2:27" ht="14.25" customHeight="1" x14ac:dyDescent="0.15">
      <c r="B501" s="872"/>
      <c r="C501" s="873"/>
      <c r="D501" s="874"/>
      <c r="E501" s="864"/>
      <c r="F501" s="865"/>
      <c r="G501" s="847"/>
      <c r="H501" s="678" t="s">
        <v>567</v>
      </c>
      <c r="I501" s="690">
        <v>0</v>
      </c>
      <c r="J501" s="714">
        <f t="shared" si="333"/>
        <v>0</v>
      </c>
      <c r="K501" s="694"/>
      <c r="L501" s="690">
        <v>0</v>
      </c>
      <c r="M501" s="714">
        <f t="shared" si="334"/>
        <v>0</v>
      </c>
      <c r="N501" s="693"/>
      <c r="O501" s="850"/>
      <c r="P501" s="852"/>
      <c r="Q501" s="854"/>
      <c r="R501" s="694"/>
      <c r="S501" s="691">
        <f t="shared" si="364"/>
        <v>0</v>
      </c>
      <c r="T501" s="692"/>
      <c r="U501" s="695">
        <f t="shared" si="362"/>
        <v>0</v>
      </c>
      <c r="V501" s="696">
        <f t="shared" si="363"/>
        <v>0</v>
      </c>
      <c r="W501" s="694"/>
      <c r="X501" s="691">
        <f t="shared" si="318"/>
        <v>0</v>
      </c>
      <c r="Y501" s="692"/>
      <c r="Z501" s="695">
        <f t="shared" si="319"/>
        <v>0</v>
      </c>
      <c r="AA501" s="697">
        <f t="shared" si="320"/>
        <v>0</v>
      </c>
    </row>
    <row r="502" spans="2:27" ht="14.25" customHeight="1" x14ac:dyDescent="0.15">
      <c r="B502" s="872"/>
      <c r="C502" s="873"/>
      <c r="D502" s="874"/>
      <c r="E502" s="864"/>
      <c r="F502" s="865"/>
      <c r="G502" s="848"/>
      <c r="H502" s="679" t="s">
        <v>568</v>
      </c>
      <c r="I502" s="698">
        <v>0</v>
      </c>
      <c r="J502" s="715">
        <f t="shared" si="333"/>
        <v>0</v>
      </c>
      <c r="K502" s="702"/>
      <c r="L502" s="698">
        <v>0</v>
      </c>
      <c r="M502" s="715">
        <f t="shared" si="334"/>
        <v>0</v>
      </c>
      <c r="N502" s="701"/>
      <c r="O502" s="850"/>
      <c r="P502" s="852"/>
      <c r="Q502" s="854"/>
      <c r="R502" s="702"/>
      <c r="S502" s="699">
        <f t="shared" si="364"/>
        <v>0</v>
      </c>
      <c r="T502" s="700"/>
      <c r="U502" s="703">
        <f t="shared" si="362"/>
        <v>0</v>
      </c>
      <c r="V502" s="704">
        <f t="shared" si="363"/>
        <v>0</v>
      </c>
      <c r="W502" s="702"/>
      <c r="X502" s="699">
        <f t="shared" si="318"/>
        <v>0</v>
      </c>
      <c r="Y502" s="700"/>
      <c r="Z502" s="703">
        <f t="shared" si="319"/>
        <v>0</v>
      </c>
      <c r="AA502" s="705">
        <f t="shared" si="320"/>
        <v>0</v>
      </c>
    </row>
    <row r="503" spans="2:27" ht="14.25" customHeight="1" x14ac:dyDescent="0.15">
      <c r="B503" s="872"/>
      <c r="C503" s="873"/>
      <c r="D503" s="874"/>
      <c r="E503" s="864"/>
      <c r="F503" s="865"/>
      <c r="G503" s="846" t="s">
        <v>568</v>
      </c>
      <c r="H503" s="680" t="s">
        <v>566</v>
      </c>
      <c r="I503" s="706">
        <v>0</v>
      </c>
      <c r="J503" s="716">
        <f t="shared" si="333"/>
        <v>0</v>
      </c>
      <c r="K503" s="710"/>
      <c r="L503" s="706">
        <v>0</v>
      </c>
      <c r="M503" s="716">
        <f t="shared" si="334"/>
        <v>0</v>
      </c>
      <c r="N503" s="709"/>
      <c r="O503" s="850"/>
      <c r="P503" s="852"/>
      <c r="Q503" s="854"/>
      <c r="R503" s="710"/>
      <c r="S503" s="707">
        <f t="shared" si="364"/>
        <v>0</v>
      </c>
      <c r="T503" s="708"/>
      <c r="U503" s="711">
        <f t="shared" si="362"/>
        <v>0</v>
      </c>
      <c r="V503" s="712">
        <f t="shared" si="363"/>
        <v>0</v>
      </c>
      <c r="W503" s="710"/>
      <c r="X503" s="707">
        <f t="shared" si="318"/>
        <v>0</v>
      </c>
      <c r="Y503" s="708"/>
      <c r="Z503" s="711">
        <f t="shared" si="319"/>
        <v>0</v>
      </c>
      <c r="AA503" s="713">
        <f t="shared" si="320"/>
        <v>0</v>
      </c>
    </row>
    <row r="504" spans="2:27" ht="14.25" customHeight="1" x14ac:dyDescent="0.15">
      <c r="B504" s="872"/>
      <c r="C504" s="873"/>
      <c r="D504" s="874"/>
      <c r="E504" s="864"/>
      <c r="F504" s="865"/>
      <c r="G504" s="847"/>
      <c r="H504" s="678" t="s">
        <v>567</v>
      </c>
      <c r="I504" s="690">
        <v>0</v>
      </c>
      <c r="J504" s="691">
        <f t="shared" si="333"/>
        <v>0</v>
      </c>
      <c r="K504" s="692"/>
      <c r="L504" s="690">
        <v>0</v>
      </c>
      <c r="M504" s="691">
        <f t="shared" si="334"/>
        <v>0</v>
      </c>
      <c r="N504" s="693"/>
      <c r="O504" s="850"/>
      <c r="P504" s="852"/>
      <c r="Q504" s="854"/>
      <c r="R504" s="694"/>
      <c r="S504" s="691">
        <f t="shared" si="364"/>
        <v>0</v>
      </c>
      <c r="T504" s="692"/>
      <c r="U504" s="695">
        <f t="shared" si="362"/>
        <v>0</v>
      </c>
      <c r="V504" s="696">
        <f t="shared" si="363"/>
        <v>0</v>
      </c>
      <c r="W504" s="694"/>
      <c r="X504" s="691">
        <f t="shared" ref="X504:X567" si="365">+W504/210/SQRT(3)*1000</f>
        <v>0</v>
      </c>
      <c r="Y504" s="692"/>
      <c r="Z504" s="695">
        <f t="shared" ref="Z504:Z567" si="366">+N504+Y504</f>
        <v>0</v>
      </c>
      <c r="AA504" s="697">
        <f t="shared" ref="AA504:AA567" si="367">IF(X504=0,0,+Z504/X504*100)</f>
        <v>0</v>
      </c>
    </row>
    <row r="505" spans="2:27" ht="14.25" customHeight="1" x14ac:dyDescent="0.15">
      <c r="B505" s="872"/>
      <c r="C505" s="873"/>
      <c r="D505" s="874"/>
      <c r="E505" s="863"/>
      <c r="F505" s="865"/>
      <c r="G505" s="848"/>
      <c r="H505" s="679" t="s">
        <v>568</v>
      </c>
      <c r="I505" s="698">
        <v>0</v>
      </c>
      <c r="J505" s="699">
        <f t="shared" si="333"/>
        <v>0</v>
      </c>
      <c r="K505" s="700"/>
      <c r="L505" s="698">
        <v>0</v>
      </c>
      <c r="M505" s="699">
        <f t="shared" si="334"/>
        <v>0</v>
      </c>
      <c r="N505" s="701"/>
      <c r="O505" s="849"/>
      <c r="P505" s="851"/>
      <c r="Q505" s="853"/>
      <c r="R505" s="702"/>
      <c r="S505" s="699">
        <f t="shared" si="364"/>
        <v>0</v>
      </c>
      <c r="T505" s="700"/>
      <c r="U505" s="703">
        <f t="shared" si="362"/>
        <v>0</v>
      </c>
      <c r="V505" s="704">
        <f t="shared" si="363"/>
        <v>0</v>
      </c>
      <c r="W505" s="702"/>
      <c r="X505" s="699">
        <f t="shared" si="365"/>
        <v>0</v>
      </c>
      <c r="Y505" s="700"/>
      <c r="Z505" s="703">
        <f t="shared" si="366"/>
        <v>0</v>
      </c>
      <c r="AA505" s="705">
        <f t="shared" si="367"/>
        <v>0</v>
      </c>
    </row>
    <row r="506" spans="2:27" ht="14.25" customHeight="1" x14ac:dyDescent="0.15">
      <c r="B506" s="872">
        <v>56</v>
      </c>
      <c r="C506" s="873" t="s">
        <v>160</v>
      </c>
      <c r="D506" s="874"/>
      <c r="E506" s="863">
        <f t="shared" ref="E506" si="368">SUM(I506:I514)+SUM(L506:L514)</f>
        <v>250</v>
      </c>
      <c r="F506" s="865">
        <v>163</v>
      </c>
      <c r="G506" s="846" t="s">
        <v>566</v>
      </c>
      <c r="H506" s="680" t="s">
        <v>566</v>
      </c>
      <c r="I506" s="706">
        <v>50</v>
      </c>
      <c r="J506" s="716">
        <f t="shared" si="333"/>
        <v>238.09523809523807</v>
      </c>
      <c r="K506" s="710"/>
      <c r="L506" s="706">
        <v>200</v>
      </c>
      <c r="M506" s="716">
        <f t="shared" si="334"/>
        <v>549.85739922821494</v>
      </c>
      <c r="N506" s="709"/>
      <c r="O506" s="849"/>
      <c r="P506" s="851">
        <f t="shared" ref="P506" si="369">SUM(R506:R514)+SUM(W506:W514)</f>
        <v>0</v>
      </c>
      <c r="Q506" s="853"/>
      <c r="R506" s="710"/>
      <c r="S506" s="707">
        <f>+R506/210*1000</f>
        <v>0</v>
      </c>
      <c r="T506" s="708"/>
      <c r="U506" s="711">
        <f>+K506+T506</f>
        <v>0</v>
      </c>
      <c r="V506" s="712">
        <f>IF(S506=0,0,+U506/S506*100)</f>
        <v>0</v>
      </c>
      <c r="W506" s="710"/>
      <c r="X506" s="707">
        <f t="shared" si="365"/>
        <v>0</v>
      </c>
      <c r="Y506" s="708"/>
      <c r="Z506" s="711">
        <f t="shared" si="366"/>
        <v>0</v>
      </c>
      <c r="AA506" s="713">
        <f t="shared" si="367"/>
        <v>0</v>
      </c>
    </row>
    <row r="507" spans="2:27" ht="14.25" customHeight="1" x14ac:dyDescent="0.15">
      <c r="B507" s="872"/>
      <c r="C507" s="873"/>
      <c r="D507" s="874"/>
      <c r="E507" s="864"/>
      <c r="F507" s="865"/>
      <c r="G507" s="847"/>
      <c r="H507" s="678" t="s">
        <v>567</v>
      </c>
      <c r="I507" s="690">
        <v>0</v>
      </c>
      <c r="J507" s="714">
        <f t="shared" si="333"/>
        <v>0</v>
      </c>
      <c r="K507" s="694"/>
      <c r="L507" s="690">
        <v>0</v>
      </c>
      <c r="M507" s="714">
        <f t="shared" si="334"/>
        <v>0</v>
      </c>
      <c r="N507" s="693"/>
      <c r="O507" s="850"/>
      <c r="P507" s="852"/>
      <c r="Q507" s="854"/>
      <c r="R507" s="694"/>
      <c r="S507" s="691">
        <f t="shared" ref="S507" si="370">+R507/210*1000</f>
        <v>0</v>
      </c>
      <c r="T507" s="692"/>
      <c r="U507" s="695">
        <f t="shared" ref="U507:U514" si="371">+K507+T507</f>
        <v>0</v>
      </c>
      <c r="V507" s="696">
        <f t="shared" ref="V507:V514" si="372">IF(S507=0,0,+U507/S507*100)</f>
        <v>0</v>
      </c>
      <c r="W507" s="694"/>
      <c r="X507" s="691">
        <f t="shared" si="365"/>
        <v>0</v>
      </c>
      <c r="Y507" s="692"/>
      <c r="Z507" s="695">
        <f t="shared" si="366"/>
        <v>0</v>
      </c>
      <c r="AA507" s="697">
        <f t="shared" si="367"/>
        <v>0</v>
      </c>
    </row>
    <row r="508" spans="2:27" ht="14.25" customHeight="1" x14ac:dyDescent="0.15">
      <c r="B508" s="872"/>
      <c r="C508" s="873"/>
      <c r="D508" s="874"/>
      <c r="E508" s="864"/>
      <c r="F508" s="865"/>
      <c r="G508" s="848"/>
      <c r="H508" s="679" t="s">
        <v>568</v>
      </c>
      <c r="I508" s="698">
        <v>0</v>
      </c>
      <c r="J508" s="715">
        <f t="shared" si="333"/>
        <v>0</v>
      </c>
      <c r="K508" s="702"/>
      <c r="L508" s="698">
        <v>0</v>
      </c>
      <c r="M508" s="715">
        <f t="shared" si="334"/>
        <v>0</v>
      </c>
      <c r="N508" s="701"/>
      <c r="O508" s="850"/>
      <c r="P508" s="852"/>
      <c r="Q508" s="854"/>
      <c r="R508" s="702"/>
      <c r="S508" s="699">
        <f>+R508/210*1000</f>
        <v>0</v>
      </c>
      <c r="T508" s="700"/>
      <c r="U508" s="703">
        <f t="shared" si="371"/>
        <v>0</v>
      </c>
      <c r="V508" s="704">
        <f t="shared" si="372"/>
        <v>0</v>
      </c>
      <c r="W508" s="702"/>
      <c r="X508" s="699">
        <f t="shared" si="365"/>
        <v>0</v>
      </c>
      <c r="Y508" s="700"/>
      <c r="Z508" s="703">
        <f t="shared" si="366"/>
        <v>0</v>
      </c>
      <c r="AA508" s="705">
        <f t="shared" si="367"/>
        <v>0</v>
      </c>
    </row>
    <row r="509" spans="2:27" ht="14.25" customHeight="1" x14ac:dyDescent="0.15">
      <c r="B509" s="872"/>
      <c r="C509" s="873"/>
      <c r="D509" s="874"/>
      <c r="E509" s="864"/>
      <c r="F509" s="865"/>
      <c r="G509" s="846" t="s">
        <v>567</v>
      </c>
      <c r="H509" s="680" t="s">
        <v>566</v>
      </c>
      <c r="I509" s="706">
        <v>0</v>
      </c>
      <c r="J509" s="716">
        <f t="shared" si="333"/>
        <v>0</v>
      </c>
      <c r="K509" s="710"/>
      <c r="L509" s="706">
        <v>0</v>
      </c>
      <c r="M509" s="716">
        <f t="shared" si="334"/>
        <v>0</v>
      </c>
      <c r="N509" s="709"/>
      <c r="O509" s="850"/>
      <c r="P509" s="852"/>
      <c r="Q509" s="854"/>
      <c r="R509" s="710"/>
      <c r="S509" s="707">
        <f t="shared" ref="S509:S514" si="373">+R509/210*1000</f>
        <v>0</v>
      </c>
      <c r="T509" s="708"/>
      <c r="U509" s="711">
        <f t="shared" si="371"/>
        <v>0</v>
      </c>
      <c r="V509" s="712">
        <f t="shared" si="372"/>
        <v>0</v>
      </c>
      <c r="W509" s="710"/>
      <c r="X509" s="707">
        <f t="shared" si="365"/>
        <v>0</v>
      </c>
      <c r="Y509" s="708"/>
      <c r="Z509" s="711">
        <f t="shared" si="366"/>
        <v>0</v>
      </c>
      <c r="AA509" s="713">
        <f t="shared" si="367"/>
        <v>0</v>
      </c>
    </row>
    <row r="510" spans="2:27" ht="14.25" customHeight="1" x14ac:dyDescent="0.15">
      <c r="B510" s="872"/>
      <c r="C510" s="873"/>
      <c r="D510" s="874"/>
      <c r="E510" s="864"/>
      <c r="F510" s="865"/>
      <c r="G510" s="847"/>
      <c r="H510" s="678" t="s">
        <v>567</v>
      </c>
      <c r="I510" s="690">
        <v>0</v>
      </c>
      <c r="J510" s="714">
        <f t="shared" si="333"/>
        <v>0</v>
      </c>
      <c r="K510" s="694"/>
      <c r="L510" s="690">
        <v>0</v>
      </c>
      <c r="M510" s="714">
        <f t="shared" si="334"/>
        <v>0</v>
      </c>
      <c r="N510" s="693"/>
      <c r="O510" s="850"/>
      <c r="P510" s="852"/>
      <c r="Q510" s="854"/>
      <c r="R510" s="694"/>
      <c r="S510" s="691">
        <f t="shared" si="373"/>
        <v>0</v>
      </c>
      <c r="T510" s="692"/>
      <c r="U510" s="695">
        <f t="shared" si="371"/>
        <v>0</v>
      </c>
      <c r="V510" s="696">
        <f t="shared" si="372"/>
        <v>0</v>
      </c>
      <c r="W510" s="694"/>
      <c r="X510" s="691">
        <f t="shared" si="365"/>
        <v>0</v>
      </c>
      <c r="Y510" s="692"/>
      <c r="Z510" s="695">
        <f t="shared" si="366"/>
        <v>0</v>
      </c>
      <c r="AA510" s="697">
        <f t="shared" si="367"/>
        <v>0</v>
      </c>
    </row>
    <row r="511" spans="2:27" ht="14.25" customHeight="1" x14ac:dyDescent="0.15">
      <c r="B511" s="872"/>
      <c r="C511" s="873"/>
      <c r="D511" s="874"/>
      <c r="E511" s="864"/>
      <c r="F511" s="865"/>
      <c r="G511" s="848"/>
      <c r="H511" s="679" t="s">
        <v>568</v>
      </c>
      <c r="I511" s="698">
        <v>0</v>
      </c>
      <c r="J511" s="715">
        <f t="shared" si="333"/>
        <v>0</v>
      </c>
      <c r="K511" s="702"/>
      <c r="L511" s="698">
        <v>0</v>
      </c>
      <c r="M511" s="715">
        <f t="shared" si="334"/>
        <v>0</v>
      </c>
      <c r="N511" s="701"/>
      <c r="O511" s="850"/>
      <c r="P511" s="852"/>
      <c r="Q511" s="854"/>
      <c r="R511" s="702"/>
      <c r="S511" s="699">
        <f t="shared" si="373"/>
        <v>0</v>
      </c>
      <c r="T511" s="700"/>
      <c r="U511" s="703">
        <f t="shared" si="371"/>
        <v>0</v>
      </c>
      <c r="V511" s="704">
        <f t="shared" si="372"/>
        <v>0</v>
      </c>
      <c r="W511" s="702"/>
      <c r="X511" s="699">
        <f t="shared" si="365"/>
        <v>0</v>
      </c>
      <c r="Y511" s="700"/>
      <c r="Z511" s="703">
        <f t="shared" si="366"/>
        <v>0</v>
      </c>
      <c r="AA511" s="705">
        <f t="shared" si="367"/>
        <v>0</v>
      </c>
    </row>
    <row r="512" spans="2:27" ht="14.25" customHeight="1" x14ac:dyDescent="0.15">
      <c r="B512" s="872"/>
      <c r="C512" s="873"/>
      <c r="D512" s="874"/>
      <c r="E512" s="864"/>
      <c r="F512" s="865"/>
      <c r="G512" s="846" t="s">
        <v>568</v>
      </c>
      <c r="H512" s="680" t="s">
        <v>566</v>
      </c>
      <c r="I512" s="706">
        <v>0</v>
      </c>
      <c r="J512" s="716">
        <f t="shared" si="333"/>
        <v>0</v>
      </c>
      <c r="K512" s="710"/>
      <c r="L512" s="706">
        <v>0</v>
      </c>
      <c r="M512" s="716">
        <f t="shared" si="334"/>
        <v>0</v>
      </c>
      <c r="N512" s="709"/>
      <c r="O512" s="850"/>
      <c r="P512" s="852"/>
      <c r="Q512" s="854"/>
      <c r="R512" s="710"/>
      <c r="S512" s="707">
        <f t="shared" si="373"/>
        <v>0</v>
      </c>
      <c r="T512" s="708"/>
      <c r="U512" s="711">
        <f t="shared" si="371"/>
        <v>0</v>
      </c>
      <c r="V512" s="712">
        <f t="shared" si="372"/>
        <v>0</v>
      </c>
      <c r="W512" s="710"/>
      <c r="X512" s="707">
        <f t="shared" si="365"/>
        <v>0</v>
      </c>
      <c r="Y512" s="708"/>
      <c r="Z512" s="711">
        <f t="shared" si="366"/>
        <v>0</v>
      </c>
      <c r="AA512" s="713">
        <f t="shared" si="367"/>
        <v>0</v>
      </c>
    </row>
    <row r="513" spans="2:27" ht="14.25" customHeight="1" x14ac:dyDescent="0.15">
      <c r="B513" s="872"/>
      <c r="C513" s="873"/>
      <c r="D513" s="874"/>
      <c r="E513" s="864"/>
      <c r="F513" s="865"/>
      <c r="G513" s="847"/>
      <c r="H513" s="678" t="s">
        <v>567</v>
      </c>
      <c r="I513" s="690">
        <v>0</v>
      </c>
      <c r="J513" s="714">
        <f t="shared" si="333"/>
        <v>0</v>
      </c>
      <c r="K513" s="694"/>
      <c r="L513" s="690">
        <v>0</v>
      </c>
      <c r="M513" s="714">
        <f t="shared" si="334"/>
        <v>0</v>
      </c>
      <c r="N513" s="693"/>
      <c r="O513" s="850"/>
      <c r="P513" s="852"/>
      <c r="Q513" s="854"/>
      <c r="R513" s="694"/>
      <c r="S513" s="691">
        <f t="shared" si="373"/>
        <v>0</v>
      </c>
      <c r="T513" s="692"/>
      <c r="U513" s="695">
        <f t="shared" si="371"/>
        <v>0</v>
      </c>
      <c r="V513" s="696">
        <f t="shared" si="372"/>
        <v>0</v>
      </c>
      <c r="W513" s="694"/>
      <c r="X513" s="691">
        <f t="shared" si="365"/>
        <v>0</v>
      </c>
      <c r="Y513" s="692"/>
      <c r="Z513" s="695">
        <f t="shared" si="366"/>
        <v>0</v>
      </c>
      <c r="AA513" s="697">
        <f t="shared" si="367"/>
        <v>0</v>
      </c>
    </row>
    <row r="514" spans="2:27" ht="14.25" customHeight="1" x14ac:dyDescent="0.15">
      <c r="B514" s="872"/>
      <c r="C514" s="873"/>
      <c r="D514" s="874"/>
      <c r="E514" s="863"/>
      <c r="F514" s="865"/>
      <c r="G514" s="848"/>
      <c r="H514" s="679" t="s">
        <v>568</v>
      </c>
      <c r="I514" s="698">
        <v>0</v>
      </c>
      <c r="J514" s="715">
        <f t="shared" si="333"/>
        <v>0</v>
      </c>
      <c r="K514" s="702"/>
      <c r="L514" s="698">
        <v>0</v>
      </c>
      <c r="M514" s="715">
        <f t="shared" si="334"/>
        <v>0</v>
      </c>
      <c r="N514" s="701"/>
      <c r="O514" s="849"/>
      <c r="P514" s="851"/>
      <c r="Q514" s="853"/>
      <c r="R514" s="702"/>
      <c r="S514" s="699">
        <f t="shared" si="373"/>
        <v>0</v>
      </c>
      <c r="T514" s="700"/>
      <c r="U514" s="703">
        <f t="shared" si="371"/>
        <v>0</v>
      </c>
      <c r="V514" s="704">
        <f t="shared" si="372"/>
        <v>0</v>
      </c>
      <c r="W514" s="702"/>
      <c r="X514" s="699">
        <f t="shared" si="365"/>
        <v>0</v>
      </c>
      <c r="Y514" s="700"/>
      <c r="Z514" s="703">
        <f t="shared" si="366"/>
        <v>0</v>
      </c>
      <c r="AA514" s="705">
        <f t="shared" si="367"/>
        <v>0</v>
      </c>
    </row>
    <row r="515" spans="2:27" ht="14.25" customHeight="1" x14ac:dyDescent="0.15">
      <c r="B515" s="858">
        <v>57</v>
      </c>
      <c r="C515" s="859" t="s">
        <v>161</v>
      </c>
      <c r="D515" s="860" t="s">
        <v>571</v>
      </c>
      <c r="E515" s="863">
        <f t="shared" ref="E515" si="374">SUM(I515:I523)+SUM(L515:L523)</f>
        <v>500</v>
      </c>
      <c r="F515" s="865">
        <v>175</v>
      </c>
      <c r="G515" s="846" t="s">
        <v>566</v>
      </c>
      <c r="H515" s="680" t="s">
        <v>566</v>
      </c>
      <c r="I515" s="706">
        <v>100</v>
      </c>
      <c r="J515" s="716">
        <f t="shared" si="333"/>
        <v>476.19047619047615</v>
      </c>
      <c r="K515" s="710"/>
      <c r="L515" s="706">
        <v>300</v>
      </c>
      <c r="M515" s="716">
        <f t="shared" si="334"/>
        <v>824.78609884232253</v>
      </c>
      <c r="N515" s="709"/>
      <c r="O515" s="849"/>
      <c r="P515" s="851">
        <f t="shared" ref="P515" si="375">SUM(R515:R523)+SUM(W515:W523)</f>
        <v>0</v>
      </c>
      <c r="Q515" s="853"/>
      <c r="R515" s="710"/>
      <c r="S515" s="707">
        <f>+R515/210*1000</f>
        <v>0</v>
      </c>
      <c r="T515" s="708"/>
      <c r="U515" s="711">
        <f>+K515+T515</f>
        <v>0</v>
      </c>
      <c r="V515" s="712">
        <f>IF(S515=0,0,+U515/S515*100)</f>
        <v>0</v>
      </c>
      <c r="W515" s="710"/>
      <c r="X515" s="707">
        <f t="shared" si="365"/>
        <v>0</v>
      </c>
      <c r="Y515" s="708"/>
      <c r="Z515" s="711">
        <f t="shared" si="366"/>
        <v>0</v>
      </c>
      <c r="AA515" s="713">
        <f t="shared" si="367"/>
        <v>0</v>
      </c>
    </row>
    <row r="516" spans="2:27" ht="14.25" customHeight="1" x14ac:dyDescent="0.15">
      <c r="B516" s="858"/>
      <c r="C516" s="859"/>
      <c r="D516" s="861"/>
      <c r="E516" s="864"/>
      <c r="F516" s="865"/>
      <c r="G516" s="847"/>
      <c r="H516" s="678" t="s">
        <v>567</v>
      </c>
      <c r="I516" s="690">
        <v>100</v>
      </c>
      <c r="J516" s="714">
        <f t="shared" si="333"/>
        <v>476.19047619047615</v>
      </c>
      <c r="K516" s="694"/>
      <c r="L516" s="690">
        <v>0</v>
      </c>
      <c r="M516" s="714">
        <f t="shared" si="334"/>
        <v>0</v>
      </c>
      <c r="N516" s="693"/>
      <c r="O516" s="850"/>
      <c r="P516" s="852"/>
      <c r="Q516" s="854"/>
      <c r="R516" s="694"/>
      <c r="S516" s="691">
        <f t="shared" ref="S516" si="376">+R516/210*1000</f>
        <v>0</v>
      </c>
      <c r="T516" s="692"/>
      <c r="U516" s="695">
        <f t="shared" ref="U516:U523" si="377">+K516+T516</f>
        <v>0</v>
      </c>
      <c r="V516" s="696">
        <f t="shared" ref="V516:V523" si="378">IF(S516=0,0,+U516/S516*100)</f>
        <v>0</v>
      </c>
      <c r="W516" s="694"/>
      <c r="X516" s="691">
        <f t="shared" si="365"/>
        <v>0</v>
      </c>
      <c r="Y516" s="692"/>
      <c r="Z516" s="695">
        <f t="shared" si="366"/>
        <v>0</v>
      </c>
      <c r="AA516" s="697">
        <f t="shared" si="367"/>
        <v>0</v>
      </c>
    </row>
    <row r="517" spans="2:27" ht="14.25" customHeight="1" x14ac:dyDescent="0.15">
      <c r="B517" s="858"/>
      <c r="C517" s="859"/>
      <c r="D517" s="861"/>
      <c r="E517" s="864"/>
      <c r="F517" s="865"/>
      <c r="G517" s="848"/>
      <c r="H517" s="679" t="s">
        <v>568</v>
      </c>
      <c r="I517" s="698">
        <v>0</v>
      </c>
      <c r="J517" s="715">
        <f t="shared" si="333"/>
        <v>0</v>
      </c>
      <c r="K517" s="702"/>
      <c r="L517" s="698">
        <v>0</v>
      </c>
      <c r="M517" s="715">
        <f t="shared" si="334"/>
        <v>0</v>
      </c>
      <c r="N517" s="701"/>
      <c r="O517" s="850"/>
      <c r="P517" s="852"/>
      <c r="Q517" s="854"/>
      <c r="R517" s="702"/>
      <c r="S517" s="699">
        <f>+R517/210*1000</f>
        <v>0</v>
      </c>
      <c r="T517" s="700"/>
      <c r="U517" s="703">
        <f t="shared" si="377"/>
        <v>0</v>
      </c>
      <c r="V517" s="704">
        <f t="shared" si="378"/>
        <v>0</v>
      </c>
      <c r="W517" s="702"/>
      <c r="X517" s="699">
        <f t="shared" si="365"/>
        <v>0</v>
      </c>
      <c r="Y517" s="700"/>
      <c r="Z517" s="703">
        <f t="shared" si="366"/>
        <v>0</v>
      </c>
      <c r="AA517" s="705">
        <f t="shared" si="367"/>
        <v>0</v>
      </c>
    </row>
    <row r="518" spans="2:27" ht="14.25" customHeight="1" x14ac:dyDescent="0.15">
      <c r="B518" s="858"/>
      <c r="C518" s="859"/>
      <c r="D518" s="861"/>
      <c r="E518" s="864"/>
      <c r="F518" s="865"/>
      <c r="G518" s="846" t="s">
        <v>567</v>
      </c>
      <c r="H518" s="680" t="s">
        <v>566</v>
      </c>
      <c r="I518" s="706">
        <v>0</v>
      </c>
      <c r="J518" s="716">
        <f t="shared" si="333"/>
        <v>0</v>
      </c>
      <c r="K518" s="710"/>
      <c r="L518" s="706">
        <v>0</v>
      </c>
      <c r="M518" s="716">
        <f t="shared" si="334"/>
        <v>0</v>
      </c>
      <c r="N518" s="709"/>
      <c r="O518" s="850"/>
      <c r="P518" s="852"/>
      <c r="Q518" s="854"/>
      <c r="R518" s="710"/>
      <c r="S518" s="707">
        <f t="shared" ref="S518:S523" si="379">+R518/210*1000</f>
        <v>0</v>
      </c>
      <c r="T518" s="708"/>
      <c r="U518" s="711">
        <f t="shared" si="377"/>
        <v>0</v>
      </c>
      <c r="V518" s="712">
        <f t="shared" si="378"/>
        <v>0</v>
      </c>
      <c r="W518" s="710"/>
      <c r="X518" s="707">
        <f t="shared" si="365"/>
        <v>0</v>
      </c>
      <c r="Y518" s="708"/>
      <c r="Z518" s="711">
        <f t="shared" si="366"/>
        <v>0</v>
      </c>
      <c r="AA518" s="713">
        <f t="shared" si="367"/>
        <v>0</v>
      </c>
    </row>
    <row r="519" spans="2:27" ht="14.25" customHeight="1" x14ac:dyDescent="0.15">
      <c r="B519" s="858"/>
      <c r="C519" s="859"/>
      <c r="D519" s="861"/>
      <c r="E519" s="864"/>
      <c r="F519" s="865"/>
      <c r="G519" s="847"/>
      <c r="H519" s="678" t="s">
        <v>567</v>
      </c>
      <c r="I519" s="690">
        <v>0</v>
      </c>
      <c r="J519" s="714">
        <f t="shared" si="333"/>
        <v>0</v>
      </c>
      <c r="K519" s="694"/>
      <c r="L519" s="690">
        <v>0</v>
      </c>
      <c r="M519" s="714">
        <f t="shared" si="334"/>
        <v>0</v>
      </c>
      <c r="N519" s="693"/>
      <c r="O519" s="850"/>
      <c r="P519" s="852"/>
      <c r="Q519" s="854"/>
      <c r="R519" s="694"/>
      <c r="S519" s="691">
        <f t="shared" si="379"/>
        <v>0</v>
      </c>
      <c r="T519" s="692"/>
      <c r="U519" s="695">
        <f t="shared" si="377"/>
        <v>0</v>
      </c>
      <c r="V519" s="696">
        <f t="shared" si="378"/>
        <v>0</v>
      </c>
      <c r="W519" s="694"/>
      <c r="X519" s="691">
        <f t="shared" si="365"/>
        <v>0</v>
      </c>
      <c r="Y519" s="692"/>
      <c r="Z519" s="695">
        <f t="shared" si="366"/>
        <v>0</v>
      </c>
      <c r="AA519" s="697">
        <f t="shared" si="367"/>
        <v>0</v>
      </c>
    </row>
    <row r="520" spans="2:27" ht="14.25" customHeight="1" x14ac:dyDescent="0.15">
      <c r="B520" s="858"/>
      <c r="C520" s="859"/>
      <c r="D520" s="861"/>
      <c r="E520" s="864"/>
      <c r="F520" s="865"/>
      <c r="G520" s="848"/>
      <c r="H520" s="679" t="s">
        <v>568</v>
      </c>
      <c r="I520" s="698">
        <v>0</v>
      </c>
      <c r="J520" s="715">
        <f t="shared" si="333"/>
        <v>0</v>
      </c>
      <c r="K520" s="702"/>
      <c r="L520" s="698">
        <v>0</v>
      </c>
      <c r="M520" s="715">
        <f t="shared" si="334"/>
        <v>0</v>
      </c>
      <c r="N520" s="701"/>
      <c r="O520" s="850"/>
      <c r="P520" s="852"/>
      <c r="Q520" s="854"/>
      <c r="R520" s="702"/>
      <c r="S520" s="699">
        <f t="shared" si="379"/>
        <v>0</v>
      </c>
      <c r="T520" s="700"/>
      <c r="U520" s="703">
        <f t="shared" si="377"/>
        <v>0</v>
      </c>
      <c r="V520" s="704">
        <f t="shared" si="378"/>
        <v>0</v>
      </c>
      <c r="W520" s="702"/>
      <c r="X520" s="699">
        <f t="shared" si="365"/>
        <v>0</v>
      </c>
      <c r="Y520" s="700"/>
      <c r="Z520" s="703">
        <f t="shared" si="366"/>
        <v>0</v>
      </c>
      <c r="AA520" s="705">
        <f t="shared" si="367"/>
        <v>0</v>
      </c>
    </row>
    <row r="521" spans="2:27" ht="14.25" customHeight="1" x14ac:dyDescent="0.15">
      <c r="B521" s="858"/>
      <c r="C521" s="859"/>
      <c r="D521" s="861"/>
      <c r="E521" s="864"/>
      <c r="F521" s="865"/>
      <c r="G521" s="846" t="s">
        <v>568</v>
      </c>
      <c r="H521" s="680" t="s">
        <v>566</v>
      </c>
      <c r="I521" s="706">
        <v>0</v>
      </c>
      <c r="J521" s="716">
        <f t="shared" si="333"/>
        <v>0</v>
      </c>
      <c r="K521" s="710"/>
      <c r="L521" s="706">
        <v>0</v>
      </c>
      <c r="M521" s="716">
        <f t="shared" si="334"/>
        <v>0</v>
      </c>
      <c r="N521" s="709"/>
      <c r="O521" s="850"/>
      <c r="P521" s="852"/>
      <c r="Q521" s="854"/>
      <c r="R521" s="710"/>
      <c r="S521" s="707">
        <f t="shared" si="379"/>
        <v>0</v>
      </c>
      <c r="T521" s="708"/>
      <c r="U521" s="711">
        <f t="shared" si="377"/>
        <v>0</v>
      </c>
      <c r="V521" s="712">
        <f t="shared" si="378"/>
        <v>0</v>
      </c>
      <c r="W521" s="710"/>
      <c r="X521" s="707">
        <f t="shared" si="365"/>
        <v>0</v>
      </c>
      <c r="Y521" s="708"/>
      <c r="Z521" s="711">
        <f t="shared" si="366"/>
        <v>0</v>
      </c>
      <c r="AA521" s="713">
        <f t="shared" si="367"/>
        <v>0</v>
      </c>
    </row>
    <row r="522" spans="2:27" ht="14.25" customHeight="1" x14ac:dyDescent="0.15">
      <c r="B522" s="858"/>
      <c r="C522" s="859"/>
      <c r="D522" s="861"/>
      <c r="E522" s="864"/>
      <c r="F522" s="865"/>
      <c r="G522" s="847"/>
      <c r="H522" s="678" t="s">
        <v>567</v>
      </c>
      <c r="I522" s="690">
        <v>0</v>
      </c>
      <c r="J522" s="714">
        <f t="shared" si="333"/>
        <v>0</v>
      </c>
      <c r="K522" s="694"/>
      <c r="L522" s="690">
        <v>0</v>
      </c>
      <c r="M522" s="714">
        <f t="shared" si="334"/>
        <v>0</v>
      </c>
      <c r="N522" s="693"/>
      <c r="O522" s="850"/>
      <c r="P522" s="852"/>
      <c r="Q522" s="854"/>
      <c r="R522" s="694"/>
      <c r="S522" s="691">
        <f t="shared" si="379"/>
        <v>0</v>
      </c>
      <c r="T522" s="692"/>
      <c r="U522" s="695">
        <f t="shared" si="377"/>
        <v>0</v>
      </c>
      <c r="V522" s="696">
        <f t="shared" si="378"/>
        <v>0</v>
      </c>
      <c r="W522" s="694"/>
      <c r="X522" s="691">
        <f t="shared" si="365"/>
        <v>0</v>
      </c>
      <c r="Y522" s="692"/>
      <c r="Z522" s="695">
        <f t="shared" si="366"/>
        <v>0</v>
      </c>
      <c r="AA522" s="697">
        <f t="shared" si="367"/>
        <v>0</v>
      </c>
    </row>
    <row r="523" spans="2:27" ht="14.25" customHeight="1" x14ac:dyDescent="0.15">
      <c r="B523" s="858"/>
      <c r="C523" s="859"/>
      <c r="D523" s="862"/>
      <c r="E523" s="863"/>
      <c r="F523" s="865"/>
      <c r="G523" s="848"/>
      <c r="H523" s="679" t="s">
        <v>568</v>
      </c>
      <c r="I523" s="698">
        <v>0</v>
      </c>
      <c r="J523" s="715">
        <f t="shared" si="333"/>
        <v>0</v>
      </c>
      <c r="K523" s="702"/>
      <c r="L523" s="698">
        <v>0</v>
      </c>
      <c r="M523" s="715">
        <f t="shared" si="334"/>
        <v>0</v>
      </c>
      <c r="N523" s="701"/>
      <c r="O523" s="849"/>
      <c r="P523" s="851"/>
      <c r="Q523" s="853"/>
      <c r="R523" s="702"/>
      <c r="S523" s="699">
        <f t="shared" si="379"/>
        <v>0</v>
      </c>
      <c r="T523" s="700"/>
      <c r="U523" s="703">
        <f t="shared" si="377"/>
        <v>0</v>
      </c>
      <c r="V523" s="704">
        <f t="shared" si="378"/>
        <v>0</v>
      </c>
      <c r="W523" s="702"/>
      <c r="X523" s="699">
        <f t="shared" si="365"/>
        <v>0</v>
      </c>
      <c r="Y523" s="700"/>
      <c r="Z523" s="703">
        <f t="shared" si="366"/>
        <v>0</v>
      </c>
      <c r="AA523" s="705">
        <f t="shared" si="367"/>
        <v>0</v>
      </c>
    </row>
    <row r="524" spans="2:27" ht="14.25" customHeight="1" x14ac:dyDescent="0.15">
      <c r="B524" s="858">
        <v>58</v>
      </c>
      <c r="C524" s="859" t="s">
        <v>162</v>
      </c>
      <c r="D524" s="860" t="s">
        <v>571</v>
      </c>
      <c r="E524" s="863">
        <f t="shared" ref="E524" si="380">SUM(I524:I532)+SUM(L524:L532)</f>
        <v>350</v>
      </c>
      <c r="F524" s="865">
        <v>214</v>
      </c>
      <c r="G524" s="846" t="s">
        <v>566</v>
      </c>
      <c r="H524" s="680" t="s">
        <v>566</v>
      </c>
      <c r="I524" s="706">
        <v>100</v>
      </c>
      <c r="J524" s="716">
        <f t="shared" ref="J524:J587" si="381">I524/210*1000</f>
        <v>476.19047619047615</v>
      </c>
      <c r="K524" s="710"/>
      <c r="L524" s="706">
        <v>150</v>
      </c>
      <c r="M524" s="716">
        <f t="shared" ref="M524:M587" si="382">L524/210/SQRT(3)*1000</f>
        <v>412.39304942116127</v>
      </c>
      <c r="N524" s="709"/>
      <c r="O524" s="849"/>
      <c r="P524" s="851">
        <f t="shared" ref="P524" si="383">SUM(R524:R532)+SUM(W524:W532)</f>
        <v>0</v>
      </c>
      <c r="Q524" s="853"/>
      <c r="R524" s="710"/>
      <c r="S524" s="707">
        <f>+R524/210*1000</f>
        <v>0</v>
      </c>
      <c r="T524" s="708"/>
      <c r="U524" s="711">
        <f>+K524+T524</f>
        <v>0</v>
      </c>
      <c r="V524" s="712">
        <f>IF(S524=0,0,+U524/S524*100)</f>
        <v>0</v>
      </c>
      <c r="W524" s="710"/>
      <c r="X524" s="707">
        <f t="shared" si="365"/>
        <v>0</v>
      </c>
      <c r="Y524" s="708"/>
      <c r="Z524" s="711">
        <f t="shared" si="366"/>
        <v>0</v>
      </c>
      <c r="AA524" s="713">
        <f t="shared" si="367"/>
        <v>0</v>
      </c>
    </row>
    <row r="525" spans="2:27" ht="14.25" customHeight="1" x14ac:dyDescent="0.15">
      <c r="B525" s="858"/>
      <c r="C525" s="859"/>
      <c r="D525" s="861"/>
      <c r="E525" s="864"/>
      <c r="F525" s="865"/>
      <c r="G525" s="847"/>
      <c r="H525" s="678" t="s">
        <v>567</v>
      </c>
      <c r="I525" s="690">
        <v>0</v>
      </c>
      <c r="J525" s="714">
        <f t="shared" si="381"/>
        <v>0</v>
      </c>
      <c r="K525" s="694"/>
      <c r="L525" s="690">
        <v>0</v>
      </c>
      <c r="M525" s="714">
        <f t="shared" si="382"/>
        <v>0</v>
      </c>
      <c r="N525" s="693"/>
      <c r="O525" s="850"/>
      <c r="P525" s="852"/>
      <c r="Q525" s="854"/>
      <c r="R525" s="694"/>
      <c r="S525" s="691">
        <f t="shared" ref="S525" si="384">+R525/210*1000</f>
        <v>0</v>
      </c>
      <c r="T525" s="692"/>
      <c r="U525" s="695">
        <f t="shared" ref="U525:U532" si="385">+K525+T525</f>
        <v>0</v>
      </c>
      <c r="V525" s="696">
        <f t="shared" ref="V525:V532" si="386">IF(S525=0,0,+U525/S525*100)</f>
        <v>0</v>
      </c>
      <c r="W525" s="694"/>
      <c r="X525" s="691">
        <f t="shared" si="365"/>
        <v>0</v>
      </c>
      <c r="Y525" s="692"/>
      <c r="Z525" s="695">
        <f t="shared" si="366"/>
        <v>0</v>
      </c>
      <c r="AA525" s="697">
        <f t="shared" si="367"/>
        <v>0</v>
      </c>
    </row>
    <row r="526" spans="2:27" ht="14.25" customHeight="1" x14ac:dyDescent="0.15">
      <c r="B526" s="858"/>
      <c r="C526" s="859"/>
      <c r="D526" s="861"/>
      <c r="E526" s="864"/>
      <c r="F526" s="865"/>
      <c r="G526" s="848"/>
      <c r="H526" s="679" t="s">
        <v>568</v>
      </c>
      <c r="I526" s="698">
        <v>0</v>
      </c>
      <c r="J526" s="715">
        <f t="shared" si="381"/>
        <v>0</v>
      </c>
      <c r="K526" s="702"/>
      <c r="L526" s="698">
        <v>0</v>
      </c>
      <c r="M526" s="715">
        <f t="shared" si="382"/>
        <v>0</v>
      </c>
      <c r="N526" s="701"/>
      <c r="O526" s="850"/>
      <c r="P526" s="852"/>
      <c r="Q526" s="854"/>
      <c r="R526" s="702"/>
      <c r="S526" s="699">
        <f>+R526/210*1000</f>
        <v>0</v>
      </c>
      <c r="T526" s="700"/>
      <c r="U526" s="703">
        <f t="shared" si="385"/>
        <v>0</v>
      </c>
      <c r="V526" s="704">
        <f t="shared" si="386"/>
        <v>0</v>
      </c>
      <c r="W526" s="702"/>
      <c r="X526" s="699">
        <f t="shared" si="365"/>
        <v>0</v>
      </c>
      <c r="Y526" s="700"/>
      <c r="Z526" s="703">
        <f t="shared" si="366"/>
        <v>0</v>
      </c>
      <c r="AA526" s="705">
        <f t="shared" si="367"/>
        <v>0</v>
      </c>
    </row>
    <row r="527" spans="2:27" ht="14.25" customHeight="1" x14ac:dyDescent="0.15">
      <c r="B527" s="858"/>
      <c r="C527" s="859"/>
      <c r="D527" s="861"/>
      <c r="E527" s="864"/>
      <c r="F527" s="865"/>
      <c r="G527" s="846" t="s">
        <v>567</v>
      </c>
      <c r="H527" s="680" t="s">
        <v>566</v>
      </c>
      <c r="I527" s="706">
        <v>0</v>
      </c>
      <c r="J527" s="716">
        <f t="shared" si="381"/>
        <v>0</v>
      </c>
      <c r="K527" s="710"/>
      <c r="L527" s="706">
        <v>100</v>
      </c>
      <c r="M527" s="716">
        <f t="shared" si="382"/>
        <v>274.92869961410747</v>
      </c>
      <c r="N527" s="709"/>
      <c r="O527" s="850"/>
      <c r="P527" s="852"/>
      <c r="Q527" s="854"/>
      <c r="R527" s="710"/>
      <c r="S527" s="707">
        <f t="shared" ref="S527:S532" si="387">+R527/210*1000</f>
        <v>0</v>
      </c>
      <c r="T527" s="708"/>
      <c r="U527" s="711">
        <f t="shared" si="385"/>
        <v>0</v>
      </c>
      <c r="V527" s="712">
        <f t="shared" si="386"/>
        <v>0</v>
      </c>
      <c r="W527" s="710"/>
      <c r="X527" s="707">
        <f t="shared" si="365"/>
        <v>0</v>
      </c>
      <c r="Y527" s="708"/>
      <c r="Z527" s="711">
        <f t="shared" si="366"/>
        <v>0</v>
      </c>
      <c r="AA527" s="713">
        <f t="shared" si="367"/>
        <v>0</v>
      </c>
    </row>
    <row r="528" spans="2:27" ht="14.25" customHeight="1" x14ac:dyDescent="0.15">
      <c r="B528" s="858"/>
      <c r="C528" s="859"/>
      <c r="D528" s="861"/>
      <c r="E528" s="864"/>
      <c r="F528" s="865"/>
      <c r="G528" s="847"/>
      <c r="H528" s="678" t="s">
        <v>567</v>
      </c>
      <c r="I528" s="690">
        <v>0</v>
      </c>
      <c r="J528" s="714">
        <f t="shared" si="381"/>
        <v>0</v>
      </c>
      <c r="K528" s="694"/>
      <c r="L528" s="690">
        <v>0</v>
      </c>
      <c r="M528" s="714">
        <f t="shared" si="382"/>
        <v>0</v>
      </c>
      <c r="N528" s="693"/>
      <c r="O528" s="850"/>
      <c r="P528" s="852"/>
      <c r="Q528" s="854"/>
      <c r="R528" s="694"/>
      <c r="S528" s="691">
        <f t="shared" si="387"/>
        <v>0</v>
      </c>
      <c r="T528" s="692"/>
      <c r="U528" s="695">
        <f t="shared" si="385"/>
        <v>0</v>
      </c>
      <c r="V528" s="696">
        <f t="shared" si="386"/>
        <v>0</v>
      </c>
      <c r="W528" s="694"/>
      <c r="X528" s="691">
        <f t="shared" si="365"/>
        <v>0</v>
      </c>
      <c r="Y528" s="692"/>
      <c r="Z528" s="695">
        <f t="shared" si="366"/>
        <v>0</v>
      </c>
      <c r="AA528" s="697">
        <f t="shared" si="367"/>
        <v>0</v>
      </c>
    </row>
    <row r="529" spans="2:27" ht="14.25" customHeight="1" x14ac:dyDescent="0.15">
      <c r="B529" s="858"/>
      <c r="C529" s="859"/>
      <c r="D529" s="861"/>
      <c r="E529" s="864"/>
      <c r="F529" s="865"/>
      <c r="G529" s="848"/>
      <c r="H529" s="679" t="s">
        <v>568</v>
      </c>
      <c r="I529" s="698">
        <v>0</v>
      </c>
      <c r="J529" s="715">
        <f t="shared" si="381"/>
        <v>0</v>
      </c>
      <c r="K529" s="702"/>
      <c r="L529" s="698">
        <v>0</v>
      </c>
      <c r="M529" s="715">
        <f t="shared" si="382"/>
        <v>0</v>
      </c>
      <c r="N529" s="701"/>
      <c r="O529" s="850"/>
      <c r="P529" s="852"/>
      <c r="Q529" s="854"/>
      <c r="R529" s="702"/>
      <c r="S529" s="699">
        <f t="shared" si="387"/>
        <v>0</v>
      </c>
      <c r="T529" s="700"/>
      <c r="U529" s="703">
        <f t="shared" si="385"/>
        <v>0</v>
      </c>
      <c r="V529" s="704">
        <f t="shared" si="386"/>
        <v>0</v>
      </c>
      <c r="W529" s="702"/>
      <c r="X529" s="699">
        <f t="shared" si="365"/>
        <v>0</v>
      </c>
      <c r="Y529" s="700"/>
      <c r="Z529" s="703">
        <f t="shared" si="366"/>
        <v>0</v>
      </c>
      <c r="AA529" s="705">
        <f t="shared" si="367"/>
        <v>0</v>
      </c>
    </row>
    <row r="530" spans="2:27" ht="14.25" customHeight="1" x14ac:dyDescent="0.15">
      <c r="B530" s="858"/>
      <c r="C530" s="859"/>
      <c r="D530" s="861"/>
      <c r="E530" s="864"/>
      <c r="F530" s="865"/>
      <c r="G530" s="846" t="s">
        <v>568</v>
      </c>
      <c r="H530" s="680" t="s">
        <v>566</v>
      </c>
      <c r="I530" s="706">
        <v>0</v>
      </c>
      <c r="J530" s="716">
        <f t="shared" si="381"/>
        <v>0</v>
      </c>
      <c r="K530" s="710"/>
      <c r="L530" s="706">
        <v>0</v>
      </c>
      <c r="M530" s="716">
        <f t="shared" si="382"/>
        <v>0</v>
      </c>
      <c r="N530" s="709"/>
      <c r="O530" s="850"/>
      <c r="P530" s="852"/>
      <c r="Q530" s="854"/>
      <c r="R530" s="710"/>
      <c r="S530" s="707">
        <f t="shared" si="387"/>
        <v>0</v>
      </c>
      <c r="T530" s="708"/>
      <c r="U530" s="711">
        <f t="shared" si="385"/>
        <v>0</v>
      </c>
      <c r="V530" s="712">
        <f t="shared" si="386"/>
        <v>0</v>
      </c>
      <c r="W530" s="710"/>
      <c r="X530" s="707">
        <f t="shared" si="365"/>
        <v>0</v>
      </c>
      <c r="Y530" s="708"/>
      <c r="Z530" s="711">
        <f t="shared" si="366"/>
        <v>0</v>
      </c>
      <c r="AA530" s="713">
        <f t="shared" si="367"/>
        <v>0</v>
      </c>
    </row>
    <row r="531" spans="2:27" ht="14.25" customHeight="1" x14ac:dyDescent="0.15">
      <c r="B531" s="858"/>
      <c r="C531" s="859"/>
      <c r="D531" s="861"/>
      <c r="E531" s="864"/>
      <c r="F531" s="865"/>
      <c r="G531" s="847"/>
      <c r="H531" s="678" t="s">
        <v>567</v>
      </c>
      <c r="I531" s="690">
        <v>0</v>
      </c>
      <c r="J531" s="691">
        <f t="shared" si="381"/>
        <v>0</v>
      </c>
      <c r="K531" s="692"/>
      <c r="L531" s="690">
        <v>0</v>
      </c>
      <c r="M531" s="691">
        <f t="shared" si="382"/>
        <v>0</v>
      </c>
      <c r="N531" s="693"/>
      <c r="O531" s="850"/>
      <c r="P531" s="852"/>
      <c r="Q531" s="854"/>
      <c r="R531" s="694"/>
      <c r="S531" s="691">
        <f t="shared" si="387"/>
        <v>0</v>
      </c>
      <c r="T531" s="692"/>
      <c r="U531" s="695">
        <f t="shared" si="385"/>
        <v>0</v>
      </c>
      <c r="V531" s="696">
        <f t="shared" si="386"/>
        <v>0</v>
      </c>
      <c r="W531" s="694"/>
      <c r="X531" s="691">
        <f t="shared" si="365"/>
        <v>0</v>
      </c>
      <c r="Y531" s="692"/>
      <c r="Z531" s="695">
        <f t="shared" si="366"/>
        <v>0</v>
      </c>
      <c r="AA531" s="697">
        <f t="shared" si="367"/>
        <v>0</v>
      </c>
    </row>
    <row r="532" spans="2:27" ht="14.25" customHeight="1" x14ac:dyDescent="0.15">
      <c r="B532" s="858"/>
      <c r="C532" s="859"/>
      <c r="D532" s="862"/>
      <c r="E532" s="863"/>
      <c r="F532" s="865"/>
      <c r="G532" s="848"/>
      <c r="H532" s="679" t="s">
        <v>568</v>
      </c>
      <c r="I532" s="698">
        <v>0</v>
      </c>
      <c r="J532" s="699">
        <f t="shared" si="381"/>
        <v>0</v>
      </c>
      <c r="K532" s="700"/>
      <c r="L532" s="698">
        <v>0</v>
      </c>
      <c r="M532" s="699">
        <f t="shared" si="382"/>
        <v>0</v>
      </c>
      <c r="N532" s="701"/>
      <c r="O532" s="849"/>
      <c r="P532" s="851"/>
      <c r="Q532" s="853"/>
      <c r="R532" s="702"/>
      <c r="S532" s="699">
        <f t="shared" si="387"/>
        <v>0</v>
      </c>
      <c r="T532" s="700"/>
      <c r="U532" s="703">
        <f t="shared" si="385"/>
        <v>0</v>
      </c>
      <c r="V532" s="704">
        <f t="shared" si="386"/>
        <v>0</v>
      </c>
      <c r="W532" s="702"/>
      <c r="X532" s="699">
        <f t="shared" si="365"/>
        <v>0</v>
      </c>
      <c r="Y532" s="700"/>
      <c r="Z532" s="703">
        <f t="shared" si="366"/>
        <v>0</v>
      </c>
      <c r="AA532" s="705">
        <f t="shared" si="367"/>
        <v>0</v>
      </c>
    </row>
    <row r="533" spans="2:27" ht="14.25" customHeight="1" x14ac:dyDescent="0.15">
      <c r="B533" s="872">
        <v>59</v>
      </c>
      <c r="C533" s="873" t="s">
        <v>163</v>
      </c>
      <c r="D533" s="874"/>
      <c r="E533" s="863">
        <f t="shared" ref="E533" si="388">SUM(I533:I541)+SUM(L533:L541)</f>
        <v>250</v>
      </c>
      <c r="F533" s="865">
        <v>150</v>
      </c>
      <c r="G533" s="846" t="s">
        <v>566</v>
      </c>
      <c r="H533" s="680" t="s">
        <v>566</v>
      </c>
      <c r="I533" s="706">
        <v>100</v>
      </c>
      <c r="J533" s="716">
        <f t="shared" si="381"/>
        <v>476.19047619047615</v>
      </c>
      <c r="K533" s="710"/>
      <c r="L533" s="706">
        <v>150</v>
      </c>
      <c r="M533" s="716">
        <f t="shared" si="382"/>
        <v>412.39304942116127</v>
      </c>
      <c r="N533" s="709"/>
      <c r="O533" s="849"/>
      <c r="P533" s="851">
        <f t="shared" ref="P533" si="389">SUM(R533:R541)+SUM(W533:W541)</f>
        <v>0</v>
      </c>
      <c r="Q533" s="853"/>
      <c r="R533" s="710"/>
      <c r="S533" s="707">
        <f>+R533/210*1000</f>
        <v>0</v>
      </c>
      <c r="T533" s="708"/>
      <c r="U533" s="711">
        <f>+K533+T533</f>
        <v>0</v>
      </c>
      <c r="V533" s="712">
        <f>IF(S533=0,0,+U533/S533*100)</f>
        <v>0</v>
      </c>
      <c r="W533" s="710"/>
      <c r="X533" s="707">
        <f t="shared" si="365"/>
        <v>0</v>
      </c>
      <c r="Y533" s="708"/>
      <c r="Z533" s="711">
        <f t="shared" si="366"/>
        <v>0</v>
      </c>
      <c r="AA533" s="713">
        <f t="shared" si="367"/>
        <v>0</v>
      </c>
    </row>
    <row r="534" spans="2:27" ht="14.25" customHeight="1" x14ac:dyDescent="0.15">
      <c r="B534" s="872"/>
      <c r="C534" s="873"/>
      <c r="D534" s="874"/>
      <c r="E534" s="864"/>
      <c r="F534" s="865"/>
      <c r="G534" s="847"/>
      <c r="H534" s="678" t="s">
        <v>567</v>
      </c>
      <c r="I534" s="690">
        <v>0</v>
      </c>
      <c r="J534" s="714">
        <f t="shared" si="381"/>
        <v>0</v>
      </c>
      <c r="K534" s="694"/>
      <c r="L534" s="690">
        <v>0</v>
      </c>
      <c r="M534" s="714">
        <f t="shared" si="382"/>
        <v>0</v>
      </c>
      <c r="N534" s="693"/>
      <c r="O534" s="850"/>
      <c r="P534" s="852"/>
      <c r="Q534" s="854"/>
      <c r="R534" s="694"/>
      <c r="S534" s="691">
        <f t="shared" ref="S534" si="390">+R534/210*1000</f>
        <v>0</v>
      </c>
      <c r="T534" s="692"/>
      <c r="U534" s="695">
        <f t="shared" ref="U534:U541" si="391">+K534+T534</f>
        <v>0</v>
      </c>
      <c r="V534" s="696">
        <f t="shared" ref="V534:V541" si="392">IF(S534=0,0,+U534/S534*100)</f>
        <v>0</v>
      </c>
      <c r="W534" s="694"/>
      <c r="X534" s="691">
        <f t="shared" si="365"/>
        <v>0</v>
      </c>
      <c r="Y534" s="692"/>
      <c r="Z534" s="695">
        <f t="shared" si="366"/>
        <v>0</v>
      </c>
      <c r="AA534" s="697">
        <f t="shared" si="367"/>
        <v>0</v>
      </c>
    </row>
    <row r="535" spans="2:27" ht="14.25" customHeight="1" x14ac:dyDescent="0.15">
      <c r="B535" s="872"/>
      <c r="C535" s="873"/>
      <c r="D535" s="874"/>
      <c r="E535" s="864"/>
      <c r="F535" s="865"/>
      <c r="G535" s="848"/>
      <c r="H535" s="679" t="s">
        <v>568</v>
      </c>
      <c r="I535" s="698">
        <v>0</v>
      </c>
      <c r="J535" s="715">
        <f t="shared" si="381"/>
        <v>0</v>
      </c>
      <c r="K535" s="702"/>
      <c r="L535" s="698">
        <v>0</v>
      </c>
      <c r="M535" s="715">
        <f t="shared" si="382"/>
        <v>0</v>
      </c>
      <c r="N535" s="701"/>
      <c r="O535" s="850"/>
      <c r="P535" s="852"/>
      <c r="Q535" s="854"/>
      <c r="R535" s="702"/>
      <c r="S535" s="699">
        <f>+R535/210*1000</f>
        <v>0</v>
      </c>
      <c r="T535" s="700"/>
      <c r="U535" s="703">
        <f t="shared" si="391"/>
        <v>0</v>
      </c>
      <c r="V535" s="704">
        <f t="shared" si="392"/>
        <v>0</v>
      </c>
      <c r="W535" s="702"/>
      <c r="X535" s="699">
        <f t="shared" si="365"/>
        <v>0</v>
      </c>
      <c r="Y535" s="700"/>
      <c r="Z535" s="703">
        <f t="shared" si="366"/>
        <v>0</v>
      </c>
      <c r="AA535" s="705">
        <f t="shared" si="367"/>
        <v>0</v>
      </c>
    </row>
    <row r="536" spans="2:27" ht="14.25" customHeight="1" x14ac:dyDescent="0.15">
      <c r="B536" s="872"/>
      <c r="C536" s="873"/>
      <c r="D536" s="874"/>
      <c r="E536" s="864"/>
      <c r="F536" s="865"/>
      <c r="G536" s="846" t="s">
        <v>567</v>
      </c>
      <c r="H536" s="680" t="s">
        <v>566</v>
      </c>
      <c r="I536" s="706">
        <v>0</v>
      </c>
      <c r="J536" s="716">
        <f t="shared" si="381"/>
        <v>0</v>
      </c>
      <c r="K536" s="710"/>
      <c r="L536" s="706">
        <v>0</v>
      </c>
      <c r="M536" s="716">
        <f t="shared" si="382"/>
        <v>0</v>
      </c>
      <c r="N536" s="709"/>
      <c r="O536" s="850"/>
      <c r="P536" s="852"/>
      <c r="Q536" s="854"/>
      <c r="R536" s="710"/>
      <c r="S536" s="707">
        <f t="shared" ref="S536:S541" si="393">+R536/210*1000</f>
        <v>0</v>
      </c>
      <c r="T536" s="708"/>
      <c r="U536" s="711">
        <f t="shared" si="391"/>
        <v>0</v>
      </c>
      <c r="V536" s="712">
        <f t="shared" si="392"/>
        <v>0</v>
      </c>
      <c r="W536" s="710"/>
      <c r="X536" s="707">
        <f t="shared" si="365"/>
        <v>0</v>
      </c>
      <c r="Y536" s="708"/>
      <c r="Z536" s="711">
        <f t="shared" si="366"/>
        <v>0</v>
      </c>
      <c r="AA536" s="713">
        <f t="shared" si="367"/>
        <v>0</v>
      </c>
    </row>
    <row r="537" spans="2:27" ht="14.25" customHeight="1" x14ac:dyDescent="0.15">
      <c r="B537" s="872"/>
      <c r="C537" s="873"/>
      <c r="D537" s="874"/>
      <c r="E537" s="864"/>
      <c r="F537" s="865"/>
      <c r="G537" s="847"/>
      <c r="H537" s="678" t="s">
        <v>567</v>
      </c>
      <c r="I537" s="690">
        <v>0</v>
      </c>
      <c r="J537" s="714">
        <f t="shared" si="381"/>
        <v>0</v>
      </c>
      <c r="K537" s="694"/>
      <c r="L537" s="690">
        <v>0</v>
      </c>
      <c r="M537" s="714">
        <f t="shared" si="382"/>
        <v>0</v>
      </c>
      <c r="N537" s="693"/>
      <c r="O537" s="850"/>
      <c r="P537" s="852"/>
      <c r="Q537" s="854"/>
      <c r="R537" s="694"/>
      <c r="S537" s="691">
        <f t="shared" si="393"/>
        <v>0</v>
      </c>
      <c r="T537" s="692"/>
      <c r="U537" s="695">
        <f t="shared" si="391"/>
        <v>0</v>
      </c>
      <c r="V537" s="696">
        <f t="shared" si="392"/>
        <v>0</v>
      </c>
      <c r="W537" s="694"/>
      <c r="X537" s="691">
        <f t="shared" si="365"/>
        <v>0</v>
      </c>
      <c r="Y537" s="692"/>
      <c r="Z537" s="695">
        <f t="shared" si="366"/>
        <v>0</v>
      </c>
      <c r="AA537" s="697">
        <f t="shared" si="367"/>
        <v>0</v>
      </c>
    </row>
    <row r="538" spans="2:27" ht="14.25" customHeight="1" x14ac:dyDescent="0.15">
      <c r="B538" s="872"/>
      <c r="C538" s="873"/>
      <c r="D538" s="874"/>
      <c r="E538" s="864"/>
      <c r="F538" s="865"/>
      <c r="G538" s="848"/>
      <c r="H538" s="679" t="s">
        <v>568</v>
      </c>
      <c r="I538" s="698">
        <v>0</v>
      </c>
      <c r="J538" s="715">
        <f t="shared" si="381"/>
        <v>0</v>
      </c>
      <c r="K538" s="702"/>
      <c r="L538" s="698">
        <v>0</v>
      </c>
      <c r="M538" s="715">
        <f t="shared" si="382"/>
        <v>0</v>
      </c>
      <c r="N538" s="701"/>
      <c r="O538" s="850"/>
      <c r="P538" s="852"/>
      <c r="Q538" s="854"/>
      <c r="R538" s="702"/>
      <c r="S538" s="699">
        <f t="shared" si="393"/>
        <v>0</v>
      </c>
      <c r="T538" s="700"/>
      <c r="U538" s="703">
        <f t="shared" si="391"/>
        <v>0</v>
      </c>
      <c r="V538" s="704">
        <f t="shared" si="392"/>
        <v>0</v>
      </c>
      <c r="W538" s="702"/>
      <c r="X538" s="699">
        <f t="shared" si="365"/>
        <v>0</v>
      </c>
      <c r="Y538" s="700"/>
      <c r="Z538" s="703">
        <f t="shared" si="366"/>
        <v>0</v>
      </c>
      <c r="AA538" s="705">
        <f t="shared" si="367"/>
        <v>0</v>
      </c>
    </row>
    <row r="539" spans="2:27" ht="14.25" customHeight="1" x14ac:dyDescent="0.15">
      <c r="B539" s="872"/>
      <c r="C539" s="873"/>
      <c r="D539" s="874"/>
      <c r="E539" s="864"/>
      <c r="F539" s="865"/>
      <c r="G539" s="846" t="s">
        <v>568</v>
      </c>
      <c r="H539" s="680" t="s">
        <v>566</v>
      </c>
      <c r="I539" s="706">
        <v>0</v>
      </c>
      <c r="J539" s="716">
        <f t="shared" si="381"/>
        <v>0</v>
      </c>
      <c r="K539" s="710"/>
      <c r="L539" s="706">
        <v>0</v>
      </c>
      <c r="M539" s="716">
        <f t="shared" si="382"/>
        <v>0</v>
      </c>
      <c r="N539" s="709"/>
      <c r="O539" s="850"/>
      <c r="P539" s="852"/>
      <c r="Q539" s="854"/>
      <c r="R539" s="710"/>
      <c r="S539" s="707">
        <f t="shared" si="393"/>
        <v>0</v>
      </c>
      <c r="T539" s="708"/>
      <c r="U539" s="711">
        <f t="shared" si="391"/>
        <v>0</v>
      </c>
      <c r="V539" s="712">
        <f t="shared" si="392"/>
        <v>0</v>
      </c>
      <c r="W539" s="710"/>
      <c r="X539" s="707">
        <f t="shared" si="365"/>
        <v>0</v>
      </c>
      <c r="Y539" s="708"/>
      <c r="Z539" s="711">
        <f t="shared" si="366"/>
        <v>0</v>
      </c>
      <c r="AA539" s="713">
        <f t="shared" si="367"/>
        <v>0</v>
      </c>
    </row>
    <row r="540" spans="2:27" ht="14.25" customHeight="1" x14ac:dyDescent="0.15">
      <c r="B540" s="872"/>
      <c r="C540" s="873"/>
      <c r="D540" s="874"/>
      <c r="E540" s="864"/>
      <c r="F540" s="865"/>
      <c r="G540" s="847"/>
      <c r="H540" s="678" t="s">
        <v>567</v>
      </c>
      <c r="I540" s="690">
        <v>0</v>
      </c>
      <c r="J540" s="714">
        <f t="shared" si="381"/>
        <v>0</v>
      </c>
      <c r="K540" s="694"/>
      <c r="L540" s="690">
        <v>0</v>
      </c>
      <c r="M540" s="714">
        <f t="shared" si="382"/>
        <v>0</v>
      </c>
      <c r="N540" s="693"/>
      <c r="O540" s="850"/>
      <c r="P540" s="852"/>
      <c r="Q540" s="854"/>
      <c r="R540" s="694"/>
      <c r="S540" s="691">
        <f t="shared" si="393"/>
        <v>0</v>
      </c>
      <c r="T540" s="692"/>
      <c r="U540" s="695">
        <f t="shared" si="391"/>
        <v>0</v>
      </c>
      <c r="V540" s="696">
        <f t="shared" si="392"/>
        <v>0</v>
      </c>
      <c r="W540" s="694"/>
      <c r="X540" s="691">
        <f t="shared" si="365"/>
        <v>0</v>
      </c>
      <c r="Y540" s="692"/>
      <c r="Z540" s="695">
        <f t="shared" si="366"/>
        <v>0</v>
      </c>
      <c r="AA540" s="697">
        <f t="shared" si="367"/>
        <v>0</v>
      </c>
    </row>
    <row r="541" spans="2:27" ht="14.25" customHeight="1" x14ac:dyDescent="0.15">
      <c r="B541" s="872"/>
      <c r="C541" s="873"/>
      <c r="D541" s="874"/>
      <c r="E541" s="863"/>
      <c r="F541" s="865"/>
      <c r="G541" s="848"/>
      <c r="H541" s="679" t="s">
        <v>568</v>
      </c>
      <c r="I541" s="698">
        <v>0</v>
      </c>
      <c r="J541" s="715">
        <f t="shared" si="381"/>
        <v>0</v>
      </c>
      <c r="K541" s="702"/>
      <c r="L541" s="698">
        <v>0</v>
      </c>
      <c r="M541" s="715">
        <f t="shared" si="382"/>
        <v>0</v>
      </c>
      <c r="N541" s="701"/>
      <c r="O541" s="849"/>
      <c r="P541" s="851"/>
      <c r="Q541" s="853"/>
      <c r="R541" s="702"/>
      <c r="S541" s="699">
        <f t="shared" si="393"/>
        <v>0</v>
      </c>
      <c r="T541" s="700"/>
      <c r="U541" s="703">
        <f t="shared" si="391"/>
        <v>0</v>
      </c>
      <c r="V541" s="704">
        <f t="shared" si="392"/>
        <v>0</v>
      </c>
      <c r="W541" s="702"/>
      <c r="X541" s="699">
        <f t="shared" si="365"/>
        <v>0</v>
      </c>
      <c r="Y541" s="700"/>
      <c r="Z541" s="703">
        <f t="shared" si="366"/>
        <v>0</v>
      </c>
      <c r="AA541" s="705">
        <f t="shared" si="367"/>
        <v>0</v>
      </c>
    </row>
    <row r="542" spans="2:27" ht="14.25" customHeight="1" x14ac:dyDescent="0.15">
      <c r="B542" s="872">
        <v>60</v>
      </c>
      <c r="C542" s="873" t="s">
        <v>164</v>
      </c>
      <c r="D542" s="874"/>
      <c r="E542" s="863">
        <f t="shared" ref="E542" si="394">SUM(I542:I550)+SUM(L542:L550)</f>
        <v>375</v>
      </c>
      <c r="F542" s="865">
        <v>247</v>
      </c>
      <c r="G542" s="846" t="s">
        <v>566</v>
      </c>
      <c r="H542" s="680" t="s">
        <v>566</v>
      </c>
      <c r="I542" s="706">
        <v>0</v>
      </c>
      <c r="J542" s="716">
        <f t="shared" si="381"/>
        <v>0</v>
      </c>
      <c r="K542" s="710"/>
      <c r="L542" s="706">
        <v>150</v>
      </c>
      <c r="M542" s="716">
        <f t="shared" si="382"/>
        <v>412.39304942116127</v>
      </c>
      <c r="N542" s="709"/>
      <c r="O542" s="849"/>
      <c r="P542" s="851">
        <f t="shared" ref="P542" si="395">SUM(R542:R550)+SUM(W542:W550)</f>
        <v>0</v>
      </c>
      <c r="Q542" s="853"/>
      <c r="R542" s="710"/>
      <c r="S542" s="707">
        <f>+R542/210*1000</f>
        <v>0</v>
      </c>
      <c r="T542" s="708"/>
      <c r="U542" s="711">
        <f>+K542+T542</f>
        <v>0</v>
      </c>
      <c r="V542" s="712">
        <f>IF(S542=0,0,+U542/S542*100)</f>
        <v>0</v>
      </c>
      <c r="W542" s="710"/>
      <c r="X542" s="707">
        <f t="shared" si="365"/>
        <v>0</v>
      </c>
      <c r="Y542" s="708"/>
      <c r="Z542" s="711">
        <f t="shared" si="366"/>
        <v>0</v>
      </c>
      <c r="AA542" s="713">
        <f t="shared" si="367"/>
        <v>0</v>
      </c>
    </row>
    <row r="543" spans="2:27" ht="14.25" customHeight="1" x14ac:dyDescent="0.15">
      <c r="B543" s="872"/>
      <c r="C543" s="873"/>
      <c r="D543" s="874"/>
      <c r="E543" s="864"/>
      <c r="F543" s="865"/>
      <c r="G543" s="847"/>
      <c r="H543" s="678" t="s">
        <v>567</v>
      </c>
      <c r="I543" s="690">
        <v>0</v>
      </c>
      <c r="J543" s="714">
        <f t="shared" si="381"/>
        <v>0</v>
      </c>
      <c r="K543" s="694"/>
      <c r="L543" s="690">
        <v>0</v>
      </c>
      <c r="M543" s="714">
        <f t="shared" si="382"/>
        <v>0</v>
      </c>
      <c r="N543" s="693"/>
      <c r="O543" s="850"/>
      <c r="P543" s="852"/>
      <c r="Q543" s="854"/>
      <c r="R543" s="694"/>
      <c r="S543" s="691">
        <f t="shared" ref="S543" si="396">+R543/210*1000</f>
        <v>0</v>
      </c>
      <c r="T543" s="692"/>
      <c r="U543" s="695">
        <f t="shared" ref="U543:U550" si="397">+K543+T543</f>
        <v>0</v>
      </c>
      <c r="V543" s="696">
        <f t="shared" ref="V543:V550" si="398">IF(S543=0,0,+U543/S543*100)</f>
        <v>0</v>
      </c>
      <c r="W543" s="694"/>
      <c r="X543" s="691">
        <f t="shared" si="365"/>
        <v>0</v>
      </c>
      <c r="Y543" s="692"/>
      <c r="Z543" s="695">
        <f t="shared" si="366"/>
        <v>0</v>
      </c>
      <c r="AA543" s="697">
        <f t="shared" si="367"/>
        <v>0</v>
      </c>
    </row>
    <row r="544" spans="2:27" ht="14.25" customHeight="1" x14ac:dyDescent="0.15">
      <c r="B544" s="872"/>
      <c r="C544" s="873"/>
      <c r="D544" s="874"/>
      <c r="E544" s="864"/>
      <c r="F544" s="865"/>
      <c r="G544" s="848"/>
      <c r="H544" s="679" t="s">
        <v>568</v>
      </c>
      <c r="I544" s="698">
        <v>0</v>
      </c>
      <c r="J544" s="715">
        <f t="shared" si="381"/>
        <v>0</v>
      </c>
      <c r="K544" s="702"/>
      <c r="L544" s="698">
        <v>0</v>
      </c>
      <c r="M544" s="715">
        <f t="shared" si="382"/>
        <v>0</v>
      </c>
      <c r="N544" s="701"/>
      <c r="O544" s="850"/>
      <c r="P544" s="852"/>
      <c r="Q544" s="854"/>
      <c r="R544" s="702"/>
      <c r="S544" s="699">
        <f>+R544/210*1000</f>
        <v>0</v>
      </c>
      <c r="T544" s="700"/>
      <c r="U544" s="703">
        <f t="shared" si="397"/>
        <v>0</v>
      </c>
      <c r="V544" s="704">
        <f t="shared" si="398"/>
        <v>0</v>
      </c>
      <c r="W544" s="702"/>
      <c r="X544" s="699">
        <f t="shared" si="365"/>
        <v>0</v>
      </c>
      <c r="Y544" s="700"/>
      <c r="Z544" s="703">
        <f t="shared" si="366"/>
        <v>0</v>
      </c>
      <c r="AA544" s="705">
        <f t="shared" si="367"/>
        <v>0</v>
      </c>
    </row>
    <row r="545" spans="2:27" ht="14.25" customHeight="1" x14ac:dyDescent="0.15">
      <c r="B545" s="872"/>
      <c r="C545" s="873"/>
      <c r="D545" s="874"/>
      <c r="E545" s="864"/>
      <c r="F545" s="865"/>
      <c r="G545" s="846" t="s">
        <v>567</v>
      </c>
      <c r="H545" s="680" t="s">
        <v>566</v>
      </c>
      <c r="I545" s="706">
        <v>75</v>
      </c>
      <c r="J545" s="716">
        <f t="shared" si="381"/>
        <v>357.14285714285717</v>
      </c>
      <c r="K545" s="710"/>
      <c r="L545" s="706">
        <v>150</v>
      </c>
      <c r="M545" s="716">
        <f t="shared" si="382"/>
        <v>412.39304942116127</v>
      </c>
      <c r="N545" s="709"/>
      <c r="O545" s="850"/>
      <c r="P545" s="852"/>
      <c r="Q545" s="854"/>
      <c r="R545" s="710"/>
      <c r="S545" s="707">
        <f t="shared" ref="S545:S550" si="399">+R545/210*1000</f>
        <v>0</v>
      </c>
      <c r="T545" s="708"/>
      <c r="U545" s="711">
        <f t="shared" si="397"/>
        <v>0</v>
      </c>
      <c r="V545" s="712">
        <f t="shared" si="398"/>
        <v>0</v>
      </c>
      <c r="W545" s="710"/>
      <c r="X545" s="707">
        <f t="shared" si="365"/>
        <v>0</v>
      </c>
      <c r="Y545" s="708"/>
      <c r="Z545" s="711">
        <f t="shared" si="366"/>
        <v>0</v>
      </c>
      <c r="AA545" s="713">
        <f t="shared" si="367"/>
        <v>0</v>
      </c>
    </row>
    <row r="546" spans="2:27" ht="14.25" customHeight="1" x14ac:dyDescent="0.15">
      <c r="B546" s="872"/>
      <c r="C546" s="873"/>
      <c r="D546" s="874"/>
      <c r="E546" s="864"/>
      <c r="F546" s="865"/>
      <c r="G546" s="847"/>
      <c r="H546" s="678" t="s">
        <v>567</v>
      </c>
      <c r="I546" s="690">
        <v>0</v>
      </c>
      <c r="J546" s="714">
        <f t="shared" si="381"/>
        <v>0</v>
      </c>
      <c r="K546" s="694"/>
      <c r="L546" s="690">
        <v>0</v>
      </c>
      <c r="M546" s="714">
        <f t="shared" si="382"/>
        <v>0</v>
      </c>
      <c r="N546" s="693"/>
      <c r="O546" s="850"/>
      <c r="P546" s="852"/>
      <c r="Q546" s="854"/>
      <c r="R546" s="694"/>
      <c r="S546" s="691">
        <f t="shared" si="399"/>
        <v>0</v>
      </c>
      <c r="T546" s="692"/>
      <c r="U546" s="695">
        <f t="shared" si="397"/>
        <v>0</v>
      </c>
      <c r="V546" s="696">
        <f t="shared" si="398"/>
        <v>0</v>
      </c>
      <c r="W546" s="694"/>
      <c r="X546" s="691">
        <f t="shared" si="365"/>
        <v>0</v>
      </c>
      <c r="Y546" s="692"/>
      <c r="Z546" s="695">
        <f t="shared" si="366"/>
        <v>0</v>
      </c>
      <c r="AA546" s="697">
        <f t="shared" si="367"/>
        <v>0</v>
      </c>
    </row>
    <row r="547" spans="2:27" ht="14.25" customHeight="1" x14ac:dyDescent="0.15">
      <c r="B547" s="872"/>
      <c r="C547" s="873"/>
      <c r="D547" s="874"/>
      <c r="E547" s="864"/>
      <c r="F547" s="865"/>
      <c r="G547" s="848"/>
      <c r="H547" s="679" t="s">
        <v>568</v>
      </c>
      <c r="I547" s="698">
        <v>0</v>
      </c>
      <c r="J547" s="715">
        <f t="shared" si="381"/>
        <v>0</v>
      </c>
      <c r="K547" s="702"/>
      <c r="L547" s="698">
        <v>0</v>
      </c>
      <c r="M547" s="715">
        <f t="shared" si="382"/>
        <v>0</v>
      </c>
      <c r="N547" s="701"/>
      <c r="O547" s="850"/>
      <c r="P547" s="852"/>
      <c r="Q547" s="854"/>
      <c r="R547" s="702"/>
      <c r="S547" s="699">
        <f t="shared" si="399"/>
        <v>0</v>
      </c>
      <c r="T547" s="700"/>
      <c r="U547" s="703">
        <f t="shared" si="397"/>
        <v>0</v>
      </c>
      <c r="V547" s="704">
        <f t="shared" si="398"/>
        <v>0</v>
      </c>
      <c r="W547" s="702"/>
      <c r="X547" s="699">
        <f t="shared" si="365"/>
        <v>0</v>
      </c>
      <c r="Y547" s="700"/>
      <c r="Z547" s="703">
        <f t="shared" si="366"/>
        <v>0</v>
      </c>
      <c r="AA547" s="705">
        <f t="shared" si="367"/>
        <v>0</v>
      </c>
    </row>
    <row r="548" spans="2:27" ht="14.25" customHeight="1" x14ac:dyDescent="0.15">
      <c r="B548" s="872"/>
      <c r="C548" s="873"/>
      <c r="D548" s="874"/>
      <c r="E548" s="864"/>
      <c r="F548" s="865"/>
      <c r="G548" s="846" t="s">
        <v>568</v>
      </c>
      <c r="H548" s="680" t="s">
        <v>566</v>
      </c>
      <c r="I548" s="706">
        <v>0</v>
      </c>
      <c r="J548" s="716">
        <f t="shared" si="381"/>
        <v>0</v>
      </c>
      <c r="K548" s="710"/>
      <c r="L548" s="706">
        <v>0</v>
      </c>
      <c r="M548" s="716">
        <f t="shared" si="382"/>
        <v>0</v>
      </c>
      <c r="N548" s="709"/>
      <c r="O548" s="850"/>
      <c r="P548" s="852"/>
      <c r="Q548" s="854"/>
      <c r="R548" s="710"/>
      <c r="S548" s="707">
        <f t="shared" si="399"/>
        <v>0</v>
      </c>
      <c r="T548" s="708"/>
      <c r="U548" s="711">
        <f t="shared" si="397"/>
        <v>0</v>
      </c>
      <c r="V548" s="712">
        <f t="shared" si="398"/>
        <v>0</v>
      </c>
      <c r="W548" s="710"/>
      <c r="X548" s="707">
        <f t="shared" si="365"/>
        <v>0</v>
      </c>
      <c r="Y548" s="708"/>
      <c r="Z548" s="711">
        <f t="shared" si="366"/>
        <v>0</v>
      </c>
      <c r="AA548" s="713">
        <f t="shared" si="367"/>
        <v>0</v>
      </c>
    </row>
    <row r="549" spans="2:27" ht="14.25" customHeight="1" x14ac:dyDescent="0.15">
      <c r="B549" s="872"/>
      <c r="C549" s="873"/>
      <c r="D549" s="874"/>
      <c r="E549" s="864"/>
      <c r="F549" s="865"/>
      <c r="G549" s="847"/>
      <c r="H549" s="678" t="s">
        <v>567</v>
      </c>
      <c r="I549" s="690">
        <v>0</v>
      </c>
      <c r="J549" s="714">
        <f t="shared" si="381"/>
        <v>0</v>
      </c>
      <c r="K549" s="694"/>
      <c r="L549" s="690">
        <v>0</v>
      </c>
      <c r="M549" s="714">
        <f t="shared" si="382"/>
        <v>0</v>
      </c>
      <c r="N549" s="693"/>
      <c r="O549" s="850"/>
      <c r="P549" s="852"/>
      <c r="Q549" s="854"/>
      <c r="R549" s="694"/>
      <c r="S549" s="691">
        <f t="shared" si="399"/>
        <v>0</v>
      </c>
      <c r="T549" s="692"/>
      <c r="U549" s="695">
        <f t="shared" si="397"/>
        <v>0</v>
      </c>
      <c r="V549" s="696">
        <f t="shared" si="398"/>
        <v>0</v>
      </c>
      <c r="W549" s="694"/>
      <c r="X549" s="691">
        <f t="shared" si="365"/>
        <v>0</v>
      </c>
      <c r="Y549" s="692"/>
      <c r="Z549" s="695">
        <f t="shared" si="366"/>
        <v>0</v>
      </c>
      <c r="AA549" s="697">
        <f t="shared" si="367"/>
        <v>0</v>
      </c>
    </row>
    <row r="550" spans="2:27" ht="14.25" customHeight="1" x14ac:dyDescent="0.15">
      <c r="B550" s="872"/>
      <c r="C550" s="873"/>
      <c r="D550" s="874"/>
      <c r="E550" s="863"/>
      <c r="F550" s="865"/>
      <c r="G550" s="848"/>
      <c r="H550" s="679" t="s">
        <v>568</v>
      </c>
      <c r="I550" s="698">
        <v>0</v>
      </c>
      <c r="J550" s="715">
        <f t="shared" si="381"/>
        <v>0</v>
      </c>
      <c r="K550" s="702"/>
      <c r="L550" s="698">
        <v>0</v>
      </c>
      <c r="M550" s="715">
        <f t="shared" si="382"/>
        <v>0</v>
      </c>
      <c r="N550" s="701"/>
      <c r="O550" s="849"/>
      <c r="P550" s="851"/>
      <c r="Q550" s="853"/>
      <c r="R550" s="702"/>
      <c r="S550" s="699">
        <f t="shared" si="399"/>
        <v>0</v>
      </c>
      <c r="T550" s="700"/>
      <c r="U550" s="703">
        <f t="shared" si="397"/>
        <v>0</v>
      </c>
      <c r="V550" s="704">
        <f t="shared" si="398"/>
        <v>0</v>
      </c>
      <c r="W550" s="702"/>
      <c r="X550" s="699">
        <f t="shared" si="365"/>
        <v>0</v>
      </c>
      <c r="Y550" s="700"/>
      <c r="Z550" s="703">
        <f t="shared" si="366"/>
        <v>0</v>
      </c>
      <c r="AA550" s="705">
        <f t="shared" si="367"/>
        <v>0</v>
      </c>
    </row>
    <row r="551" spans="2:27" ht="14.25" customHeight="1" x14ac:dyDescent="0.15">
      <c r="B551" s="872">
        <v>61</v>
      </c>
      <c r="C551" s="873" t="s">
        <v>165</v>
      </c>
      <c r="D551" s="874"/>
      <c r="E551" s="863">
        <f t="shared" ref="E551" si="400">SUM(I551:I559)+SUM(L551:L559)</f>
        <v>200</v>
      </c>
      <c r="F551" s="865">
        <v>139</v>
      </c>
      <c r="G551" s="846" t="s">
        <v>566</v>
      </c>
      <c r="H551" s="680" t="s">
        <v>566</v>
      </c>
      <c r="I551" s="706">
        <v>0</v>
      </c>
      <c r="J551" s="716">
        <f t="shared" si="381"/>
        <v>0</v>
      </c>
      <c r="K551" s="710"/>
      <c r="L551" s="706">
        <v>50</v>
      </c>
      <c r="M551" s="716">
        <f t="shared" si="382"/>
        <v>137.46434980705374</v>
      </c>
      <c r="N551" s="709"/>
      <c r="O551" s="849"/>
      <c r="P551" s="851">
        <f t="shared" ref="P551" si="401">SUM(R551:R559)+SUM(W551:W559)</f>
        <v>0</v>
      </c>
      <c r="Q551" s="853"/>
      <c r="R551" s="710"/>
      <c r="S551" s="707">
        <f>+R551/210*1000</f>
        <v>0</v>
      </c>
      <c r="T551" s="708"/>
      <c r="U551" s="711">
        <f>+K551+T551</f>
        <v>0</v>
      </c>
      <c r="V551" s="712">
        <f>IF(S551=0,0,+U551/S551*100)</f>
        <v>0</v>
      </c>
      <c r="W551" s="710"/>
      <c r="X551" s="707">
        <f t="shared" si="365"/>
        <v>0</v>
      </c>
      <c r="Y551" s="708"/>
      <c r="Z551" s="711">
        <f t="shared" si="366"/>
        <v>0</v>
      </c>
      <c r="AA551" s="713">
        <f t="shared" si="367"/>
        <v>0</v>
      </c>
    </row>
    <row r="552" spans="2:27" ht="14.25" customHeight="1" x14ac:dyDescent="0.15">
      <c r="B552" s="872"/>
      <c r="C552" s="873"/>
      <c r="D552" s="874"/>
      <c r="E552" s="864"/>
      <c r="F552" s="865"/>
      <c r="G552" s="847"/>
      <c r="H552" s="678" t="s">
        <v>567</v>
      </c>
      <c r="I552" s="690">
        <v>0</v>
      </c>
      <c r="J552" s="714">
        <f t="shared" si="381"/>
        <v>0</v>
      </c>
      <c r="K552" s="694"/>
      <c r="L552" s="690">
        <v>0</v>
      </c>
      <c r="M552" s="714">
        <f t="shared" si="382"/>
        <v>0</v>
      </c>
      <c r="N552" s="693"/>
      <c r="O552" s="850"/>
      <c r="P552" s="852"/>
      <c r="Q552" s="854"/>
      <c r="R552" s="694"/>
      <c r="S552" s="691">
        <f t="shared" ref="S552" si="402">+R552/210*1000</f>
        <v>0</v>
      </c>
      <c r="T552" s="692"/>
      <c r="U552" s="695">
        <f t="shared" ref="U552:U559" si="403">+K552+T552</f>
        <v>0</v>
      </c>
      <c r="V552" s="696">
        <f t="shared" ref="V552:V559" si="404">IF(S552=0,0,+U552/S552*100)</f>
        <v>0</v>
      </c>
      <c r="W552" s="694"/>
      <c r="X552" s="691">
        <f t="shared" si="365"/>
        <v>0</v>
      </c>
      <c r="Y552" s="692"/>
      <c r="Z552" s="695">
        <f t="shared" si="366"/>
        <v>0</v>
      </c>
      <c r="AA552" s="697">
        <f t="shared" si="367"/>
        <v>0</v>
      </c>
    </row>
    <row r="553" spans="2:27" ht="14.25" customHeight="1" x14ac:dyDescent="0.15">
      <c r="B553" s="872"/>
      <c r="C553" s="873"/>
      <c r="D553" s="874"/>
      <c r="E553" s="864"/>
      <c r="F553" s="865"/>
      <c r="G553" s="848"/>
      <c r="H553" s="679" t="s">
        <v>568</v>
      </c>
      <c r="I553" s="698">
        <v>0</v>
      </c>
      <c r="J553" s="715">
        <f t="shared" si="381"/>
        <v>0</v>
      </c>
      <c r="K553" s="702"/>
      <c r="L553" s="698">
        <v>0</v>
      </c>
      <c r="M553" s="715">
        <f t="shared" si="382"/>
        <v>0</v>
      </c>
      <c r="N553" s="701"/>
      <c r="O553" s="850"/>
      <c r="P553" s="852"/>
      <c r="Q553" s="854"/>
      <c r="R553" s="702"/>
      <c r="S553" s="699">
        <f>+R553/210*1000</f>
        <v>0</v>
      </c>
      <c r="T553" s="700"/>
      <c r="U553" s="703">
        <f t="shared" si="403"/>
        <v>0</v>
      </c>
      <c r="V553" s="704">
        <f t="shared" si="404"/>
        <v>0</v>
      </c>
      <c r="W553" s="702"/>
      <c r="X553" s="699">
        <f t="shared" si="365"/>
        <v>0</v>
      </c>
      <c r="Y553" s="700"/>
      <c r="Z553" s="703">
        <f t="shared" si="366"/>
        <v>0</v>
      </c>
      <c r="AA553" s="705">
        <f t="shared" si="367"/>
        <v>0</v>
      </c>
    </row>
    <row r="554" spans="2:27" ht="14.25" customHeight="1" x14ac:dyDescent="0.15">
      <c r="B554" s="872"/>
      <c r="C554" s="873"/>
      <c r="D554" s="874"/>
      <c r="E554" s="864"/>
      <c r="F554" s="865"/>
      <c r="G554" s="846" t="s">
        <v>567</v>
      </c>
      <c r="H554" s="680" t="s">
        <v>566</v>
      </c>
      <c r="I554" s="706">
        <v>50</v>
      </c>
      <c r="J554" s="716">
        <f t="shared" si="381"/>
        <v>238.09523809523807</v>
      </c>
      <c r="K554" s="710"/>
      <c r="L554" s="706">
        <v>100</v>
      </c>
      <c r="M554" s="716">
        <f t="shared" si="382"/>
        <v>274.92869961410747</v>
      </c>
      <c r="N554" s="709"/>
      <c r="O554" s="850"/>
      <c r="P554" s="852"/>
      <c r="Q554" s="854"/>
      <c r="R554" s="710"/>
      <c r="S554" s="707">
        <f t="shared" ref="S554:S559" si="405">+R554/210*1000</f>
        <v>0</v>
      </c>
      <c r="T554" s="708"/>
      <c r="U554" s="711">
        <f t="shared" si="403"/>
        <v>0</v>
      </c>
      <c r="V554" s="712">
        <f t="shared" si="404"/>
        <v>0</v>
      </c>
      <c r="W554" s="710"/>
      <c r="X554" s="707">
        <f t="shared" si="365"/>
        <v>0</v>
      </c>
      <c r="Y554" s="708"/>
      <c r="Z554" s="711">
        <f t="shared" si="366"/>
        <v>0</v>
      </c>
      <c r="AA554" s="713">
        <f t="shared" si="367"/>
        <v>0</v>
      </c>
    </row>
    <row r="555" spans="2:27" ht="14.25" customHeight="1" x14ac:dyDescent="0.15">
      <c r="B555" s="872"/>
      <c r="C555" s="873"/>
      <c r="D555" s="874"/>
      <c r="E555" s="864"/>
      <c r="F555" s="865"/>
      <c r="G555" s="847"/>
      <c r="H555" s="678" t="s">
        <v>567</v>
      </c>
      <c r="I555" s="690">
        <v>0</v>
      </c>
      <c r="J555" s="714">
        <f t="shared" si="381"/>
        <v>0</v>
      </c>
      <c r="K555" s="694"/>
      <c r="L555" s="690">
        <v>0</v>
      </c>
      <c r="M555" s="714">
        <f t="shared" si="382"/>
        <v>0</v>
      </c>
      <c r="N555" s="693"/>
      <c r="O555" s="850"/>
      <c r="P555" s="852"/>
      <c r="Q555" s="854"/>
      <c r="R555" s="694"/>
      <c r="S555" s="691">
        <f t="shared" si="405"/>
        <v>0</v>
      </c>
      <c r="T555" s="692"/>
      <c r="U555" s="695">
        <f t="shared" si="403"/>
        <v>0</v>
      </c>
      <c r="V555" s="696">
        <f t="shared" si="404"/>
        <v>0</v>
      </c>
      <c r="W555" s="694"/>
      <c r="X555" s="691">
        <f t="shared" si="365"/>
        <v>0</v>
      </c>
      <c r="Y555" s="692"/>
      <c r="Z555" s="695">
        <f t="shared" si="366"/>
        <v>0</v>
      </c>
      <c r="AA555" s="697">
        <f t="shared" si="367"/>
        <v>0</v>
      </c>
    </row>
    <row r="556" spans="2:27" ht="14.25" customHeight="1" x14ac:dyDescent="0.15">
      <c r="B556" s="872"/>
      <c r="C556" s="873"/>
      <c r="D556" s="874"/>
      <c r="E556" s="864"/>
      <c r="F556" s="865"/>
      <c r="G556" s="848"/>
      <c r="H556" s="679" t="s">
        <v>568</v>
      </c>
      <c r="I556" s="698">
        <v>0</v>
      </c>
      <c r="J556" s="715">
        <f t="shared" si="381"/>
        <v>0</v>
      </c>
      <c r="K556" s="702"/>
      <c r="L556" s="698">
        <v>0</v>
      </c>
      <c r="M556" s="715">
        <f t="shared" si="382"/>
        <v>0</v>
      </c>
      <c r="N556" s="701"/>
      <c r="O556" s="850"/>
      <c r="P556" s="852"/>
      <c r="Q556" s="854"/>
      <c r="R556" s="702"/>
      <c r="S556" s="699">
        <f t="shared" si="405"/>
        <v>0</v>
      </c>
      <c r="T556" s="700"/>
      <c r="U556" s="703">
        <f t="shared" si="403"/>
        <v>0</v>
      </c>
      <c r="V556" s="704">
        <f t="shared" si="404"/>
        <v>0</v>
      </c>
      <c r="W556" s="702"/>
      <c r="X556" s="699">
        <f t="shared" si="365"/>
        <v>0</v>
      </c>
      <c r="Y556" s="700"/>
      <c r="Z556" s="703">
        <f t="shared" si="366"/>
        <v>0</v>
      </c>
      <c r="AA556" s="705">
        <f t="shared" si="367"/>
        <v>0</v>
      </c>
    </row>
    <row r="557" spans="2:27" ht="14.25" customHeight="1" x14ac:dyDescent="0.15">
      <c r="B557" s="872"/>
      <c r="C557" s="873"/>
      <c r="D557" s="874"/>
      <c r="E557" s="864"/>
      <c r="F557" s="865"/>
      <c r="G557" s="846" t="s">
        <v>568</v>
      </c>
      <c r="H557" s="680" t="s">
        <v>566</v>
      </c>
      <c r="I557" s="706">
        <v>0</v>
      </c>
      <c r="J557" s="716">
        <f t="shared" si="381"/>
        <v>0</v>
      </c>
      <c r="K557" s="710"/>
      <c r="L557" s="706">
        <v>0</v>
      </c>
      <c r="M557" s="716">
        <f t="shared" si="382"/>
        <v>0</v>
      </c>
      <c r="N557" s="709"/>
      <c r="O557" s="850"/>
      <c r="P557" s="852"/>
      <c r="Q557" s="854"/>
      <c r="R557" s="710"/>
      <c r="S557" s="707">
        <f t="shared" si="405"/>
        <v>0</v>
      </c>
      <c r="T557" s="708"/>
      <c r="U557" s="711">
        <f t="shared" si="403"/>
        <v>0</v>
      </c>
      <c r="V557" s="712">
        <f t="shared" si="404"/>
        <v>0</v>
      </c>
      <c r="W557" s="710"/>
      <c r="X557" s="707">
        <f t="shared" si="365"/>
        <v>0</v>
      </c>
      <c r="Y557" s="708"/>
      <c r="Z557" s="711">
        <f t="shared" si="366"/>
        <v>0</v>
      </c>
      <c r="AA557" s="713">
        <f t="shared" si="367"/>
        <v>0</v>
      </c>
    </row>
    <row r="558" spans="2:27" ht="14.25" customHeight="1" x14ac:dyDescent="0.15">
      <c r="B558" s="872"/>
      <c r="C558" s="873"/>
      <c r="D558" s="874"/>
      <c r="E558" s="864"/>
      <c r="F558" s="865"/>
      <c r="G558" s="847"/>
      <c r="H558" s="678" t="s">
        <v>567</v>
      </c>
      <c r="I558" s="690">
        <v>0</v>
      </c>
      <c r="J558" s="691">
        <f t="shared" si="381"/>
        <v>0</v>
      </c>
      <c r="K558" s="692"/>
      <c r="L558" s="690">
        <v>0</v>
      </c>
      <c r="M558" s="691">
        <f t="shared" si="382"/>
        <v>0</v>
      </c>
      <c r="N558" s="693"/>
      <c r="O558" s="850"/>
      <c r="P558" s="852"/>
      <c r="Q558" s="854"/>
      <c r="R558" s="694"/>
      <c r="S558" s="691">
        <f t="shared" si="405"/>
        <v>0</v>
      </c>
      <c r="T558" s="692"/>
      <c r="U558" s="695">
        <f t="shared" si="403"/>
        <v>0</v>
      </c>
      <c r="V558" s="696">
        <f t="shared" si="404"/>
        <v>0</v>
      </c>
      <c r="W558" s="694"/>
      <c r="X558" s="691">
        <f t="shared" si="365"/>
        <v>0</v>
      </c>
      <c r="Y558" s="692"/>
      <c r="Z558" s="695">
        <f t="shared" si="366"/>
        <v>0</v>
      </c>
      <c r="AA558" s="697">
        <f t="shared" si="367"/>
        <v>0</v>
      </c>
    </row>
    <row r="559" spans="2:27" ht="14.25" customHeight="1" x14ac:dyDescent="0.15">
      <c r="B559" s="872"/>
      <c r="C559" s="873"/>
      <c r="D559" s="874"/>
      <c r="E559" s="863"/>
      <c r="F559" s="865"/>
      <c r="G559" s="848"/>
      <c r="H559" s="679" t="s">
        <v>568</v>
      </c>
      <c r="I559" s="698">
        <v>0</v>
      </c>
      <c r="J559" s="699">
        <f t="shared" si="381"/>
        <v>0</v>
      </c>
      <c r="K559" s="700"/>
      <c r="L559" s="698">
        <v>0</v>
      </c>
      <c r="M559" s="699">
        <f t="shared" si="382"/>
        <v>0</v>
      </c>
      <c r="N559" s="701"/>
      <c r="O559" s="849"/>
      <c r="P559" s="851"/>
      <c r="Q559" s="853"/>
      <c r="R559" s="702"/>
      <c r="S559" s="699">
        <f t="shared" si="405"/>
        <v>0</v>
      </c>
      <c r="T559" s="700"/>
      <c r="U559" s="703">
        <f t="shared" si="403"/>
        <v>0</v>
      </c>
      <c r="V559" s="704">
        <f t="shared" si="404"/>
        <v>0</v>
      </c>
      <c r="W559" s="702"/>
      <c r="X559" s="699">
        <f t="shared" si="365"/>
        <v>0</v>
      </c>
      <c r="Y559" s="700"/>
      <c r="Z559" s="703">
        <f t="shared" si="366"/>
        <v>0</v>
      </c>
      <c r="AA559" s="705">
        <f t="shared" si="367"/>
        <v>0</v>
      </c>
    </row>
    <row r="560" spans="2:27" ht="14.25" customHeight="1" x14ac:dyDescent="0.15">
      <c r="B560" s="872">
        <v>62</v>
      </c>
      <c r="C560" s="873" t="s">
        <v>166</v>
      </c>
      <c r="D560" s="874"/>
      <c r="E560" s="863">
        <f t="shared" ref="E560" si="406">SUM(I560:I568)+SUM(L560:L568)</f>
        <v>550</v>
      </c>
      <c r="F560" s="865">
        <v>230</v>
      </c>
      <c r="G560" s="846" t="s">
        <v>566</v>
      </c>
      <c r="H560" s="680" t="s">
        <v>566</v>
      </c>
      <c r="I560" s="706">
        <v>75</v>
      </c>
      <c r="J560" s="716">
        <f t="shared" si="381"/>
        <v>357.14285714285717</v>
      </c>
      <c r="K560" s="710"/>
      <c r="L560" s="706">
        <v>300</v>
      </c>
      <c r="M560" s="716">
        <f t="shared" si="382"/>
        <v>824.78609884232253</v>
      </c>
      <c r="N560" s="709"/>
      <c r="O560" s="849"/>
      <c r="P560" s="851">
        <f t="shared" ref="P560" si="407">SUM(R560:R568)+SUM(W560:W568)</f>
        <v>0</v>
      </c>
      <c r="Q560" s="853"/>
      <c r="R560" s="710"/>
      <c r="S560" s="707">
        <f>+R560/210*1000</f>
        <v>0</v>
      </c>
      <c r="T560" s="708"/>
      <c r="U560" s="711">
        <f>+K560+T560</f>
        <v>0</v>
      </c>
      <c r="V560" s="712">
        <f>IF(S560=0,0,+U560/S560*100)</f>
        <v>0</v>
      </c>
      <c r="W560" s="710"/>
      <c r="X560" s="707">
        <f t="shared" si="365"/>
        <v>0</v>
      </c>
      <c r="Y560" s="708"/>
      <c r="Z560" s="711">
        <f t="shared" si="366"/>
        <v>0</v>
      </c>
      <c r="AA560" s="713">
        <f t="shared" si="367"/>
        <v>0</v>
      </c>
    </row>
    <row r="561" spans="2:27" ht="14.25" customHeight="1" x14ac:dyDescent="0.15">
      <c r="B561" s="872"/>
      <c r="C561" s="873"/>
      <c r="D561" s="874"/>
      <c r="E561" s="864"/>
      <c r="F561" s="865"/>
      <c r="G561" s="847"/>
      <c r="H561" s="678" t="s">
        <v>567</v>
      </c>
      <c r="I561" s="690">
        <v>75</v>
      </c>
      <c r="J561" s="714">
        <f t="shared" si="381"/>
        <v>357.14285714285717</v>
      </c>
      <c r="K561" s="694"/>
      <c r="L561" s="690">
        <v>0</v>
      </c>
      <c r="M561" s="714">
        <f t="shared" si="382"/>
        <v>0</v>
      </c>
      <c r="N561" s="693"/>
      <c r="O561" s="850"/>
      <c r="P561" s="852"/>
      <c r="Q561" s="854"/>
      <c r="R561" s="694"/>
      <c r="S561" s="691">
        <f t="shared" ref="S561" si="408">+R561/210*1000</f>
        <v>0</v>
      </c>
      <c r="T561" s="692"/>
      <c r="U561" s="695">
        <f t="shared" ref="U561:U568" si="409">+K561+T561</f>
        <v>0</v>
      </c>
      <c r="V561" s="696">
        <f t="shared" ref="V561:V568" si="410">IF(S561=0,0,+U561/S561*100)</f>
        <v>0</v>
      </c>
      <c r="W561" s="694"/>
      <c r="X561" s="691">
        <f t="shared" si="365"/>
        <v>0</v>
      </c>
      <c r="Y561" s="692"/>
      <c r="Z561" s="695">
        <f t="shared" si="366"/>
        <v>0</v>
      </c>
      <c r="AA561" s="697">
        <f t="shared" si="367"/>
        <v>0</v>
      </c>
    </row>
    <row r="562" spans="2:27" ht="14.25" customHeight="1" x14ac:dyDescent="0.15">
      <c r="B562" s="872"/>
      <c r="C562" s="873"/>
      <c r="D562" s="874"/>
      <c r="E562" s="864"/>
      <c r="F562" s="865"/>
      <c r="G562" s="848"/>
      <c r="H562" s="679" t="s">
        <v>568</v>
      </c>
      <c r="I562" s="698">
        <v>0</v>
      </c>
      <c r="J562" s="715">
        <f t="shared" si="381"/>
        <v>0</v>
      </c>
      <c r="K562" s="702"/>
      <c r="L562" s="698">
        <v>0</v>
      </c>
      <c r="M562" s="715">
        <f t="shared" si="382"/>
        <v>0</v>
      </c>
      <c r="N562" s="701"/>
      <c r="O562" s="850"/>
      <c r="P562" s="852"/>
      <c r="Q562" s="854"/>
      <c r="R562" s="702"/>
      <c r="S562" s="699">
        <f>+R562/210*1000</f>
        <v>0</v>
      </c>
      <c r="T562" s="700"/>
      <c r="U562" s="703">
        <f t="shared" si="409"/>
        <v>0</v>
      </c>
      <c r="V562" s="704">
        <f t="shared" si="410"/>
        <v>0</v>
      </c>
      <c r="W562" s="702"/>
      <c r="X562" s="699">
        <f t="shared" si="365"/>
        <v>0</v>
      </c>
      <c r="Y562" s="700"/>
      <c r="Z562" s="703">
        <f t="shared" si="366"/>
        <v>0</v>
      </c>
      <c r="AA562" s="705">
        <f t="shared" si="367"/>
        <v>0</v>
      </c>
    </row>
    <row r="563" spans="2:27" ht="14.25" customHeight="1" x14ac:dyDescent="0.15">
      <c r="B563" s="872"/>
      <c r="C563" s="873"/>
      <c r="D563" s="874"/>
      <c r="E563" s="864"/>
      <c r="F563" s="865"/>
      <c r="G563" s="846" t="s">
        <v>567</v>
      </c>
      <c r="H563" s="680" t="s">
        <v>566</v>
      </c>
      <c r="I563" s="706">
        <v>0</v>
      </c>
      <c r="J563" s="716">
        <f t="shared" si="381"/>
        <v>0</v>
      </c>
      <c r="K563" s="710"/>
      <c r="L563" s="706">
        <v>100</v>
      </c>
      <c r="M563" s="716">
        <f t="shared" si="382"/>
        <v>274.92869961410747</v>
      </c>
      <c r="N563" s="709"/>
      <c r="O563" s="850"/>
      <c r="P563" s="852"/>
      <c r="Q563" s="854"/>
      <c r="R563" s="710"/>
      <c r="S563" s="707">
        <f t="shared" ref="S563:S568" si="411">+R563/210*1000</f>
        <v>0</v>
      </c>
      <c r="T563" s="708"/>
      <c r="U563" s="711">
        <f t="shared" si="409"/>
        <v>0</v>
      </c>
      <c r="V563" s="712">
        <f t="shared" si="410"/>
        <v>0</v>
      </c>
      <c r="W563" s="710"/>
      <c r="X563" s="707">
        <f t="shared" si="365"/>
        <v>0</v>
      </c>
      <c r="Y563" s="708"/>
      <c r="Z563" s="711">
        <f t="shared" si="366"/>
        <v>0</v>
      </c>
      <c r="AA563" s="713">
        <f t="shared" si="367"/>
        <v>0</v>
      </c>
    </row>
    <row r="564" spans="2:27" ht="14.25" customHeight="1" x14ac:dyDescent="0.15">
      <c r="B564" s="872"/>
      <c r="C564" s="873"/>
      <c r="D564" s="874"/>
      <c r="E564" s="864"/>
      <c r="F564" s="865"/>
      <c r="G564" s="847"/>
      <c r="H564" s="678" t="s">
        <v>567</v>
      </c>
      <c r="I564" s="690">
        <v>0</v>
      </c>
      <c r="J564" s="714">
        <f t="shared" si="381"/>
        <v>0</v>
      </c>
      <c r="K564" s="694"/>
      <c r="L564" s="690">
        <v>0</v>
      </c>
      <c r="M564" s="714">
        <f t="shared" si="382"/>
        <v>0</v>
      </c>
      <c r="N564" s="693"/>
      <c r="O564" s="850"/>
      <c r="P564" s="852"/>
      <c r="Q564" s="854"/>
      <c r="R564" s="694"/>
      <c r="S564" s="691">
        <f t="shared" si="411"/>
        <v>0</v>
      </c>
      <c r="T564" s="692"/>
      <c r="U564" s="695">
        <f t="shared" si="409"/>
        <v>0</v>
      </c>
      <c r="V564" s="696">
        <f t="shared" si="410"/>
        <v>0</v>
      </c>
      <c r="W564" s="694"/>
      <c r="X564" s="691">
        <f t="shared" si="365"/>
        <v>0</v>
      </c>
      <c r="Y564" s="692"/>
      <c r="Z564" s="695">
        <f t="shared" si="366"/>
        <v>0</v>
      </c>
      <c r="AA564" s="697">
        <f t="shared" si="367"/>
        <v>0</v>
      </c>
    </row>
    <row r="565" spans="2:27" ht="14.25" customHeight="1" x14ac:dyDescent="0.15">
      <c r="B565" s="872"/>
      <c r="C565" s="873"/>
      <c r="D565" s="874"/>
      <c r="E565" s="864"/>
      <c r="F565" s="865"/>
      <c r="G565" s="848"/>
      <c r="H565" s="679" t="s">
        <v>568</v>
      </c>
      <c r="I565" s="698">
        <v>0</v>
      </c>
      <c r="J565" s="715">
        <f t="shared" si="381"/>
        <v>0</v>
      </c>
      <c r="K565" s="702"/>
      <c r="L565" s="698">
        <v>0</v>
      </c>
      <c r="M565" s="715">
        <f t="shared" si="382"/>
        <v>0</v>
      </c>
      <c r="N565" s="701"/>
      <c r="O565" s="850"/>
      <c r="P565" s="852"/>
      <c r="Q565" s="854"/>
      <c r="R565" s="702"/>
      <c r="S565" s="699">
        <f t="shared" si="411"/>
        <v>0</v>
      </c>
      <c r="T565" s="700"/>
      <c r="U565" s="703">
        <f t="shared" si="409"/>
        <v>0</v>
      </c>
      <c r="V565" s="704">
        <f t="shared" si="410"/>
        <v>0</v>
      </c>
      <c r="W565" s="702"/>
      <c r="X565" s="699">
        <f t="shared" si="365"/>
        <v>0</v>
      </c>
      <c r="Y565" s="700"/>
      <c r="Z565" s="703">
        <f t="shared" si="366"/>
        <v>0</v>
      </c>
      <c r="AA565" s="705">
        <f t="shared" si="367"/>
        <v>0</v>
      </c>
    </row>
    <row r="566" spans="2:27" ht="14.25" customHeight="1" x14ac:dyDescent="0.15">
      <c r="B566" s="872"/>
      <c r="C566" s="873"/>
      <c r="D566" s="874"/>
      <c r="E566" s="864"/>
      <c r="F566" s="865"/>
      <c r="G566" s="846" t="s">
        <v>568</v>
      </c>
      <c r="H566" s="680" t="s">
        <v>566</v>
      </c>
      <c r="I566" s="706">
        <v>0</v>
      </c>
      <c r="J566" s="716">
        <f t="shared" si="381"/>
        <v>0</v>
      </c>
      <c r="K566" s="710"/>
      <c r="L566" s="706">
        <v>0</v>
      </c>
      <c r="M566" s="716">
        <f t="shared" si="382"/>
        <v>0</v>
      </c>
      <c r="N566" s="709"/>
      <c r="O566" s="850"/>
      <c r="P566" s="852"/>
      <c r="Q566" s="854"/>
      <c r="R566" s="710"/>
      <c r="S566" s="707">
        <f t="shared" si="411"/>
        <v>0</v>
      </c>
      <c r="T566" s="708"/>
      <c r="U566" s="711">
        <f t="shared" si="409"/>
        <v>0</v>
      </c>
      <c r="V566" s="712">
        <f t="shared" si="410"/>
        <v>0</v>
      </c>
      <c r="W566" s="710"/>
      <c r="X566" s="707">
        <f t="shared" si="365"/>
        <v>0</v>
      </c>
      <c r="Y566" s="708"/>
      <c r="Z566" s="711">
        <f t="shared" si="366"/>
        <v>0</v>
      </c>
      <c r="AA566" s="713">
        <f t="shared" si="367"/>
        <v>0</v>
      </c>
    </row>
    <row r="567" spans="2:27" ht="14.25" customHeight="1" x14ac:dyDescent="0.15">
      <c r="B567" s="872"/>
      <c r="C567" s="873"/>
      <c r="D567" s="874"/>
      <c r="E567" s="864"/>
      <c r="F567" s="865"/>
      <c r="G567" s="847"/>
      <c r="H567" s="678" t="s">
        <v>567</v>
      </c>
      <c r="I567" s="690">
        <v>0</v>
      </c>
      <c r="J567" s="714">
        <f t="shared" si="381"/>
        <v>0</v>
      </c>
      <c r="K567" s="694"/>
      <c r="L567" s="690">
        <v>0</v>
      </c>
      <c r="M567" s="714">
        <f t="shared" si="382"/>
        <v>0</v>
      </c>
      <c r="N567" s="693"/>
      <c r="O567" s="850"/>
      <c r="P567" s="852"/>
      <c r="Q567" s="854"/>
      <c r="R567" s="694"/>
      <c r="S567" s="691">
        <f t="shared" si="411"/>
        <v>0</v>
      </c>
      <c r="T567" s="692"/>
      <c r="U567" s="695">
        <f t="shared" si="409"/>
        <v>0</v>
      </c>
      <c r="V567" s="696">
        <f t="shared" si="410"/>
        <v>0</v>
      </c>
      <c r="W567" s="694"/>
      <c r="X567" s="691">
        <f t="shared" si="365"/>
        <v>0</v>
      </c>
      <c r="Y567" s="692"/>
      <c r="Z567" s="695">
        <f t="shared" si="366"/>
        <v>0</v>
      </c>
      <c r="AA567" s="697">
        <f t="shared" si="367"/>
        <v>0</v>
      </c>
    </row>
    <row r="568" spans="2:27" ht="14.25" customHeight="1" x14ac:dyDescent="0.15">
      <c r="B568" s="872"/>
      <c r="C568" s="873"/>
      <c r="D568" s="874"/>
      <c r="E568" s="863"/>
      <c r="F568" s="865"/>
      <c r="G568" s="848"/>
      <c r="H568" s="679" t="s">
        <v>568</v>
      </c>
      <c r="I568" s="698">
        <v>0</v>
      </c>
      <c r="J568" s="715">
        <f t="shared" si="381"/>
        <v>0</v>
      </c>
      <c r="K568" s="702"/>
      <c r="L568" s="698">
        <v>0</v>
      </c>
      <c r="M568" s="715">
        <f t="shared" si="382"/>
        <v>0</v>
      </c>
      <c r="N568" s="701"/>
      <c r="O568" s="849"/>
      <c r="P568" s="851"/>
      <c r="Q568" s="853"/>
      <c r="R568" s="702"/>
      <c r="S568" s="699">
        <f t="shared" si="411"/>
        <v>0</v>
      </c>
      <c r="T568" s="700"/>
      <c r="U568" s="703">
        <f t="shared" si="409"/>
        <v>0</v>
      </c>
      <c r="V568" s="704">
        <f t="shared" si="410"/>
        <v>0</v>
      </c>
      <c r="W568" s="702"/>
      <c r="X568" s="699">
        <f t="shared" ref="X568:X631" si="412">+W568/210/SQRT(3)*1000</f>
        <v>0</v>
      </c>
      <c r="Y568" s="700"/>
      <c r="Z568" s="703">
        <f t="shared" ref="Z568:Z631" si="413">+N568+Y568</f>
        <v>0</v>
      </c>
      <c r="AA568" s="705">
        <f t="shared" ref="AA568:AA631" si="414">IF(X568=0,0,+Z568/X568*100)</f>
        <v>0</v>
      </c>
    </row>
    <row r="569" spans="2:27" ht="14.25" customHeight="1" x14ac:dyDescent="0.15">
      <c r="B569" s="872">
        <v>63</v>
      </c>
      <c r="C569" s="873" t="s">
        <v>167</v>
      </c>
      <c r="D569" s="874"/>
      <c r="E569" s="863">
        <f t="shared" ref="E569" si="415">SUM(I569:I577)+SUM(L569:L577)</f>
        <v>350</v>
      </c>
      <c r="F569" s="865">
        <v>241</v>
      </c>
      <c r="G569" s="846" t="s">
        <v>566</v>
      </c>
      <c r="H569" s="680" t="s">
        <v>566</v>
      </c>
      <c r="I569" s="706">
        <v>0</v>
      </c>
      <c r="J569" s="716">
        <f t="shared" si="381"/>
        <v>0</v>
      </c>
      <c r="K569" s="710"/>
      <c r="L569" s="706">
        <v>50</v>
      </c>
      <c r="M569" s="716">
        <f t="shared" si="382"/>
        <v>137.46434980705374</v>
      </c>
      <c r="N569" s="709"/>
      <c r="O569" s="849"/>
      <c r="P569" s="851">
        <f t="shared" ref="P569" si="416">SUM(R569:R577)+SUM(W569:W577)</f>
        <v>0</v>
      </c>
      <c r="Q569" s="853"/>
      <c r="R569" s="710"/>
      <c r="S569" s="707">
        <f>+R569/210*1000</f>
        <v>0</v>
      </c>
      <c r="T569" s="708"/>
      <c r="U569" s="711">
        <f>+K569+T569</f>
        <v>0</v>
      </c>
      <c r="V569" s="712">
        <f>IF(S569=0,0,+U569/S569*100)</f>
        <v>0</v>
      </c>
      <c r="W569" s="710"/>
      <c r="X569" s="707">
        <f t="shared" si="412"/>
        <v>0</v>
      </c>
      <c r="Y569" s="708"/>
      <c r="Z569" s="711">
        <f t="shared" si="413"/>
        <v>0</v>
      </c>
      <c r="AA569" s="713">
        <f t="shared" si="414"/>
        <v>0</v>
      </c>
    </row>
    <row r="570" spans="2:27" ht="14.25" customHeight="1" x14ac:dyDescent="0.15">
      <c r="B570" s="872"/>
      <c r="C570" s="873"/>
      <c r="D570" s="874"/>
      <c r="E570" s="864"/>
      <c r="F570" s="865"/>
      <c r="G570" s="847"/>
      <c r="H570" s="678" t="s">
        <v>567</v>
      </c>
      <c r="I570" s="690">
        <v>0</v>
      </c>
      <c r="J570" s="714">
        <f t="shared" si="381"/>
        <v>0</v>
      </c>
      <c r="K570" s="694"/>
      <c r="L570" s="690">
        <v>0</v>
      </c>
      <c r="M570" s="714">
        <f t="shared" si="382"/>
        <v>0</v>
      </c>
      <c r="N570" s="693"/>
      <c r="O570" s="850"/>
      <c r="P570" s="852"/>
      <c r="Q570" s="854"/>
      <c r="R570" s="694"/>
      <c r="S570" s="691">
        <f t="shared" ref="S570" si="417">+R570/210*1000</f>
        <v>0</v>
      </c>
      <c r="T570" s="692"/>
      <c r="U570" s="695">
        <f t="shared" ref="U570:U577" si="418">+K570+T570</f>
        <v>0</v>
      </c>
      <c r="V570" s="696">
        <f t="shared" ref="V570:V577" si="419">IF(S570=0,0,+U570/S570*100)</f>
        <v>0</v>
      </c>
      <c r="W570" s="694"/>
      <c r="X570" s="691">
        <f t="shared" si="412"/>
        <v>0</v>
      </c>
      <c r="Y570" s="692"/>
      <c r="Z570" s="695">
        <f t="shared" si="413"/>
        <v>0</v>
      </c>
      <c r="AA570" s="697">
        <f t="shared" si="414"/>
        <v>0</v>
      </c>
    </row>
    <row r="571" spans="2:27" ht="14.25" customHeight="1" x14ac:dyDescent="0.15">
      <c r="B571" s="872"/>
      <c r="C571" s="873"/>
      <c r="D571" s="874"/>
      <c r="E571" s="864"/>
      <c r="F571" s="865"/>
      <c r="G571" s="848"/>
      <c r="H571" s="679" t="s">
        <v>568</v>
      </c>
      <c r="I571" s="698">
        <v>0</v>
      </c>
      <c r="J571" s="715">
        <f t="shared" si="381"/>
        <v>0</v>
      </c>
      <c r="K571" s="702"/>
      <c r="L571" s="698">
        <v>0</v>
      </c>
      <c r="M571" s="715">
        <f t="shared" si="382"/>
        <v>0</v>
      </c>
      <c r="N571" s="701"/>
      <c r="O571" s="850"/>
      <c r="P571" s="852"/>
      <c r="Q571" s="854"/>
      <c r="R571" s="702"/>
      <c r="S571" s="699">
        <f>+R571/210*1000</f>
        <v>0</v>
      </c>
      <c r="T571" s="700"/>
      <c r="U571" s="703">
        <f t="shared" si="418"/>
        <v>0</v>
      </c>
      <c r="V571" s="704">
        <f t="shared" si="419"/>
        <v>0</v>
      </c>
      <c r="W571" s="702"/>
      <c r="X571" s="699">
        <f t="shared" si="412"/>
        <v>0</v>
      </c>
      <c r="Y571" s="700"/>
      <c r="Z571" s="703">
        <f t="shared" si="413"/>
        <v>0</v>
      </c>
      <c r="AA571" s="705">
        <f t="shared" si="414"/>
        <v>0</v>
      </c>
    </row>
    <row r="572" spans="2:27" ht="14.25" customHeight="1" x14ac:dyDescent="0.15">
      <c r="B572" s="872"/>
      <c r="C572" s="873"/>
      <c r="D572" s="874"/>
      <c r="E572" s="864"/>
      <c r="F572" s="865"/>
      <c r="G572" s="846" t="s">
        <v>567</v>
      </c>
      <c r="H572" s="680" t="s">
        <v>566</v>
      </c>
      <c r="I572" s="706">
        <v>100</v>
      </c>
      <c r="J572" s="716">
        <f t="shared" si="381"/>
        <v>476.19047619047615</v>
      </c>
      <c r="K572" s="710"/>
      <c r="L572" s="706">
        <v>200</v>
      </c>
      <c r="M572" s="716">
        <f t="shared" si="382"/>
        <v>549.85739922821494</v>
      </c>
      <c r="N572" s="709"/>
      <c r="O572" s="850"/>
      <c r="P572" s="852"/>
      <c r="Q572" s="854"/>
      <c r="R572" s="710"/>
      <c r="S572" s="707">
        <f t="shared" ref="S572:S577" si="420">+R572/210*1000</f>
        <v>0</v>
      </c>
      <c r="T572" s="708"/>
      <c r="U572" s="711">
        <f t="shared" si="418"/>
        <v>0</v>
      </c>
      <c r="V572" s="712">
        <f t="shared" si="419"/>
        <v>0</v>
      </c>
      <c r="W572" s="710"/>
      <c r="X572" s="707">
        <f t="shared" si="412"/>
        <v>0</v>
      </c>
      <c r="Y572" s="708"/>
      <c r="Z572" s="711">
        <f t="shared" si="413"/>
        <v>0</v>
      </c>
      <c r="AA572" s="713">
        <f t="shared" si="414"/>
        <v>0</v>
      </c>
    </row>
    <row r="573" spans="2:27" ht="14.25" customHeight="1" x14ac:dyDescent="0.15">
      <c r="B573" s="872"/>
      <c r="C573" s="873"/>
      <c r="D573" s="874"/>
      <c r="E573" s="864"/>
      <c r="F573" s="865"/>
      <c r="G573" s="847"/>
      <c r="H573" s="678" t="s">
        <v>567</v>
      </c>
      <c r="I573" s="690">
        <v>0</v>
      </c>
      <c r="J573" s="714">
        <f t="shared" si="381"/>
        <v>0</v>
      </c>
      <c r="K573" s="694"/>
      <c r="L573" s="690">
        <v>0</v>
      </c>
      <c r="M573" s="714">
        <f t="shared" si="382"/>
        <v>0</v>
      </c>
      <c r="N573" s="693"/>
      <c r="O573" s="850"/>
      <c r="P573" s="852"/>
      <c r="Q573" s="854"/>
      <c r="R573" s="694"/>
      <c r="S573" s="691">
        <f t="shared" si="420"/>
        <v>0</v>
      </c>
      <c r="T573" s="692"/>
      <c r="U573" s="695">
        <f t="shared" si="418"/>
        <v>0</v>
      </c>
      <c r="V573" s="696">
        <f t="shared" si="419"/>
        <v>0</v>
      </c>
      <c r="W573" s="694"/>
      <c r="X573" s="691">
        <f t="shared" si="412"/>
        <v>0</v>
      </c>
      <c r="Y573" s="692"/>
      <c r="Z573" s="695">
        <f t="shared" si="413"/>
        <v>0</v>
      </c>
      <c r="AA573" s="697">
        <f t="shared" si="414"/>
        <v>0</v>
      </c>
    </row>
    <row r="574" spans="2:27" ht="14.25" customHeight="1" x14ac:dyDescent="0.15">
      <c r="B574" s="872"/>
      <c r="C574" s="873"/>
      <c r="D574" s="874"/>
      <c r="E574" s="864"/>
      <c r="F574" s="865"/>
      <c r="G574" s="848"/>
      <c r="H574" s="679" t="s">
        <v>568</v>
      </c>
      <c r="I574" s="698">
        <v>0</v>
      </c>
      <c r="J574" s="715">
        <f t="shared" si="381"/>
        <v>0</v>
      </c>
      <c r="K574" s="702"/>
      <c r="L574" s="698">
        <v>0</v>
      </c>
      <c r="M574" s="715">
        <f t="shared" si="382"/>
        <v>0</v>
      </c>
      <c r="N574" s="701"/>
      <c r="O574" s="850"/>
      <c r="P574" s="852"/>
      <c r="Q574" s="854"/>
      <c r="R574" s="702"/>
      <c r="S574" s="699">
        <f t="shared" si="420"/>
        <v>0</v>
      </c>
      <c r="T574" s="700"/>
      <c r="U574" s="703">
        <f t="shared" si="418"/>
        <v>0</v>
      </c>
      <c r="V574" s="704">
        <f t="shared" si="419"/>
        <v>0</v>
      </c>
      <c r="W574" s="702"/>
      <c r="X574" s="699">
        <f t="shared" si="412"/>
        <v>0</v>
      </c>
      <c r="Y574" s="700"/>
      <c r="Z574" s="703">
        <f t="shared" si="413"/>
        <v>0</v>
      </c>
      <c r="AA574" s="705">
        <f t="shared" si="414"/>
        <v>0</v>
      </c>
    </row>
    <row r="575" spans="2:27" ht="14.25" customHeight="1" x14ac:dyDescent="0.15">
      <c r="B575" s="872"/>
      <c r="C575" s="873"/>
      <c r="D575" s="874"/>
      <c r="E575" s="864"/>
      <c r="F575" s="865"/>
      <c r="G575" s="846" t="s">
        <v>568</v>
      </c>
      <c r="H575" s="680" t="s">
        <v>566</v>
      </c>
      <c r="I575" s="706">
        <v>0</v>
      </c>
      <c r="J575" s="716">
        <f t="shared" si="381"/>
        <v>0</v>
      </c>
      <c r="K575" s="710"/>
      <c r="L575" s="706">
        <v>0</v>
      </c>
      <c r="M575" s="716">
        <f t="shared" si="382"/>
        <v>0</v>
      </c>
      <c r="N575" s="709"/>
      <c r="O575" s="850"/>
      <c r="P575" s="852"/>
      <c r="Q575" s="854"/>
      <c r="R575" s="710"/>
      <c r="S575" s="707">
        <f t="shared" si="420"/>
        <v>0</v>
      </c>
      <c r="T575" s="708"/>
      <c r="U575" s="711">
        <f t="shared" si="418"/>
        <v>0</v>
      </c>
      <c r="V575" s="712">
        <f t="shared" si="419"/>
        <v>0</v>
      </c>
      <c r="W575" s="710"/>
      <c r="X575" s="707">
        <f t="shared" si="412"/>
        <v>0</v>
      </c>
      <c r="Y575" s="708"/>
      <c r="Z575" s="711">
        <f t="shared" si="413"/>
        <v>0</v>
      </c>
      <c r="AA575" s="713">
        <f t="shared" si="414"/>
        <v>0</v>
      </c>
    </row>
    <row r="576" spans="2:27" ht="14.25" customHeight="1" x14ac:dyDescent="0.15">
      <c r="B576" s="872"/>
      <c r="C576" s="873"/>
      <c r="D576" s="874"/>
      <c r="E576" s="864"/>
      <c r="F576" s="865"/>
      <c r="G576" s="847"/>
      <c r="H576" s="678" t="s">
        <v>567</v>
      </c>
      <c r="I576" s="690">
        <v>0</v>
      </c>
      <c r="J576" s="714">
        <f t="shared" si="381"/>
        <v>0</v>
      </c>
      <c r="K576" s="694"/>
      <c r="L576" s="690">
        <v>0</v>
      </c>
      <c r="M576" s="714">
        <f t="shared" si="382"/>
        <v>0</v>
      </c>
      <c r="N576" s="693"/>
      <c r="O576" s="850"/>
      <c r="P576" s="852"/>
      <c r="Q576" s="854"/>
      <c r="R576" s="694"/>
      <c r="S576" s="691">
        <f t="shared" si="420"/>
        <v>0</v>
      </c>
      <c r="T576" s="692"/>
      <c r="U576" s="695">
        <f t="shared" si="418"/>
        <v>0</v>
      </c>
      <c r="V576" s="696">
        <f t="shared" si="419"/>
        <v>0</v>
      </c>
      <c r="W576" s="694"/>
      <c r="X576" s="691">
        <f t="shared" si="412"/>
        <v>0</v>
      </c>
      <c r="Y576" s="692"/>
      <c r="Z576" s="695">
        <f t="shared" si="413"/>
        <v>0</v>
      </c>
      <c r="AA576" s="697">
        <f t="shared" si="414"/>
        <v>0</v>
      </c>
    </row>
    <row r="577" spans="2:27" ht="14.25" customHeight="1" x14ac:dyDescent="0.15">
      <c r="B577" s="872"/>
      <c r="C577" s="873"/>
      <c r="D577" s="874"/>
      <c r="E577" s="863"/>
      <c r="F577" s="865"/>
      <c r="G577" s="848"/>
      <c r="H577" s="679" t="s">
        <v>568</v>
      </c>
      <c r="I577" s="698">
        <v>0</v>
      </c>
      <c r="J577" s="715">
        <f t="shared" si="381"/>
        <v>0</v>
      </c>
      <c r="K577" s="702"/>
      <c r="L577" s="698">
        <v>0</v>
      </c>
      <c r="M577" s="715">
        <f t="shared" si="382"/>
        <v>0</v>
      </c>
      <c r="N577" s="701"/>
      <c r="O577" s="849"/>
      <c r="P577" s="851"/>
      <c r="Q577" s="853"/>
      <c r="R577" s="702"/>
      <c r="S577" s="699">
        <f t="shared" si="420"/>
        <v>0</v>
      </c>
      <c r="T577" s="700"/>
      <c r="U577" s="703">
        <f t="shared" si="418"/>
        <v>0</v>
      </c>
      <c r="V577" s="704">
        <f t="shared" si="419"/>
        <v>0</v>
      </c>
      <c r="W577" s="702"/>
      <c r="X577" s="699">
        <f t="shared" si="412"/>
        <v>0</v>
      </c>
      <c r="Y577" s="700"/>
      <c r="Z577" s="703">
        <f t="shared" si="413"/>
        <v>0</v>
      </c>
      <c r="AA577" s="705">
        <f t="shared" si="414"/>
        <v>0</v>
      </c>
    </row>
    <row r="578" spans="2:27" ht="14.25" customHeight="1" x14ac:dyDescent="0.15">
      <c r="B578" s="872">
        <v>64</v>
      </c>
      <c r="C578" s="873" t="s">
        <v>168</v>
      </c>
      <c r="D578" s="874"/>
      <c r="E578" s="863">
        <f t="shared" ref="E578" si="421">SUM(I578:I586)+SUM(L578:L586)</f>
        <v>200</v>
      </c>
      <c r="F578" s="865">
        <v>126</v>
      </c>
      <c r="G578" s="846" t="s">
        <v>566</v>
      </c>
      <c r="H578" s="680" t="s">
        <v>566</v>
      </c>
      <c r="I578" s="706">
        <v>50</v>
      </c>
      <c r="J578" s="716">
        <f t="shared" si="381"/>
        <v>238.09523809523807</v>
      </c>
      <c r="K578" s="710"/>
      <c r="L578" s="706">
        <v>150</v>
      </c>
      <c r="M578" s="716">
        <f t="shared" si="382"/>
        <v>412.39304942116127</v>
      </c>
      <c r="N578" s="709"/>
      <c r="O578" s="849"/>
      <c r="P578" s="851">
        <f t="shared" ref="P578" si="422">SUM(R578:R586)+SUM(W578:W586)</f>
        <v>0</v>
      </c>
      <c r="Q578" s="853"/>
      <c r="R578" s="710"/>
      <c r="S578" s="707">
        <f>+R578/210*1000</f>
        <v>0</v>
      </c>
      <c r="T578" s="708"/>
      <c r="U578" s="711">
        <f>+K578+T578</f>
        <v>0</v>
      </c>
      <c r="V578" s="712">
        <f>IF(S578=0,0,+U578/S578*100)</f>
        <v>0</v>
      </c>
      <c r="W578" s="710"/>
      <c r="X578" s="707">
        <f t="shared" si="412"/>
        <v>0</v>
      </c>
      <c r="Y578" s="708"/>
      <c r="Z578" s="711">
        <f t="shared" si="413"/>
        <v>0</v>
      </c>
      <c r="AA578" s="713">
        <f t="shared" si="414"/>
        <v>0</v>
      </c>
    </row>
    <row r="579" spans="2:27" ht="14.25" customHeight="1" x14ac:dyDescent="0.15">
      <c r="B579" s="872"/>
      <c r="C579" s="873"/>
      <c r="D579" s="874"/>
      <c r="E579" s="864"/>
      <c r="F579" s="865"/>
      <c r="G579" s="847"/>
      <c r="H579" s="678" t="s">
        <v>567</v>
      </c>
      <c r="I579" s="690">
        <v>0</v>
      </c>
      <c r="J579" s="714">
        <f t="shared" si="381"/>
        <v>0</v>
      </c>
      <c r="K579" s="694"/>
      <c r="L579" s="690">
        <v>0</v>
      </c>
      <c r="M579" s="714">
        <f t="shared" si="382"/>
        <v>0</v>
      </c>
      <c r="N579" s="693"/>
      <c r="O579" s="850"/>
      <c r="P579" s="852"/>
      <c r="Q579" s="854"/>
      <c r="R579" s="694"/>
      <c r="S579" s="691">
        <f t="shared" ref="S579" si="423">+R579/210*1000</f>
        <v>0</v>
      </c>
      <c r="T579" s="692"/>
      <c r="U579" s="695">
        <f t="shared" ref="U579:U586" si="424">+K579+T579</f>
        <v>0</v>
      </c>
      <c r="V579" s="696">
        <f t="shared" ref="V579:V586" si="425">IF(S579=0,0,+U579/S579*100)</f>
        <v>0</v>
      </c>
      <c r="W579" s="694"/>
      <c r="X579" s="691">
        <f t="shared" si="412"/>
        <v>0</v>
      </c>
      <c r="Y579" s="692"/>
      <c r="Z579" s="695">
        <f t="shared" si="413"/>
        <v>0</v>
      </c>
      <c r="AA579" s="697">
        <f t="shared" si="414"/>
        <v>0</v>
      </c>
    </row>
    <row r="580" spans="2:27" ht="14.25" customHeight="1" x14ac:dyDescent="0.15">
      <c r="B580" s="872"/>
      <c r="C580" s="873"/>
      <c r="D580" s="874"/>
      <c r="E580" s="864"/>
      <c r="F580" s="865"/>
      <c r="G580" s="848"/>
      <c r="H580" s="679" t="s">
        <v>568</v>
      </c>
      <c r="I580" s="698">
        <v>0</v>
      </c>
      <c r="J580" s="715">
        <f t="shared" si="381"/>
        <v>0</v>
      </c>
      <c r="K580" s="702"/>
      <c r="L580" s="698">
        <v>0</v>
      </c>
      <c r="M580" s="715">
        <f t="shared" si="382"/>
        <v>0</v>
      </c>
      <c r="N580" s="701"/>
      <c r="O580" s="850"/>
      <c r="P580" s="852"/>
      <c r="Q580" s="854"/>
      <c r="R580" s="702"/>
      <c r="S580" s="699">
        <f>+R580/210*1000</f>
        <v>0</v>
      </c>
      <c r="T580" s="700"/>
      <c r="U580" s="703">
        <f t="shared" si="424"/>
        <v>0</v>
      </c>
      <c r="V580" s="704">
        <f t="shared" si="425"/>
        <v>0</v>
      </c>
      <c r="W580" s="702"/>
      <c r="X580" s="699">
        <f t="shared" si="412"/>
        <v>0</v>
      </c>
      <c r="Y580" s="700"/>
      <c r="Z580" s="703">
        <f t="shared" si="413"/>
        <v>0</v>
      </c>
      <c r="AA580" s="705">
        <f t="shared" si="414"/>
        <v>0</v>
      </c>
    </row>
    <row r="581" spans="2:27" ht="14.25" customHeight="1" x14ac:dyDescent="0.15">
      <c r="B581" s="872"/>
      <c r="C581" s="873"/>
      <c r="D581" s="874"/>
      <c r="E581" s="864"/>
      <c r="F581" s="865"/>
      <c r="G581" s="846" t="s">
        <v>567</v>
      </c>
      <c r="H581" s="680" t="s">
        <v>566</v>
      </c>
      <c r="I581" s="706">
        <v>0</v>
      </c>
      <c r="J581" s="716">
        <f t="shared" si="381"/>
        <v>0</v>
      </c>
      <c r="K581" s="710"/>
      <c r="L581" s="706">
        <v>0</v>
      </c>
      <c r="M581" s="716">
        <f t="shared" si="382"/>
        <v>0</v>
      </c>
      <c r="N581" s="709"/>
      <c r="O581" s="850"/>
      <c r="P581" s="852"/>
      <c r="Q581" s="854"/>
      <c r="R581" s="710"/>
      <c r="S581" s="707">
        <f t="shared" ref="S581:S586" si="426">+R581/210*1000</f>
        <v>0</v>
      </c>
      <c r="T581" s="708"/>
      <c r="U581" s="711">
        <f t="shared" si="424"/>
        <v>0</v>
      </c>
      <c r="V581" s="712">
        <f t="shared" si="425"/>
        <v>0</v>
      </c>
      <c r="W581" s="710"/>
      <c r="X581" s="707">
        <f t="shared" si="412"/>
        <v>0</v>
      </c>
      <c r="Y581" s="708"/>
      <c r="Z581" s="711">
        <f t="shared" si="413"/>
        <v>0</v>
      </c>
      <c r="AA581" s="713">
        <f t="shared" si="414"/>
        <v>0</v>
      </c>
    </row>
    <row r="582" spans="2:27" ht="14.25" customHeight="1" x14ac:dyDescent="0.15">
      <c r="B582" s="872"/>
      <c r="C582" s="873"/>
      <c r="D582" s="874"/>
      <c r="E582" s="864"/>
      <c r="F582" s="865"/>
      <c r="G582" s="847"/>
      <c r="H582" s="678" t="s">
        <v>567</v>
      </c>
      <c r="I582" s="690">
        <v>0</v>
      </c>
      <c r="J582" s="714">
        <f t="shared" si="381"/>
        <v>0</v>
      </c>
      <c r="K582" s="694"/>
      <c r="L582" s="690">
        <v>0</v>
      </c>
      <c r="M582" s="714">
        <f t="shared" si="382"/>
        <v>0</v>
      </c>
      <c r="N582" s="693"/>
      <c r="O582" s="850"/>
      <c r="P582" s="852"/>
      <c r="Q582" s="854"/>
      <c r="R582" s="694"/>
      <c r="S582" s="691">
        <f t="shared" si="426"/>
        <v>0</v>
      </c>
      <c r="T582" s="692"/>
      <c r="U582" s="695">
        <f t="shared" si="424"/>
        <v>0</v>
      </c>
      <c r="V582" s="696">
        <f t="shared" si="425"/>
        <v>0</v>
      </c>
      <c r="W582" s="694"/>
      <c r="X582" s="691">
        <f t="shared" si="412"/>
        <v>0</v>
      </c>
      <c r="Y582" s="692"/>
      <c r="Z582" s="695">
        <f t="shared" si="413"/>
        <v>0</v>
      </c>
      <c r="AA582" s="697">
        <f t="shared" si="414"/>
        <v>0</v>
      </c>
    </row>
    <row r="583" spans="2:27" ht="14.25" customHeight="1" x14ac:dyDescent="0.15">
      <c r="B583" s="872"/>
      <c r="C583" s="873"/>
      <c r="D583" s="874"/>
      <c r="E583" s="864"/>
      <c r="F583" s="865"/>
      <c r="G583" s="848"/>
      <c r="H583" s="679" t="s">
        <v>568</v>
      </c>
      <c r="I583" s="698">
        <v>0</v>
      </c>
      <c r="J583" s="715">
        <f t="shared" si="381"/>
        <v>0</v>
      </c>
      <c r="K583" s="702"/>
      <c r="L583" s="698">
        <v>0</v>
      </c>
      <c r="M583" s="715">
        <f t="shared" si="382"/>
        <v>0</v>
      </c>
      <c r="N583" s="701"/>
      <c r="O583" s="850"/>
      <c r="P583" s="852"/>
      <c r="Q583" s="854"/>
      <c r="R583" s="702"/>
      <c r="S583" s="699">
        <f t="shared" si="426"/>
        <v>0</v>
      </c>
      <c r="T583" s="700"/>
      <c r="U583" s="703">
        <f t="shared" si="424"/>
        <v>0</v>
      </c>
      <c r="V583" s="704">
        <f t="shared" si="425"/>
        <v>0</v>
      </c>
      <c r="W583" s="702"/>
      <c r="X583" s="699">
        <f t="shared" si="412"/>
        <v>0</v>
      </c>
      <c r="Y583" s="700"/>
      <c r="Z583" s="703">
        <f t="shared" si="413"/>
        <v>0</v>
      </c>
      <c r="AA583" s="705">
        <f t="shared" si="414"/>
        <v>0</v>
      </c>
    </row>
    <row r="584" spans="2:27" ht="14.25" customHeight="1" x14ac:dyDescent="0.15">
      <c r="B584" s="872"/>
      <c r="C584" s="873"/>
      <c r="D584" s="874"/>
      <c r="E584" s="864"/>
      <c r="F584" s="865"/>
      <c r="G584" s="846" t="s">
        <v>568</v>
      </c>
      <c r="H584" s="680" t="s">
        <v>566</v>
      </c>
      <c r="I584" s="706">
        <v>0</v>
      </c>
      <c r="J584" s="716">
        <f t="shared" si="381"/>
        <v>0</v>
      </c>
      <c r="K584" s="710"/>
      <c r="L584" s="706">
        <v>0</v>
      </c>
      <c r="M584" s="716">
        <f t="shared" si="382"/>
        <v>0</v>
      </c>
      <c r="N584" s="709"/>
      <c r="O584" s="850"/>
      <c r="P584" s="852"/>
      <c r="Q584" s="854"/>
      <c r="R584" s="710"/>
      <c r="S584" s="707">
        <f t="shared" si="426"/>
        <v>0</v>
      </c>
      <c r="T584" s="708"/>
      <c r="U584" s="711">
        <f t="shared" si="424"/>
        <v>0</v>
      </c>
      <c r="V584" s="712">
        <f t="shared" si="425"/>
        <v>0</v>
      </c>
      <c r="W584" s="710"/>
      <c r="X584" s="707">
        <f t="shared" si="412"/>
        <v>0</v>
      </c>
      <c r="Y584" s="708"/>
      <c r="Z584" s="711">
        <f t="shared" si="413"/>
        <v>0</v>
      </c>
      <c r="AA584" s="713">
        <f t="shared" si="414"/>
        <v>0</v>
      </c>
    </row>
    <row r="585" spans="2:27" ht="14.25" customHeight="1" x14ac:dyDescent="0.15">
      <c r="B585" s="872"/>
      <c r="C585" s="873"/>
      <c r="D585" s="874"/>
      <c r="E585" s="864"/>
      <c r="F585" s="865"/>
      <c r="G585" s="847"/>
      <c r="H585" s="678" t="s">
        <v>567</v>
      </c>
      <c r="I585" s="690">
        <v>0</v>
      </c>
      <c r="J585" s="691">
        <f t="shared" si="381"/>
        <v>0</v>
      </c>
      <c r="K585" s="692"/>
      <c r="L585" s="690">
        <v>0</v>
      </c>
      <c r="M585" s="691">
        <f t="shared" si="382"/>
        <v>0</v>
      </c>
      <c r="N585" s="693"/>
      <c r="O585" s="850"/>
      <c r="P585" s="852"/>
      <c r="Q585" s="854"/>
      <c r="R585" s="694"/>
      <c r="S585" s="691">
        <f t="shared" si="426"/>
        <v>0</v>
      </c>
      <c r="T585" s="692"/>
      <c r="U585" s="695">
        <f t="shared" si="424"/>
        <v>0</v>
      </c>
      <c r="V585" s="696">
        <f t="shared" si="425"/>
        <v>0</v>
      </c>
      <c r="W585" s="694"/>
      <c r="X585" s="691">
        <f t="shared" si="412"/>
        <v>0</v>
      </c>
      <c r="Y585" s="692"/>
      <c r="Z585" s="695">
        <f t="shared" si="413"/>
        <v>0</v>
      </c>
      <c r="AA585" s="697">
        <f t="shared" si="414"/>
        <v>0</v>
      </c>
    </row>
    <row r="586" spans="2:27" ht="14.25" customHeight="1" x14ac:dyDescent="0.15">
      <c r="B586" s="872"/>
      <c r="C586" s="873"/>
      <c r="D586" s="874"/>
      <c r="E586" s="863"/>
      <c r="F586" s="865"/>
      <c r="G586" s="848"/>
      <c r="H586" s="679" t="s">
        <v>568</v>
      </c>
      <c r="I586" s="698">
        <v>0</v>
      </c>
      <c r="J586" s="699">
        <f t="shared" si="381"/>
        <v>0</v>
      </c>
      <c r="K586" s="700"/>
      <c r="L586" s="698">
        <v>0</v>
      </c>
      <c r="M586" s="699">
        <f t="shared" si="382"/>
        <v>0</v>
      </c>
      <c r="N586" s="701"/>
      <c r="O586" s="849"/>
      <c r="P586" s="851"/>
      <c r="Q586" s="853"/>
      <c r="R586" s="702"/>
      <c r="S586" s="699">
        <f t="shared" si="426"/>
        <v>0</v>
      </c>
      <c r="T586" s="700"/>
      <c r="U586" s="703">
        <f t="shared" si="424"/>
        <v>0</v>
      </c>
      <c r="V586" s="704">
        <f t="shared" si="425"/>
        <v>0</v>
      </c>
      <c r="W586" s="702"/>
      <c r="X586" s="699">
        <f t="shared" si="412"/>
        <v>0</v>
      </c>
      <c r="Y586" s="700"/>
      <c r="Z586" s="703">
        <f t="shared" si="413"/>
        <v>0</v>
      </c>
      <c r="AA586" s="705">
        <f t="shared" si="414"/>
        <v>0</v>
      </c>
    </row>
    <row r="587" spans="2:27" ht="14.25" customHeight="1" x14ac:dyDescent="0.15">
      <c r="B587" s="858">
        <v>65</v>
      </c>
      <c r="C587" s="859" t="s">
        <v>169</v>
      </c>
      <c r="D587" s="860" t="s">
        <v>571</v>
      </c>
      <c r="E587" s="863">
        <f t="shared" ref="E587" si="427">SUM(I587:I595)+SUM(L587:L595)</f>
        <v>200</v>
      </c>
      <c r="F587" s="865">
        <v>132</v>
      </c>
      <c r="G587" s="846" t="s">
        <v>566</v>
      </c>
      <c r="H587" s="680" t="s">
        <v>566</v>
      </c>
      <c r="I587" s="706">
        <v>0</v>
      </c>
      <c r="J587" s="716">
        <f t="shared" si="381"/>
        <v>0</v>
      </c>
      <c r="K587" s="710"/>
      <c r="L587" s="706">
        <v>75</v>
      </c>
      <c r="M587" s="716">
        <f t="shared" si="382"/>
        <v>206.19652471058063</v>
      </c>
      <c r="N587" s="709"/>
      <c r="O587" s="849"/>
      <c r="P587" s="851">
        <f t="shared" ref="P587" si="428">SUM(R587:R595)+SUM(W587:W595)</f>
        <v>0</v>
      </c>
      <c r="Q587" s="853"/>
      <c r="R587" s="710"/>
      <c r="S587" s="707">
        <f>+R587/210*1000</f>
        <v>0</v>
      </c>
      <c r="T587" s="708"/>
      <c r="U587" s="711">
        <f>+K587+T587</f>
        <v>0</v>
      </c>
      <c r="V587" s="712">
        <f>IF(S587=0,0,+U587/S587*100)</f>
        <v>0</v>
      </c>
      <c r="W587" s="710"/>
      <c r="X587" s="707">
        <f t="shared" si="412"/>
        <v>0</v>
      </c>
      <c r="Y587" s="708"/>
      <c r="Z587" s="711">
        <f t="shared" si="413"/>
        <v>0</v>
      </c>
      <c r="AA587" s="713">
        <f t="shared" si="414"/>
        <v>0</v>
      </c>
    </row>
    <row r="588" spans="2:27" ht="14.25" customHeight="1" x14ac:dyDescent="0.15">
      <c r="B588" s="858"/>
      <c r="C588" s="859"/>
      <c r="D588" s="861"/>
      <c r="E588" s="864"/>
      <c r="F588" s="865"/>
      <c r="G588" s="847"/>
      <c r="H588" s="678" t="s">
        <v>567</v>
      </c>
      <c r="I588" s="690">
        <v>0</v>
      </c>
      <c r="J588" s="714">
        <f t="shared" ref="J588:J651" si="429">I588/210*1000</f>
        <v>0</v>
      </c>
      <c r="K588" s="694"/>
      <c r="L588" s="690">
        <v>0</v>
      </c>
      <c r="M588" s="714">
        <f t="shared" ref="M588:M651" si="430">L588/210/SQRT(3)*1000</f>
        <v>0</v>
      </c>
      <c r="N588" s="693"/>
      <c r="O588" s="850"/>
      <c r="P588" s="852"/>
      <c r="Q588" s="854"/>
      <c r="R588" s="694"/>
      <c r="S588" s="691">
        <f t="shared" ref="S588" si="431">+R588/210*1000</f>
        <v>0</v>
      </c>
      <c r="T588" s="692"/>
      <c r="U588" s="695">
        <f t="shared" ref="U588:U595" si="432">+K588+T588</f>
        <v>0</v>
      </c>
      <c r="V588" s="696">
        <f t="shared" ref="V588:V595" si="433">IF(S588=0,0,+U588/S588*100)</f>
        <v>0</v>
      </c>
      <c r="W588" s="694"/>
      <c r="X588" s="691">
        <f t="shared" si="412"/>
        <v>0</v>
      </c>
      <c r="Y588" s="692"/>
      <c r="Z588" s="695">
        <f t="shared" si="413"/>
        <v>0</v>
      </c>
      <c r="AA588" s="697">
        <f t="shared" si="414"/>
        <v>0</v>
      </c>
    </row>
    <row r="589" spans="2:27" ht="14.25" customHeight="1" x14ac:dyDescent="0.15">
      <c r="B589" s="858"/>
      <c r="C589" s="859"/>
      <c r="D589" s="861"/>
      <c r="E589" s="864"/>
      <c r="F589" s="865"/>
      <c r="G589" s="848"/>
      <c r="H589" s="679" t="s">
        <v>568</v>
      </c>
      <c r="I589" s="698">
        <v>0</v>
      </c>
      <c r="J589" s="715">
        <f t="shared" si="429"/>
        <v>0</v>
      </c>
      <c r="K589" s="702"/>
      <c r="L589" s="698">
        <v>0</v>
      </c>
      <c r="M589" s="715">
        <f t="shared" si="430"/>
        <v>0</v>
      </c>
      <c r="N589" s="701"/>
      <c r="O589" s="850"/>
      <c r="P589" s="852"/>
      <c r="Q589" s="854"/>
      <c r="R589" s="702"/>
      <c r="S589" s="699">
        <f>+R589/210*1000</f>
        <v>0</v>
      </c>
      <c r="T589" s="700"/>
      <c r="U589" s="703">
        <f t="shared" si="432"/>
        <v>0</v>
      </c>
      <c r="V589" s="704">
        <f t="shared" si="433"/>
        <v>0</v>
      </c>
      <c r="W589" s="702"/>
      <c r="X589" s="699">
        <f t="shared" si="412"/>
        <v>0</v>
      </c>
      <c r="Y589" s="700"/>
      <c r="Z589" s="703">
        <f t="shared" si="413"/>
        <v>0</v>
      </c>
      <c r="AA589" s="705">
        <f t="shared" si="414"/>
        <v>0</v>
      </c>
    </row>
    <row r="590" spans="2:27" ht="14.25" customHeight="1" x14ac:dyDescent="0.15">
      <c r="B590" s="858"/>
      <c r="C590" s="859"/>
      <c r="D590" s="861"/>
      <c r="E590" s="864"/>
      <c r="F590" s="865"/>
      <c r="G590" s="846" t="s">
        <v>567</v>
      </c>
      <c r="H590" s="680" t="s">
        <v>566</v>
      </c>
      <c r="I590" s="706">
        <v>50</v>
      </c>
      <c r="J590" s="716">
        <f t="shared" si="429"/>
        <v>238.09523809523807</v>
      </c>
      <c r="K590" s="710"/>
      <c r="L590" s="706">
        <v>75</v>
      </c>
      <c r="M590" s="716">
        <f t="shared" si="430"/>
        <v>206.19652471058063</v>
      </c>
      <c r="N590" s="709"/>
      <c r="O590" s="850"/>
      <c r="P590" s="852"/>
      <c r="Q590" s="854"/>
      <c r="R590" s="710"/>
      <c r="S590" s="707">
        <f t="shared" ref="S590:S595" si="434">+R590/210*1000</f>
        <v>0</v>
      </c>
      <c r="T590" s="708"/>
      <c r="U590" s="711">
        <f t="shared" si="432"/>
        <v>0</v>
      </c>
      <c r="V590" s="712">
        <f t="shared" si="433"/>
        <v>0</v>
      </c>
      <c r="W590" s="710"/>
      <c r="X590" s="707">
        <f t="shared" si="412"/>
        <v>0</v>
      </c>
      <c r="Y590" s="708"/>
      <c r="Z590" s="711">
        <f t="shared" si="413"/>
        <v>0</v>
      </c>
      <c r="AA590" s="713">
        <f t="shared" si="414"/>
        <v>0</v>
      </c>
    </row>
    <row r="591" spans="2:27" ht="14.25" customHeight="1" x14ac:dyDescent="0.15">
      <c r="B591" s="858"/>
      <c r="C591" s="859"/>
      <c r="D591" s="861"/>
      <c r="E591" s="864"/>
      <c r="F591" s="865"/>
      <c r="G591" s="847"/>
      <c r="H591" s="678" t="s">
        <v>567</v>
      </c>
      <c r="I591" s="690">
        <v>0</v>
      </c>
      <c r="J591" s="714">
        <f t="shared" si="429"/>
        <v>0</v>
      </c>
      <c r="K591" s="694"/>
      <c r="L591" s="690">
        <v>0</v>
      </c>
      <c r="M591" s="714">
        <f t="shared" si="430"/>
        <v>0</v>
      </c>
      <c r="N591" s="693"/>
      <c r="O591" s="850"/>
      <c r="P591" s="852"/>
      <c r="Q591" s="854"/>
      <c r="R591" s="694"/>
      <c r="S591" s="691">
        <f t="shared" si="434"/>
        <v>0</v>
      </c>
      <c r="T591" s="692"/>
      <c r="U591" s="695">
        <f t="shared" si="432"/>
        <v>0</v>
      </c>
      <c r="V591" s="696">
        <f t="shared" si="433"/>
        <v>0</v>
      </c>
      <c r="W591" s="694"/>
      <c r="X591" s="691">
        <f t="shared" si="412"/>
        <v>0</v>
      </c>
      <c r="Y591" s="692"/>
      <c r="Z591" s="695">
        <f t="shared" si="413"/>
        <v>0</v>
      </c>
      <c r="AA591" s="697">
        <f t="shared" si="414"/>
        <v>0</v>
      </c>
    </row>
    <row r="592" spans="2:27" ht="14.25" customHeight="1" x14ac:dyDescent="0.15">
      <c r="B592" s="858"/>
      <c r="C592" s="859"/>
      <c r="D592" s="861"/>
      <c r="E592" s="864"/>
      <c r="F592" s="865"/>
      <c r="G592" s="848"/>
      <c r="H592" s="679" t="s">
        <v>568</v>
      </c>
      <c r="I592" s="698">
        <v>0</v>
      </c>
      <c r="J592" s="715">
        <f t="shared" si="429"/>
        <v>0</v>
      </c>
      <c r="K592" s="702"/>
      <c r="L592" s="698">
        <v>0</v>
      </c>
      <c r="M592" s="715">
        <f t="shared" si="430"/>
        <v>0</v>
      </c>
      <c r="N592" s="701"/>
      <c r="O592" s="850"/>
      <c r="P592" s="852"/>
      <c r="Q592" s="854"/>
      <c r="R592" s="702"/>
      <c r="S592" s="699">
        <f t="shared" si="434"/>
        <v>0</v>
      </c>
      <c r="T592" s="700"/>
      <c r="U592" s="703">
        <f t="shared" si="432"/>
        <v>0</v>
      </c>
      <c r="V592" s="704">
        <f t="shared" si="433"/>
        <v>0</v>
      </c>
      <c r="W592" s="702"/>
      <c r="X592" s="699">
        <f t="shared" si="412"/>
        <v>0</v>
      </c>
      <c r="Y592" s="700"/>
      <c r="Z592" s="703">
        <f t="shared" si="413"/>
        <v>0</v>
      </c>
      <c r="AA592" s="705">
        <f t="shared" si="414"/>
        <v>0</v>
      </c>
    </row>
    <row r="593" spans="2:27" ht="14.25" customHeight="1" x14ac:dyDescent="0.15">
      <c r="B593" s="858"/>
      <c r="C593" s="859"/>
      <c r="D593" s="861"/>
      <c r="E593" s="864"/>
      <c r="F593" s="865"/>
      <c r="G593" s="846" t="s">
        <v>568</v>
      </c>
      <c r="H593" s="680" t="s">
        <v>566</v>
      </c>
      <c r="I593" s="706">
        <v>0</v>
      </c>
      <c r="J593" s="716">
        <f t="shared" si="429"/>
        <v>0</v>
      </c>
      <c r="K593" s="710"/>
      <c r="L593" s="706">
        <v>0</v>
      </c>
      <c r="M593" s="716">
        <f t="shared" si="430"/>
        <v>0</v>
      </c>
      <c r="N593" s="709"/>
      <c r="O593" s="850"/>
      <c r="P593" s="852"/>
      <c r="Q593" s="854"/>
      <c r="R593" s="710"/>
      <c r="S593" s="707">
        <f t="shared" si="434"/>
        <v>0</v>
      </c>
      <c r="T593" s="708"/>
      <c r="U593" s="711">
        <f t="shared" si="432"/>
        <v>0</v>
      </c>
      <c r="V593" s="712">
        <f t="shared" si="433"/>
        <v>0</v>
      </c>
      <c r="W593" s="710"/>
      <c r="X593" s="707">
        <f t="shared" si="412"/>
        <v>0</v>
      </c>
      <c r="Y593" s="708"/>
      <c r="Z593" s="711">
        <f t="shared" si="413"/>
        <v>0</v>
      </c>
      <c r="AA593" s="713">
        <f t="shared" si="414"/>
        <v>0</v>
      </c>
    </row>
    <row r="594" spans="2:27" ht="14.25" customHeight="1" x14ac:dyDescent="0.15">
      <c r="B594" s="858"/>
      <c r="C594" s="859"/>
      <c r="D594" s="861"/>
      <c r="E594" s="864"/>
      <c r="F594" s="865"/>
      <c r="G594" s="847"/>
      <c r="H594" s="678" t="s">
        <v>567</v>
      </c>
      <c r="I594" s="690">
        <v>0</v>
      </c>
      <c r="J594" s="714">
        <f t="shared" si="429"/>
        <v>0</v>
      </c>
      <c r="K594" s="694"/>
      <c r="L594" s="690">
        <v>0</v>
      </c>
      <c r="M594" s="714">
        <f t="shared" si="430"/>
        <v>0</v>
      </c>
      <c r="N594" s="693"/>
      <c r="O594" s="850"/>
      <c r="P594" s="852"/>
      <c r="Q594" s="854"/>
      <c r="R594" s="694"/>
      <c r="S594" s="691">
        <f t="shared" si="434"/>
        <v>0</v>
      </c>
      <c r="T594" s="692"/>
      <c r="U594" s="695">
        <f t="shared" si="432"/>
        <v>0</v>
      </c>
      <c r="V594" s="696">
        <f t="shared" si="433"/>
        <v>0</v>
      </c>
      <c r="W594" s="694"/>
      <c r="X594" s="691">
        <f t="shared" si="412"/>
        <v>0</v>
      </c>
      <c r="Y594" s="692"/>
      <c r="Z594" s="695">
        <f t="shared" si="413"/>
        <v>0</v>
      </c>
      <c r="AA594" s="697">
        <f t="shared" si="414"/>
        <v>0</v>
      </c>
    </row>
    <row r="595" spans="2:27" ht="14.25" customHeight="1" x14ac:dyDescent="0.15">
      <c r="B595" s="858"/>
      <c r="C595" s="859"/>
      <c r="D595" s="862"/>
      <c r="E595" s="863"/>
      <c r="F595" s="865"/>
      <c r="G595" s="848"/>
      <c r="H595" s="679" t="s">
        <v>568</v>
      </c>
      <c r="I595" s="698">
        <v>0</v>
      </c>
      <c r="J595" s="715">
        <f t="shared" si="429"/>
        <v>0</v>
      </c>
      <c r="K595" s="702"/>
      <c r="L595" s="698">
        <v>0</v>
      </c>
      <c r="M595" s="715">
        <f t="shared" si="430"/>
        <v>0</v>
      </c>
      <c r="N595" s="701"/>
      <c r="O595" s="849"/>
      <c r="P595" s="851"/>
      <c r="Q595" s="853"/>
      <c r="R595" s="702"/>
      <c r="S595" s="699">
        <f t="shared" si="434"/>
        <v>0</v>
      </c>
      <c r="T595" s="700"/>
      <c r="U595" s="703">
        <f t="shared" si="432"/>
        <v>0</v>
      </c>
      <c r="V595" s="704">
        <f t="shared" si="433"/>
        <v>0</v>
      </c>
      <c r="W595" s="702"/>
      <c r="X595" s="699">
        <f t="shared" si="412"/>
        <v>0</v>
      </c>
      <c r="Y595" s="700"/>
      <c r="Z595" s="703">
        <f t="shared" si="413"/>
        <v>0</v>
      </c>
      <c r="AA595" s="705">
        <f t="shared" si="414"/>
        <v>0</v>
      </c>
    </row>
    <row r="596" spans="2:27" ht="14.25" customHeight="1" x14ac:dyDescent="0.15">
      <c r="B596" s="872">
        <v>66</v>
      </c>
      <c r="C596" s="873" t="s">
        <v>170</v>
      </c>
      <c r="D596" s="874"/>
      <c r="E596" s="863">
        <f t="shared" ref="E596" si="435">SUM(I596:I604)+SUM(L596:L604)</f>
        <v>600</v>
      </c>
      <c r="F596" s="865">
        <v>293</v>
      </c>
      <c r="G596" s="846" t="s">
        <v>566</v>
      </c>
      <c r="H596" s="680" t="s">
        <v>566</v>
      </c>
      <c r="I596" s="706">
        <v>50</v>
      </c>
      <c r="J596" s="716">
        <f t="shared" si="429"/>
        <v>238.09523809523807</v>
      </c>
      <c r="K596" s="710"/>
      <c r="L596" s="706">
        <v>150</v>
      </c>
      <c r="M596" s="716">
        <f t="shared" si="430"/>
        <v>412.39304942116127</v>
      </c>
      <c r="N596" s="709"/>
      <c r="O596" s="849"/>
      <c r="P596" s="851">
        <f t="shared" ref="P596" si="436">SUM(R596:R604)+SUM(W596:W604)</f>
        <v>0</v>
      </c>
      <c r="Q596" s="853"/>
      <c r="R596" s="710"/>
      <c r="S596" s="707">
        <f>+R596/210*1000</f>
        <v>0</v>
      </c>
      <c r="T596" s="708"/>
      <c r="U596" s="711">
        <f>+K596+T596</f>
        <v>0</v>
      </c>
      <c r="V596" s="712">
        <f>IF(S596=0,0,+U596/S596*100)</f>
        <v>0</v>
      </c>
      <c r="W596" s="710"/>
      <c r="X596" s="707">
        <f t="shared" si="412"/>
        <v>0</v>
      </c>
      <c r="Y596" s="708"/>
      <c r="Z596" s="711">
        <f t="shared" si="413"/>
        <v>0</v>
      </c>
      <c r="AA596" s="713">
        <f t="shared" si="414"/>
        <v>0</v>
      </c>
    </row>
    <row r="597" spans="2:27" ht="14.25" customHeight="1" x14ac:dyDescent="0.15">
      <c r="B597" s="872"/>
      <c r="C597" s="873"/>
      <c r="D597" s="874"/>
      <c r="E597" s="864"/>
      <c r="F597" s="865"/>
      <c r="G597" s="847"/>
      <c r="H597" s="678" t="s">
        <v>567</v>
      </c>
      <c r="I597" s="690">
        <v>0</v>
      </c>
      <c r="J597" s="714">
        <f t="shared" si="429"/>
        <v>0</v>
      </c>
      <c r="K597" s="694"/>
      <c r="L597" s="690">
        <v>0</v>
      </c>
      <c r="M597" s="714">
        <f t="shared" si="430"/>
        <v>0</v>
      </c>
      <c r="N597" s="693"/>
      <c r="O597" s="850"/>
      <c r="P597" s="852"/>
      <c r="Q597" s="854"/>
      <c r="R597" s="694"/>
      <c r="S597" s="691">
        <f t="shared" ref="S597" si="437">+R597/210*1000</f>
        <v>0</v>
      </c>
      <c r="T597" s="692"/>
      <c r="U597" s="695">
        <f t="shared" ref="U597:U604" si="438">+K597+T597</f>
        <v>0</v>
      </c>
      <c r="V597" s="696">
        <f t="shared" ref="V597:V604" si="439">IF(S597=0,0,+U597/S597*100)</f>
        <v>0</v>
      </c>
      <c r="W597" s="694"/>
      <c r="X597" s="691">
        <f t="shared" si="412"/>
        <v>0</v>
      </c>
      <c r="Y597" s="692"/>
      <c r="Z597" s="695">
        <f t="shared" si="413"/>
        <v>0</v>
      </c>
      <c r="AA597" s="697">
        <f t="shared" si="414"/>
        <v>0</v>
      </c>
    </row>
    <row r="598" spans="2:27" ht="14.25" customHeight="1" x14ac:dyDescent="0.15">
      <c r="B598" s="872"/>
      <c r="C598" s="873"/>
      <c r="D598" s="874"/>
      <c r="E598" s="864"/>
      <c r="F598" s="865"/>
      <c r="G598" s="848"/>
      <c r="H598" s="679" t="s">
        <v>568</v>
      </c>
      <c r="I598" s="698">
        <v>0</v>
      </c>
      <c r="J598" s="715">
        <f t="shared" si="429"/>
        <v>0</v>
      </c>
      <c r="K598" s="702"/>
      <c r="L598" s="698">
        <v>0</v>
      </c>
      <c r="M598" s="715">
        <f t="shared" si="430"/>
        <v>0</v>
      </c>
      <c r="N598" s="701"/>
      <c r="O598" s="850"/>
      <c r="P598" s="852"/>
      <c r="Q598" s="854"/>
      <c r="R598" s="702"/>
      <c r="S598" s="699">
        <f>+R598/210*1000</f>
        <v>0</v>
      </c>
      <c r="T598" s="700"/>
      <c r="U598" s="703">
        <f t="shared" si="438"/>
        <v>0</v>
      </c>
      <c r="V598" s="704">
        <f t="shared" si="439"/>
        <v>0</v>
      </c>
      <c r="W598" s="702"/>
      <c r="X598" s="699">
        <f t="shared" si="412"/>
        <v>0</v>
      </c>
      <c r="Y598" s="700"/>
      <c r="Z598" s="703">
        <f t="shared" si="413"/>
        <v>0</v>
      </c>
      <c r="AA598" s="705">
        <f t="shared" si="414"/>
        <v>0</v>
      </c>
    </row>
    <row r="599" spans="2:27" ht="14.25" customHeight="1" x14ac:dyDescent="0.15">
      <c r="B599" s="872"/>
      <c r="C599" s="873"/>
      <c r="D599" s="874"/>
      <c r="E599" s="864"/>
      <c r="F599" s="865"/>
      <c r="G599" s="846" t="s">
        <v>567</v>
      </c>
      <c r="H599" s="680" t="s">
        <v>566</v>
      </c>
      <c r="I599" s="706">
        <v>0</v>
      </c>
      <c r="J599" s="716">
        <f t="shared" si="429"/>
        <v>0</v>
      </c>
      <c r="K599" s="710"/>
      <c r="L599" s="706">
        <v>200</v>
      </c>
      <c r="M599" s="716">
        <f t="shared" si="430"/>
        <v>549.85739922821494</v>
      </c>
      <c r="N599" s="709"/>
      <c r="O599" s="850"/>
      <c r="P599" s="852"/>
      <c r="Q599" s="854"/>
      <c r="R599" s="710"/>
      <c r="S599" s="707">
        <f t="shared" ref="S599:S604" si="440">+R599/210*1000</f>
        <v>0</v>
      </c>
      <c r="T599" s="708"/>
      <c r="U599" s="711">
        <f t="shared" si="438"/>
        <v>0</v>
      </c>
      <c r="V599" s="712">
        <f t="shared" si="439"/>
        <v>0</v>
      </c>
      <c r="W599" s="710"/>
      <c r="X599" s="707">
        <f t="shared" si="412"/>
        <v>0</v>
      </c>
      <c r="Y599" s="708"/>
      <c r="Z599" s="711">
        <f t="shared" si="413"/>
        <v>0</v>
      </c>
      <c r="AA599" s="713">
        <f t="shared" si="414"/>
        <v>0</v>
      </c>
    </row>
    <row r="600" spans="2:27" ht="14.25" customHeight="1" x14ac:dyDescent="0.15">
      <c r="B600" s="872"/>
      <c r="C600" s="873"/>
      <c r="D600" s="874"/>
      <c r="E600" s="864"/>
      <c r="F600" s="865"/>
      <c r="G600" s="847"/>
      <c r="H600" s="678" t="s">
        <v>567</v>
      </c>
      <c r="I600" s="690">
        <v>0</v>
      </c>
      <c r="J600" s="714">
        <f t="shared" si="429"/>
        <v>0</v>
      </c>
      <c r="K600" s="694"/>
      <c r="L600" s="690">
        <v>0</v>
      </c>
      <c r="M600" s="714">
        <f t="shared" si="430"/>
        <v>0</v>
      </c>
      <c r="N600" s="693"/>
      <c r="O600" s="850"/>
      <c r="P600" s="852"/>
      <c r="Q600" s="854"/>
      <c r="R600" s="694"/>
      <c r="S600" s="691">
        <f t="shared" si="440"/>
        <v>0</v>
      </c>
      <c r="T600" s="692"/>
      <c r="U600" s="695">
        <f t="shared" si="438"/>
        <v>0</v>
      </c>
      <c r="V600" s="696">
        <f t="shared" si="439"/>
        <v>0</v>
      </c>
      <c r="W600" s="694"/>
      <c r="X600" s="691">
        <f t="shared" si="412"/>
        <v>0</v>
      </c>
      <c r="Y600" s="692"/>
      <c r="Z600" s="695">
        <f t="shared" si="413"/>
        <v>0</v>
      </c>
      <c r="AA600" s="697">
        <f t="shared" si="414"/>
        <v>0</v>
      </c>
    </row>
    <row r="601" spans="2:27" ht="14.25" customHeight="1" x14ac:dyDescent="0.15">
      <c r="B601" s="872"/>
      <c r="C601" s="873"/>
      <c r="D601" s="874"/>
      <c r="E601" s="864"/>
      <c r="F601" s="865"/>
      <c r="G601" s="848"/>
      <c r="H601" s="679" t="s">
        <v>568</v>
      </c>
      <c r="I601" s="698">
        <v>0</v>
      </c>
      <c r="J601" s="715">
        <f t="shared" si="429"/>
        <v>0</v>
      </c>
      <c r="K601" s="702"/>
      <c r="L601" s="698">
        <v>0</v>
      </c>
      <c r="M601" s="715">
        <f t="shared" si="430"/>
        <v>0</v>
      </c>
      <c r="N601" s="701"/>
      <c r="O601" s="850"/>
      <c r="P601" s="852"/>
      <c r="Q601" s="854"/>
      <c r="R601" s="702"/>
      <c r="S601" s="699">
        <f t="shared" si="440"/>
        <v>0</v>
      </c>
      <c r="T601" s="700"/>
      <c r="U601" s="703">
        <f t="shared" si="438"/>
        <v>0</v>
      </c>
      <c r="V601" s="704">
        <f t="shared" si="439"/>
        <v>0</v>
      </c>
      <c r="W601" s="702"/>
      <c r="X601" s="699">
        <f t="shared" si="412"/>
        <v>0</v>
      </c>
      <c r="Y601" s="700"/>
      <c r="Z601" s="703">
        <f t="shared" si="413"/>
        <v>0</v>
      </c>
      <c r="AA601" s="705">
        <f t="shared" si="414"/>
        <v>0</v>
      </c>
    </row>
    <row r="602" spans="2:27" ht="14.25" customHeight="1" x14ac:dyDescent="0.15">
      <c r="B602" s="872"/>
      <c r="C602" s="873"/>
      <c r="D602" s="874"/>
      <c r="E602" s="864"/>
      <c r="F602" s="865"/>
      <c r="G602" s="846" t="s">
        <v>568</v>
      </c>
      <c r="H602" s="680" t="s">
        <v>566</v>
      </c>
      <c r="I602" s="706">
        <v>100</v>
      </c>
      <c r="J602" s="716">
        <f t="shared" si="429"/>
        <v>476.19047619047615</v>
      </c>
      <c r="K602" s="710"/>
      <c r="L602" s="706">
        <v>100</v>
      </c>
      <c r="M602" s="716">
        <f t="shared" si="430"/>
        <v>274.92869961410747</v>
      </c>
      <c r="N602" s="709"/>
      <c r="O602" s="850"/>
      <c r="P602" s="852"/>
      <c r="Q602" s="854"/>
      <c r="R602" s="710"/>
      <c r="S602" s="707">
        <f t="shared" si="440"/>
        <v>0</v>
      </c>
      <c r="T602" s="708"/>
      <c r="U602" s="711">
        <f t="shared" si="438"/>
        <v>0</v>
      </c>
      <c r="V602" s="712">
        <f t="shared" si="439"/>
        <v>0</v>
      </c>
      <c r="W602" s="710"/>
      <c r="X602" s="707">
        <f t="shared" si="412"/>
        <v>0</v>
      </c>
      <c r="Y602" s="708"/>
      <c r="Z602" s="711">
        <f t="shared" si="413"/>
        <v>0</v>
      </c>
      <c r="AA602" s="713">
        <f t="shared" si="414"/>
        <v>0</v>
      </c>
    </row>
    <row r="603" spans="2:27" ht="14.25" customHeight="1" x14ac:dyDescent="0.15">
      <c r="B603" s="872"/>
      <c r="C603" s="873"/>
      <c r="D603" s="874"/>
      <c r="E603" s="864"/>
      <c r="F603" s="865"/>
      <c r="G603" s="847"/>
      <c r="H603" s="678" t="s">
        <v>567</v>
      </c>
      <c r="I603" s="690">
        <v>0</v>
      </c>
      <c r="J603" s="714">
        <f t="shared" si="429"/>
        <v>0</v>
      </c>
      <c r="K603" s="694"/>
      <c r="L603" s="690">
        <v>0</v>
      </c>
      <c r="M603" s="714">
        <f t="shared" si="430"/>
        <v>0</v>
      </c>
      <c r="N603" s="693"/>
      <c r="O603" s="850"/>
      <c r="P603" s="852"/>
      <c r="Q603" s="854"/>
      <c r="R603" s="694"/>
      <c r="S603" s="691">
        <f t="shared" si="440"/>
        <v>0</v>
      </c>
      <c r="T603" s="692"/>
      <c r="U603" s="695">
        <f t="shared" si="438"/>
        <v>0</v>
      </c>
      <c r="V603" s="696">
        <f t="shared" si="439"/>
        <v>0</v>
      </c>
      <c r="W603" s="694"/>
      <c r="X603" s="691">
        <f t="shared" si="412"/>
        <v>0</v>
      </c>
      <c r="Y603" s="692"/>
      <c r="Z603" s="695">
        <f t="shared" si="413"/>
        <v>0</v>
      </c>
      <c r="AA603" s="697">
        <f t="shared" si="414"/>
        <v>0</v>
      </c>
    </row>
    <row r="604" spans="2:27" ht="14.25" customHeight="1" x14ac:dyDescent="0.15">
      <c r="B604" s="872"/>
      <c r="C604" s="873"/>
      <c r="D604" s="874"/>
      <c r="E604" s="863"/>
      <c r="F604" s="865"/>
      <c r="G604" s="848"/>
      <c r="H604" s="679" t="s">
        <v>568</v>
      </c>
      <c r="I604" s="698">
        <v>0</v>
      </c>
      <c r="J604" s="715">
        <f t="shared" si="429"/>
        <v>0</v>
      </c>
      <c r="K604" s="702"/>
      <c r="L604" s="698">
        <v>0</v>
      </c>
      <c r="M604" s="715">
        <f t="shared" si="430"/>
        <v>0</v>
      </c>
      <c r="N604" s="701"/>
      <c r="O604" s="849"/>
      <c r="P604" s="851"/>
      <c r="Q604" s="853"/>
      <c r="R604" s="702"/>
      <c r="S604" s="699">
        <f t="shared" si="440"/>
        <v>0</v>
      </c>
      <c r="T604" s="700"/>
      <c r="U604" s="703">
        <f t="shared" si="438"/>
        <v>0</v>
      </c>
      <c r="V604" s="704">
        <f t="shared" si="439"/>
        <v>0</v>
      </c>
      <c r="W604" s="702"/>
      <c r="X604" s="699">
        <f t="shared" si="412"/>
        <v>0</v>
      </c>
      <c r="Y604" s="700"/>
      <c r="Z604" s="703">
        <f t="shared" si="413"/>
        <v>0</v>
      </c>
      <c r="AA604" s="705">
        <f t="shared" si="414"/>
        <v>0</v>
      </c>
    </row>
    <row r="605" spans="2:27" ht="14.25" customHeight="1" x14ac:dyDescent="0.15">
      <c r="B605" s="872">
        <v>67</v>
      </c>
      <c r="C605" s="873" t="s">
        <v>171</v>
      </c>
      <c r="D605" s="874"/>
      <c r="E605" s="863">
        <f t="shared" ref="E605" si="441">SUM(I605:I613)+SUM(L605:L613)</f>
        <v>325</v>
      </c>
      <c r="F605" s="865">
        <v>218</v>
      </c>
      <c r="G605" s="846" t="s">
        <v>566</v>
      </c>
      <c r="H605" s="680" t="s">
        <v>566</v>
      </c>
      <c r="I605" s="706">
        <v>0</v>
      </c>
      <c r="J605" s="716">
        <f t="shared" si="429"/>
        <v>0</v>
      </c>
      <c r="K605" s="710"/>
      <c r="L605" s="706">
        <v>150</v>
      </c>
      <c r="M605" s="716">
        <f t="shared" si="430"/>
        <v>412.39304942116127</v>
      </c>
      <c r="N605" s="709"/>
      <c r="O605" s="849"/>
      <c r="P605" s="851">
        <f t="shared" ref="P605" si="442">SUM(R605:R613)+SUM(W605:W613)</f>
        <v>0</v>
      </c>
      <c r="Q605" s="853"/>
      <c r="R605" s="710"/>
      <c r="S605" s="707">
        <f>+R605/210*1000</f>
        <v>0</v>
      </c>
      <c r="T605" s="708"/>
      <c r="U605" s="711">
        <f>+K605+T605</f>
        <v>0</v>
      </c>
      <c r="V605" s="712">
        <f>IF(S605=0,0,+U605/S605*100)</f>
        <v>0</v>
      </c>
      <c r="W605" s="710"/>
      <c r="X605" s="707">
        <f t="shared" si="412"/>
        <v>0</v>
      </c>
      <c r="Y605" s="708"/>
      <c r="Z605" s="711">
        <f t="shared" si="413"/>
        <v>0</v>
      </c>
      <c r="AA605" s="713">
        <f t="shared" si="414"/>
        <v>0</v>
      </c>
    </row>
    <row r="606" spans="2:27" ht="14.25" customHeight="1" x14ac:dyDescent="0.15">
      <c r="B606" s="872"/>
      <c r="C606" s="873"/>
      <c r="D606" s="874"/>
      <c r="E606" s="864"/>
      <c r="F606" s="865"/>
      <c r="G606" s="847"/>
      <c r="H606" s="678" t="s">
        <v>567</v>
      </c>
      <c r="I606" s="690">
        <v>0</v>
      </c>
      <c r="J606" s="714">
        <f t="shared" si="429"/>
        <v>0</v>
      </c>
      <c r="K606" s="694"/>
      <c r="L606" s="690">
        <v>0</v>
      </c>
      <c r="M606" s="714">
        <f t="shared" si="430"/>
        <v>0</v>
      </c>
      <c r="N606" s="693"/>
      <c r="O606" s="850"/>
      <c r="P606" s="852"/>
      <c r="Q606" s="854"/>
      <c r="R606" s="694"/>
      <c r="S606" s="691">
        <f t="shared" ref="S606" si="443">+R606/210*1000</f>
        <v>0</v>
      </c>
      <c r="T606" s="692"/>
      <c r="U606" s="695">
        <f t="shared" ref="U606:U613" si="444">+K606+T606</f>
        <v>0</v>
      </c>
      <c r="V606" s="696">
        <f t="shared" ref="V606:V613" si="445">IF(S606=0,0,+U606/S606*100)</f>
        <v>0</v>
      </c>
      <c r="W606" s="694"/>
      <c r="X606" s="691">
        <f t="shared" si="412"/>
        <v>0</v>
      </c>
      <c r="Y606" s="692"/>
      <c r="Z606" s="695">
        <f t="shared" si="413"/>
        <v>0</v>
      </c>
      <c r="AA606" s="697">
        <f t="shared" si="414"/>
        <v>0</v>
      </c>
    </row>
    <row r="607" spans="2:27" ht="14.25" customHeight="1" x14ac:dyDescent="0.15">
      <c r="B607" s="872"/>
      <c r="C607" s="873"/>
      <c r="D607" s="874"/>
      <c r="E607" s="864"/>
      <c r="F607" s="865"/>
      <c r="G607" s="848"/>
      <c r="H607" s="679" t="s">
        <v>568</v>
      </c>
      <c r="I607" s="698">
        <v>0</v>
      </c>
      <c r="J607" s="715">
        <f t="shared" si="429"/>
        <v>0</v>
      </c>
      <c r="K607" s="702"/>
      <c r="L607" s="698">
        <v>0</v>
      </c>
      <c r="M607" s="715">
        <f t="shared" si="430"/>
        <v>0</v>
      </c>
      <c r="N607" s="701"/>
      <c r="O607" s="850"/>
      <c r="P607" s="852"/>
      <c r="Q607" s="854"/>
      <c r="R607" s="702"/>
      <c r="S607" s="699">
        <f>+R607/210*1000</f>
        <v>0</v>
      </c>
      <c r="T607" s="700"/>
      <c r="U607" s="703">
        <f t="shared" si="444"/>
        <v>0</v>
      </c>
      <c r="V607" s="704">
        <f t="shared" si="445"/>
        <v>0</v>
      </c>
      <c r="W607" s="702"/>
      <c r="X607" s="699">
        <f t="shared" si="412"/>
        <v>0</v>
      </c>
      <c r="Y607" s="700"/>
      <c r="Z607" s="703">
        <f t="shared" si="413"/>
        <v>0</v>
      </c>
      <c r="AA607" s="705">
        <f t="shared" si="414"/>
        <v>0</v>
      </c>
    </row>
    <row r="608" spans="2:27" ht="14.25" customHeight="1" x14ac:dyDescent="0.15">
      <c r="B608" s="872"/>
      <c r="C608" s="873"/>
      <c r="D608" s="874"/>
      <c r="E608" s="864"/>
      <c r="F608" s="865"/>
      <c r="G608" s="846" t="s">
        <v>567</v>
      </c>
      <c r="H608" s="680" t="s">
        <v>566</v>
      </c>
      <c r="I608" s="706">
        <v>75</v>
      </c>
      <c r="J608" s="716">
        <f t="shared" si="429"/>
        <v>357.14285714285717</v>
      </c>
      <c r="K608" s="710"/>
      <c r="L608" s="706">
        <v>100</v>
      </c>
      <c r="M608" s="716">
        <f t="shared" si="430"/>
        <v>274.92869961410747</v>
      </c>
      <c r="N608" s="709"/>
      <c r="O608" s="850"/>
      <c r="P608" s="852"/>
      <c r="Q608" s="854"/>
      <c r="R608" s="710"/>
      <c r="S608" s="707">
        <f t="shared" ref="S608:S613" si="446">+R608/210*1000</f>
        <v>0</v>
      </c>
      <c r="T608" s="708"/>
      <c r="U608" s="711">
        <f t="shared" si="444"/>
        <v>0</v>
      </c>
      <c r="V608" s="712">
        <f t="shared" si="445"/>
        <v>0</v>
      </c>
      <c r="W608" s="710"/>
      <c r="X608" s="707">
        <f t="shared" si="412"/>
        <v>0</v>
      </c>
      <c r="Y608" s="708"/>
      <c r="Z608" s="711">
        <f t="shared" si="413"/>
        <v>0</v>
      </c>
      <c r="AA608" s="713">
        <f t="shared" si="414"/>
        <v>0</v>
      </c>
    </row>
    <row r="609" spans="2:27" ht="14.25" customHeight="1" x14ac:dyDescent="0.15">
      <c r="B609" s="872"/>
      <c r="C609" s="873"/>
      <c r="D609" s="874"/>
      <c r="E609" s="864"/>
      <c r="F609" s="865"/>
      <c r="G609" s="847"/>
      <c r="H609" s="678" t="s">
        <v>567</v>
      </c>
      <c r="I609" s="690">
        <v>0</v>
      </c>
      <c r="J609" s="714">
        <f t="shared" si="429"/>
        <v>0</v>
      </c>
      <c r="K609" s="694"/>
      <c r="L609" s="690">
        <v>0</v>
      </c>
      <c r="M609" s="714">
        <f t="shared" si="430"/>
        <v>0</v>
      </c>
      <c r="N609" s="693"/>
      <c r="O609" s="850"/>
      <c r="P609" s="852"/>
      <c r="Q609" s="854"/>
      <c r="R609" s="694"/>
      <c r="S609" s="691">
        <f t="shared" si="446"/>
        <v>0</v>
      </c>
      <c r="T609" s="692"/>
      <c r="U609" s="695">
        <f t="shared" si="444"/>
        <v>0</v>
      </c>
      <c r="V609" s="696">
        <f t="shared" si="445"/>
        <v>0</v>
      </c>
      <c r="W609" s="694"/>
      <c r="X609" s="691">
        <f t="shared" si="412"/>
        <v>0</v>
      </c>
      <c r="Y609" s="692"/>
      <c r="Z609" s="695">
        <f t="shared" si="413"/>
        <v>0</v>
      </c>
      <c r="AA609" s="697">
        <f t="shared" si="414"/>
        <v>0</v>
      </c>
    </row>
    <row r="610" spans="2:27" ht="14.25" customHeight="1" x14ac:dyDescent="0.15">
      <c r="B610" s="872"/>
      <c r="C610" s="873"/>
      <c r="D610" s="874"/>
      <c r="E610" s="864"/>
      <c r="F610" s="865"/>
      <c r="G610" s="848"/>
      <c r="H610" s="679" t="s">
        <v>568</v>
      </c>
      <c r="I610" s="698">
        <v>0</v>
      </c>
      <c r="J610" s="715">
        <f t="shared" si="429"/>
        <v>0</v>
      </c>
      <c r="K610" s="702"/>
      <c r="L610" s="698">
        <v>0</v>
      </c>
      <c r="M610" s="715">
        <f t="shared" si="430"/>
        <v>0</v>
      </c>
      <c r="N610" s="701"/>
      <c r="O610" s="850"/>
      <c r="P610" s="852"/>
      <c r="Q610" s="854"/>
      <c r="R610" s="702"/>
      <c r="S610" s="699">
        <f t="shared" si="446"/>
        <v>0</v>
      </c>
      <c r="T610" s="700"/>
      <c r="U610" s="703">
        <f t="shared" si="444"/>
        <v>0</v>
      </c>
      <c r="V610" s="704">
        <f t="shared" si="445"/>
        <v>0</v>
      </c>
      <c r="W610" s="702"/>
      <c r="X610" s="699">
        <f t="shared" si="412"/>
        <v>0</v>
      </c>
      <c r="Y610" s="700"/>
      <c r="Z610" s="703">
        <f t="shared" si="413"/>
        <v>0</v>
      </c>
      <c r="AA610" s="705">
        <f t="shared" si="414"/>
        <v>0</v>
      </c>
    </row>
    <row r="611" spans="2:27" ht="14.25" customHeight="1" x14ac:dyDescent="0.15">
      <c r="B611" s="872"/>
      <c r="C611" s="873"/>
      <c r="D611" s="874"/>
      <c r="E611" s="864"/>
      <c r="F611" s="865"/>
      <c r="G611" s="846" t="s">
        <v>568</v>
      </c>
      <c r="H611" s="680" t="s">
        <v>566</v>
      </c>
      <c r="I611" s="706">
        <v>0</v>
      </c>
      <c r="J611" s="716">
        <f t="shared" si="429"/>
        <v>0</v>
      </c>
      <c r="K611" s="710"/>
      <c r="L611" s="706">
        <v>0</v>
      </c>
      <c r="M611" s="716">
        <f t="shared" si="430"/>
        <v>0</v>
      </c>
      <c r="N611" s="709"/>
      <c r="O611" s="850"/>
      <c r="P611" s="852"/>
      <c r="Q611" s="854"/>
      <c r="R611" s="710"/>
      <c r="S611" s="707">
        <f t="shared" si="446"/>
        <v>0</v>
      </c>
      <c r="T611" s="708"/>
      <c r="U611" s="711">
        <f t="shared" si="444"/>
        <v>0</v>
      </c>
      <c r="V611" s="712">
        <f t="shared" si="445"/>
        <v>0</v>
      </c>
      <c r="W611" s="710"/>
      <c r="X611" s="707">
        <f t="shared" si="412"/>
        <v>0</v>
      </c>
      <c r="Y611" s="708"/>
      <c r="Z611" s="711">
        <f t="shared" si="413"/>
        <v>0</v>
      </c>
      <c r="AA611" s="713">
        <f t="shared" si="414"/>
        <v>0</v>
      </c>
    </row>
    <row r="612" spans="2:27" ht="14.25" customHeight="1" x14ac:dyDescent="0.15">
      <c r="B612" s="872"/>
      <c r="C612" s="873"/>
      <c r="D612" s="874"/>
      <c r="E612" s="864"/>
      <c r="F612" s="865"/>
      <c r="G612" s="847"/>
      <c r="H612" s="678" t="s">
        <v>567</v>
      </c>
      <c r="I612" s="690">
        <v>0</v>
      </c>
      <c r="J612" s="691">
        <f t="shared" si="429"/>
        <v>0</v>
      </c>
      <c r="K612" s="692"/>
      <c r="L612" s="690">
        <v>0</v>
      </c>
      <c r="M612" s="691">
        <f t="shared" si="430"/>
        <v>0</v>
      </c>
      <c r="N612" s="693"/>
      <c r="O612" s="850"/>
      <c r="P612" s="852"/>
      <c r="Q612" s="854"/>
      <c r="R612" s="694"/>
      <c r="S612" s="691">
        <f t="shared" si="446"/>
        <v>0</v>
      </c>
      <c r="T612" s="692"/>
      <c r="U612" s="695">
        <f t="shared" si="444"/>
        <v>0</v>
      </c>
      <c r="V612" s="696">
        <f t="shared" si="445"/>
        <v>0</v>
      </c>
      <c r="W612" s="694"/>
      <c r="X612" s="691">
        <f t="shared" si="412"/>
        <v>0</v>
      </c>
      <c r="Y612" s="692"/>
      <c r="Z612" s="695">
        <f t="shared" si="413"/>
        <v>0</v>
      </c>
      <c r="AA612" s="697">
        <f t="shared" si="414"/>
        <v>0</v>
      </c>
    </row>
    <row r="613" spans="2:27" ht="14.25" customHeight="1" x14ac:dyDescent="0.15">
      <c r="B613" s="872"/>
      <c r="C613" s="873"/>
      <c r="D613" s="874"/>
      <c r="E613" s="863"/>
      <c r="F613" s="865"/>
      <c r="G613" s="848"/>
      <c r="H613" s="679" t="s">
        <v>568</v>
      </c>
      <c r="I613" s="698">
        <v>0</v>
      </c>
      <c r="J613" s="699">
        <f t="shared" si="429"/>
        <v>0</v>
      </c>
      <c r="K613" s="700"/>
      <c r="L613" s="698">
        <v>0</v>
      </c>
      <c r="M613" s="699">
        <f t="shared" si="430"/>
        <v>0</v>
      </c>
      <c r="N613" s="701"/>
      <c r="O613" s="849"/>
      <c r="P613" s="851"/>
      <c r="Q613" s="853"/>
      <c r="R613" s="702"/>
      <c r="S613" s="699">
        <f t="shared" si="446"/>
        <v>0</v>
      </c>
      <c r="T613" s="700"/>
      <c r="U613" s="703">
        <f t="shared" si="444"/>
        <v>0</v>
      </c>
      <c r="V613" s="704">
        <f t="shared" si="445"/>
        <v>0</v>
      </c>
      <c r="W613" s="702"/>
      <c r="X613" s="699">
        <f t="shared" si="412"/>
        <v>0</v>
      </c>
      <c r="Y613" s="700"/>
      <c r="Z613" s="703">
        <f t="shared" si="413"/>
        <v>0</v>
      </c>
      <c r="AA613" s="705">
        <f t="shared" si="414"/>
        <v>0</v>
      </c>
    </row>
    <row r="614" spans="2:27" ht="14.25" customHeight="1" x14ac:dyDescent="0.15">
      <c r="B614" s="858">
        <v>68</v>
      </c>
      <c r="C614" s="859" t="s">
        <v>172</v>
      </c>
      <c r="D614" s="860" t="s">
        <v>571</v>
      </c>
      <c r="E614" s="863">
        <f t="shared" ref="E614" si="447">SUM(I614:I622)+SUM(L614:L622)</f>
        <v>225</v>
      </c>
      <c r="F614" s="865">
        <v>125</v>
      </c>
      <c r="G614" s="846" t="s">
        <v>566</v>
      </c>
      <c r="H614" s="680" t="s">
        <v>566</v>
      </c>
      <c r="I614" s="706">
        <v>0</v>
      </c>
      <c r="J614" s="716">
        <f t="shared" si="429"/>
        <v>0</v>
      </c>
      <c r="K614" s="710"/>
      <c r="L614" s="706">
        <v>75</v>
      </c>
      <c r="M614" s="716">
        <f t="shared" si="430"/>
        <v>206.19652471058063</v>
      </c>
      <c r="N614" s="709"/>
      <c r="O614" s="849"/>
      <c r="P614" s="851">
        <f t="shared" ref="P614" si="448">SUM(R614:R622)+SUM(W614:W622)</f>
        <v>0</v>
      </c>
      <c r="Q614" s="853"/>
      <c r="R614" s="710"/>
      <c r="S614" s="707">
        <f>+R614/210*1000</f>
        <v>0</v>
      </c>
      <c r="T614" s="708"/>
      <c r="U614" s="711">
        <f>+K614+T614</f>
        <v>0</v>
      </c>
      <c r="V614" s="712">
        <f>IF(S614=0,0,+U614/S614*100)</f>
        <v>0</v>
      </c>
      <c r="W614" s="710"/>
      <c r="X614" s="707">
        <f t="shared" si="412"/>
        <v>0</v>
      </c>
      <c r="Y614" s="708"/>
      <c r="Z614" s="711">
        <f t="shared" si="413"/>
        <v>0</v>
      </c>
      <c r="AA614" s="713">
        <f t="shared" si="414"/>
        <v>0</v>
      </c>
    </row>
    <row r="615" spans="2:27" ht="14.25" customHeight="1" x14ac:dyDescent="0.15">
      <c r="B615" s="858"/>
      <c r="C615" s="859"/>
      <c r="D615" s="861"/>
      <c r="E615" s="864"/>
      <c r="F615" s="865"/>
      <c r="G615" s="847"/>
      <c r="H615" s="678" t="s">
        <v>567</v>
      </c>
      <c r="I615" s="690">
        <v>0</v>
      </c>
      <c r="J615" s="714">
        <f t="shared" si="429"/>
        <v>0</v>
      </c>
      <c r="K615" s="694"/>
      <c r="L615" s="690">
        <v>0</v>
      </c>
      <c r="M615" s="714">
        <f t="shared" si="430"/>
        <v>0</v>
      </c>
      <c r="N615" s="693"/>
      <c r="O615" s="850"/>
      <c r="P615" s="852"/>
      <c r="Q615" s="854"/>
      <c r="R615" s="694"/>
      <c r="S615" s="691">
        <f t="shared" ref="S615" si="449">+R615/210*1000</f>
        <v>0</v>
      </c>
      <c r="T615" s="692"/>
      <c r="U615" s="695">
        <f t="shared" ref="U615:U622" si="450">+K615+T615</f>
        <v>0</v>
      </c>
      <c r="V615" s="696">
        <f t="shared" ref="V615:V622" si="451">IF(S615=0,0,+U615/S615*100)</f>
        <v>0</v>
      </c>
      <c r="W615" s="694"/>
      <c r="X615" s="691">
        <f t="shared" si="412"/>
        <v>0</v>
      </c>
      <c r="Y615" s="692"/>
      <c r="Z615" s="695">
        <f t="shared" si="413"/>
        <v>0</v>
      </c>
      <c r="AA615" s="697">
        <f t="shared" si="414"/>
        <v>0</v>
      </c>
    </row>
    <row r="616" spans="2:27" ht="14.25" customHeight="1" x14ac:dyDescent="0.15">
      <c r="B616" s="858"/>
      <c r="C616" s="859"/>
      <c r="D616" s="861"/>
      <c r="E616" s="864"/>
      <c r="F616" s="865"/>
      <c r="G616" s="848"/>
      <c r="H616" s="679" t="s">
        <v>568</v>
      </c>
      <c r="I616" s="698">
        <v>0</v>
      </c>
      <c r="J616" s="715">
        <f t="shared" si="429"/>
        <v>0</v>
      </c>
      <c r="K616" s="702"/>
      <c r="L616" s="698">
        <v>0</v>
      </c>
      <c r="M616" s="715">
        <f t="shared" si="430"/>
        <v>0</v>
      </c>
      <c r="N616" s="701"/>
      <c r="O616" s="850"/>
      <c r="P616" s="852"/>
      <c r="Q616" s="854"/>
      <c r="R616" s="702"/>
      <c r="S616" s="699">
        <f>+R616/210*1000</f>
        <v>0</v>
      </c>
      <c r="T616" s="700"/>
      <c r="U616" s="703">
        <f t="shared" si="450"/>
        <v>0</v>
      </c>
      <c r="V616" s="704">
        <f t="shared" si="451"/>
        <v>0</v>
      </c>
      <c r="W616" s="702"/>
      <c r="X616" s="699">
        <f t="shared" si="412"/>
        <v>0</v>
      </c>
      <c r="Y616" s="700"/>
      <c r="Z616" s="703">
        <f t="shared" si="413"/>
        <v>0</v>
      </c>
      <c r="AA616" s="705">
        <f t="shared" si="414"/>
        <v>0</v>
      </c>
    </row>
    <row r="617" spans="2:27" ht="14.25" customHeight="1" x14ac:dyDescent="0.15">
      <c r="B617" s="858"/>
      <c r="C617" s="859"/>
      <c r="D617" s="861"/>
      <c r="E617" s="864"/>
      <c r="F617" s="865"/>
      <c r="G617" s="846" t="s">
        <v>567</v>
      </c>
      <c r="H617" s="680" t="s">
        <v>566</v>
      </c>
      <c r="I617" s="706">
        <v>50</v>
      </c>
      <c r="J617" s="716">
        <f t="shared" si="429"/>
        <v>238.09523809523807</v>
      </c>
      <c r="K617" s="710"/>
      <c r="L617" s="706">
        <v>100</v>
      </c>
      <c r="M617" s="716">
        <f t="shared" si="430"/>
        <v>274.92869961410747</v>
      </c>
      <c r="N617" s="709"/>
      <c r="O617" s="850"/>
      <c r="P617" s="852"/>
      <c r="Q617" s="854"/>
      <c r="R617" s="710"/>
      <c r="S617" s="707">
        <f t="shared" ref="S617:S622" si="452">+R617/210*1000</f>
        <v>0</v>
      </c>
      <c r="T617" s="708"/>
      <c r="U617" s="711">
        <f t="shared" si="450"/>
        <v>0</v>
      </c>
      <c r="V617" s="712">
        <f t="shared" si="451"/>
        <v>0</v>
      </c>
      <c r="W617" s="710"/>
      <c r="X617" s="707">
        <f t="shared" si="412"/>
        <v>0</v>
      </c>
      <c r="Y617" s="708"/>
      <c r="Z617" s="711">
        <f t="shared" si="413"/>
        <v>0</v>
      </c>
      <c r="AA617" s="713">
        <f t="shared" si="414"/>
        <v>0</v>
      </c>
    </row>
    <row r="618" spans="2:27" ht="14.25" customHeight="1" x14ac:dyDescent="0.15">
      <c r="B618" s="858"/>
      <c r="C618" s="859"/>
      <c r="D618" s="861"/>
      <c r="E618" s="864"/>
      <c r="F618" s="865"/>
      <c r="G618" s="847"/>
      <c r="H618" s="678" t="s">
        <v>567</v>
      </c>
      <c r="I618" s="690">
        <v>0</v>
      </c>
      <c r="J618" s="714">
        <f t="shared" si="429"/>
        <v>0</v>
      </c>
      <c r="K618" s="694"/>
      <c r="L618" s="690">
        <v>0</v>
      </c>
      <c r="M618" s="714">
        <f t="shared" si="430"/>
        <v>0</v>
      </c>
      <c r="N618" s="693"/>
      <c r="O618" s="850"/>
      <c r="P618" s="852"/>
      <c r="Q618" s="854"/>
      <c r="R618" s="694"/>
      <c r="S618" s="691">
        <f t="shared" si="452"/>
        <v>0</v>
      </c>
      <c r="T618" s="692"/>
      <c r="U618" s="695">
        <f t="shared" si="450"/>
        <v>0</v>
      </c>
      <c r="V618" s="696">
        <f t="shared" si="451"/>
        <v>0</v>
      </c>
      <c r="W618" s="694"/>
      <c r="X618" s="691">
        <f t="shared" si="412"/>
        <v>0</v>
      </c>
      <c r="Y618" s="692"/>
      <c r="Z618" s="695">
        <f t="shared" si="413"/>
        <v>0</v>
      </c>
      <c r="AA618" s="697">
        <f t="shared" si="414"/>
        <v>0</v>
      </c>
    </row>
    <row r="619" spans="2:27" ht="14.25" customHeight="1" x14ac:dyDescent="0.15">
      <c r="B619" s="858"/>
      <c r="C619" s="859"/>
      <c r="D619" s="861"/>
      <c r="E619" s="864"/>
      <c r="F619" s="865"/>
      <c r="G619" s="848"/>
      <c r="H619" s="679" t="s">
        <v>568</v>
      </c>
      <c r="I619" s="698">
        <v>0</v>
      </c>
      <c r="J619" s="715">
        <f t="shared" si="429"/>
        <v>0</v>
      </c>
      <c r="K619" s="702"/>
      <c r="L619" s="698">
        <v>0</v>
      </c>
      <c r="M619" s="715">
        <f t="shared" si="430"/>
        <v>0</v>
      </c>
      <c r="N619" s="701"/>
      <c r="O619" s="850"/>
      <c r="P619" s="852"/>
      <c r="Q619" s="854"/>
      <c r="R619" s="702"/>
      <c r="S619" s="699">
        <f t="shared" si="452"/>
        <v>0</v>
      </c>
      <c r="T619" s="700"/>
      <c r="U619" s="703">
        <f t="shared" si="450"/>
        <v>0</v>
      </c>
      <c r="V619" s="704">
        <f t="shared" si="451"/>
        <v>0</v>
      </c>
      <c r="W619" s="702"/>
      <c r="X619" s="699">
        <f t="shared" si="412"/>
        <v>0</v>
      </c>
      <c r="Y619" s="700"/>
      <c r="Z619" s="703">
        <f t="shared" si="413"/>
        <v>0</v>
      </c>
      <c r="AA619" s="705">
        <f t="shared" si="414"/>
        <v>0</v>
      </c>
    </row>
    <row r="620" spans="2:27" ht="14.25" customHeight="1" x14ac:dyDescent="0.15">
      <c r="B620" s="858"/>
      <c r="C620" s="859"/>
      <c r="D620" s="861"/>
      <c r="E620" s="864"/>
      <c r="F620" s="865"/>
      <c r="G620" s="846" t="s">
        <v>568</v>
      </c>
      <c r="H620" s="680" t="s">
        <v>566</v>
      </c>
      <c r="I620" s="706">
        <v>0</v>
      </c>
      <c r="J620" s="716">
        <f t="shared" si="429"/>
        <v>0</v>
      </c>
      <c r="K620" s="710"/>
      <c r="L620" s="706">
        <v>0</v>
      </c>
      <c r="M620" s="716">
        <f t="shared" si="430"/>
        <v>0</v>
      </c>
      <c r="N620" s="709"/>
      <c r="O620" s="850"/>
      <c r="P620" s="852"/>
      <c r="Q620" s="854"/>
      <c r="R620" s="710"/>
      <c r="S620" s="707">
        <f t="shared" si="452"/>
        <v>0</v>
      </c>
      <c r="T620" s="708"/>
      <c r="U620" s="711">
        <f t="shared" si="450"/>
        <v>0</v>
      </c>
      <c r="V620" s="712">
        <f t="shared" si="451"/>
        <v>0</v>
      </c>
      <c r="W620" s="710"/>
      <c r="X620" s="707">
        <f t="shared" si="412"/>
        <v>0</v>
      </c>
      <c r="Y620" s="708"/>
      <c r="Z620" s="711">
        <f t="shared" si="413"/>
        <v>0</v>
      </c>
      <c r="AA620" s="713">
        <f t="shared" si="414"/>
        <v>0</v>
      </c>
    </row>
    <row r="621" spans="2:27" ht="14.25" customHeight="1" x14ac:dyDescent="0.15">
      <c r="B621" s="858"/>
      <c r="C621" s="859"/>
      <c r="D621" s="861"/>
      <c r="E621" s="864"/>
      <c r="F621" s="865"/>
      <c r="G621" s="847"/>
      <c r="H621" s="678" t="s">
        <v>567</v>
      </c>
      <c r="I621" s="690">
        <v>0</v>
      </c>
      <c r="J621" s="714">
        <f t="shared" si="429"/>
        <v>0</v>
      </c>
      <c r="K621" s="694"/>
      <c r="L621" s="690">
        <v>0</v>
      </c>
      <c r="M621" s="714">
        <f t="shared" si="430"/>
        <v>0</v>
      </c>
      <c r="N621" s="693"/>
      <c r="O621" s="850"/>
      <c r="P621" s="852"/>
      <c r="Q621" s="854"/>
      <c r="R621" s="694"/>
      <c r="S621" s="691">
        <f t="shared" si="452"/>
        <v>0</v>
      </c>
      <c r="T621" s="692"/>
      <c r="U621" s="695">
        <f t="shared" si="450"/>
        <v>0</v>
      </c>
      <c r="V621" s="696">
        <f t="shared" si="451"/>
        <v>0</v>
      </c>
      <c r="W621" s="694"/>
      <c r="X621" s="691">
        <f t="shared" si="412"/>
        <v>0</v>
      </c>
      <c r="Y621" s="692"/>
      <c r="Z621" s="695">
        <f t="shared" si="413"/>
        <v>0</v>
      </c>
      <c r="AA621" s="697">
        <f t="shared" si="414"/>
        <v>0</v>
      </c>
    </row>
    <row r="622" spans="2:27" ht="14.25" customHeight="1" x14ac:dyDescent="0.15">
      <c r="B622" s="858"/>
      <c r="C622" s="859"/>
      <c r="D622" s="862"/>
      <c r="E622" s="863"/>
      <c r="F622" s="865"/>
      <c r="G622" s="848"/>
      <c r="H622" s="679" t="s">
        <v>568</v>
      </c>
      <c r="I622" s="698">
        <v>0</v>
      </c>
      <c r="J622" s="715">
        <f t="shared" si="429"/>
        <v>0</v>
      </c>
      <c r="K622" s="702"/>
      <c r="L622" s="698">
        <v>0</v>
      </c>
      <c r="M622" s="715">
        <f t="shared" si="430"/>
        <v>0</v>
      </c>
      <c r="N622" s="701"/>
      <c r="O622" s="849"/>
      <c r="P622" s="851"/>
      <c r="Q622" s="853"/>
      <c r="R622" s="702"/>
      <c r="S622" s="699">
        <f t="shared" si="452"/>
        <v>0</v>
      </c>
      <c r="T622" s="700"/>
      <c r="U622" s="703">
        <f t="shared" si="450"/>
        <v>0</v>
      </c>
      <c r="V622" s="704">
        <f t="shared" si="451"/>
        <v>0</v>
      </c>
      <c r="W622" s="702"/>
      <c r="X622" s="699">
        <f t="shared" si="412"/>
        <v>0</v>
      </c>
      <c r="Y622" s="700"/>
      <c r="Z622" s="703">
        <f t="shared" si="413"/>
        <v>0</v>
      </c>
      <c r="AA622" s="705">
        <f t="shared" si="414"/>
        <v>0</v>
      </c>
    </row>
    <row r="623" spans="2:27" ht="14.25" customHeight="1" x14ac:dyDescent="0.15">
      <c r="B623" s="872">
        <v>69</v>
      </c>
      <c r="C623" s="873" t="s">
        <v>173</v>
      </c>
      <c r="D623" s="874"/>
      <c r="E623" s="863">
        <f t="shared" ref="E623" si="453">SUM(I623:I631)+SUM(L623:L631)</f>
        <v>300</v>
      </c>
      <c r="F623" s="865">
        <v>189</v>
      </c>
      <c r="G623" s="846" t="s">
        <v>566</v>
      </c>
      <c r="H623" s="680" t="s">
        <v>566</v>
      </c>
      <c r="I623" s="706">
        <v>0</v>
      </c>
      <c r="J623" s="716">
        <f t="shared" si="429"/>
        <v>0</v>
      </c>
      <c r="K623" s="710"/>
      <c r="L623" s="706">
        <v>150</v>
      </c>
      <c r="M623" s="716">
        <f t="shared" si="430"/>
        <v>412.39304942116127</v>
      </c>
      <c r="N623" s="709"/>
      <c r="O623" s="849"/>
      <c r="P623" s="851">
        <f t="shared" ref="P623" si="454">SUM(R623:R631)+SUM(W623:W631)</f>
        <v>0</v>
      </c>
      <c r="Q623" s="853"/>
      <c r="R623" s="710"/>
      <c r="S623" s="707">
        <f>+R623/210*1000</f>
        <v>0</v>
      </c>
      <c r="T623" s="708"/>
      <c r="U623" s="711">
        <f>+K623+T623</f>
        <v>0</v>
      </c>
      <c r="V623" s="712">
        <f>IF(S623=0,0,+U623/S623*100)</f>
        <v>0</v>
      </c>
      <c r="W623" s="710"/>
      <c r="X623" s="707">
        <f t="shared" si="412"/>
        <v>0</v>
      </c>
      <c r="Y623" s="708"/>
      <c r="Z623" s="711">
        <f t="shared" si="413"/>
        <v>0</v>
      </c>
      <c r="AA623" s="713">
        <f t="shared" si="414"/>
        <v>0</v>
      </c>
    </row>
    <row r="624" spans="2:27" ht="14.25" customHeight="1" x14ac:dyDescent="0.15">
      <c r="B624" s="872"/>
      <c r="C624" s="873"/>
      <c r="D624" s="874"/>
      <c r="E624" s="864"/>
      <c r="F624" s="865"/>
      <c r="G624" s="847"/>
      <c r="H624" s="678" t="s">
        <v>567</v>
      </c>
      <c r="I624" s="690">
        <v>0</v>
      </c>
      <c r="J624" s="714">
        <f t="shared" si="429"/>
        <v>0</v>
      </c>
      <c r="K624" s="694"/>
      <c r="L624" s="690">
        <v>0</v>
      </c>
      <c r="M624" s="714">
        <f t="shared" si="430"/>
        <v>0</v>
      </c>
      <c r="N624" s="693"/>
      <c r="O624" s="850"/>
      <c r="P624" s="852"/>
      <c r="Q624" s="854"/>
      <c r="R624" s="694"/>
      <c r="S624" s="691">
        <f t="shared" ref="S624" si="455">+R624/210*1000</f>
        <v>0</v>
      </c>
      <c r="T624" s="692"/>
      <c r="U624" s="695">
        <f t="shared" ref="U624:U631" si="456">+K624+T624</f>
        <v>0</v>
      </c>
      <c r="V624" s="696">
        <f t="shared" ref="V624:V631" si="457">IF(S624=0,0,+U624/S624*100)</f>
        <v>0</v>
      </c>
      <c r="W624" s="694"/>
      <c r="X624" s="691">
        <f t="shared" si="412"/>
        <v>0</v>
      </c>
      <c r="Y624" s="692"/>
      <c r="Z624" s="695">
        <f t="shared" si="413"/>
        <v>0</v>
      </c>
      <c r="AA624" s="697">
        <f t="shared" si="414"/>
        <v>0</v>
      </c>
    </row>
    <row r="625" spans="2:27" ht="14.25" customHeight="1" x14ac:dyDescent="0.15">
      <c r="B625" s="872"/>
      <c r="C625" s="873"/>
      <c r="D625" s="874"/>
      <c r="E625" s="864"/>
      <c r="F625" s="865"/>
      <c r="G625" s="848"/>
      <c r="H625" s="679" t="s">
        <v>568</v>
      </c>
      <c r="I625" s="698">
        <v>0</v>
      </c>
      <c r="J625" s="715">
        <f t="shared" si="429"/>
        <v>0</v>
      </c>
      <c r="K625" s="702"/>
      <c r="L625" s="698">
        <v>0</v>
      </c>
      <c r="M625" s="715">
        <f t="shared" si="430"/>
        <v>0</v>
      </c>
      <c r="N625" s="701"/>
      <c r="O625" s="850"/>
      <c r="P625" s="852"/>
      <c r="Q625" s="854"/>
      <c r="R625" s="702"/>
      <c r="S625" s="699">
        <f>+R625/210*1000</f>
        <v>0</v>
      </c>
      <c r="T625" s="700"/>
      <c r="U625" s="703">
        <f t="shared" si="456"/>
        <v>0</v>
      </c>
      <c r="V625" s="704">
        <f t="shared" si="457"/>
        <v>0</v>
      </c>
      <c r="W625" s="702"/>
      <c r="X625" s="699">
        <f t="shared" si="412"/>
        <v>0</v>
      </c>
      <c r="Y625" s="700"/>
      <c r="Z625" s="703">
        <f t="shared" si="413"/>
        <v>0</v>
      </c>
      <c r="AA625" s="705">
        <f t="shared" si="414"/>
        <v>0</v>
      </c>
    </row>
    <row r="626" spans="2:27" ht="14.25" customHeight="1" x14ac:dyDescent="0.15">
      <c r="B626" s="872"/>
      <c r="C626" s="873"/>
      <c r="D626" s="874"/>
      <c r="E626" s="864"/>
      <c r="F626" s="865"/>
      <c r="G626" s="846" t="s">
        <v>567</v>
      </c>
      <c r="H626" s="680" t="s">
        <v>566</v>
      </c>
      <c r="I626" s="706">
        <v>75</v>
      </c>
      <c r="J626" s="716">
        <f t="shared" si="429"/>
        <v>357.14285714285717</v>
      </c>
      <c r="K626" s="710"/>
      <c r="L626" s="706">
        <v>75</v>
      </c>
      <c r="M626" s="716">
        <f t="shared" si="430"/>
        <v>206.19652471058063</v>
      </c>
      <c r="N626" s="709"/>
      <c r="O626" s="850"/>
      <c r="P626" s="852"/>
      <c r="Q626" s="854"/>
      <c r="R626" s="710"/>
      <c r="S626" s="707">
        <f t="shared" ref="S626:S631" si="458">+R626/210*1000</f>
        <v>0</v>
      </c>
      <c r="T626" s="708"/>
      <c r="U626" s="711">
        <f t="shared" si="456"/>
        <v>0</v>
      </c>
      <c r="V626" s="712">
        <f t="shared" si="457"/>
        <v>0</v>
      </c>
      <c r="W626" s="710"/>
      <c r="X626" s="707">
        <f t="shared" si="412"/>
        <v>0</v>
      </c>
      <c r="Y626" s="708"/>
      <c r="Z626" s="711">
        <f t="shared" si="413"/>
        <v>0</v>
      </c>
      <c r="AA626" s="713">
        <f t="shared" si="414"/>
        <v>0</v>
      </c>
    </row>
    <row r="627" spans="2:27" ht="14.25" customHeight="1" x14ac:dyDescent="0.15">
      <c r="B627" s="872"/>
      <c r="C627" s="873"/>
      <c r="D627" s="874"/>
      <c r="E627" s="864"/>
      <c r="F627" s="865"/>
      <c r="G627" s="847"/>
      <c r="H627" s="678" t="s">
        <v>567</v>
      </c>
      <c r="I627" s="690">
        <v>0</v>
      </c>
      <c r="J627" s="714">
        <f t="shared" si="429"/>
        <v>0</v>
      </c>
      <c r="K627" s="694"/>
      <c r="L627" s="690">
        <v>0</v>
      </c>
      <c r="M627" s="714">
        <f t="shared" si="430"/>
        <v>0</v>
      </c>
      <c r="N627" s="693"/>
      <c r="O627" s="850"/>
      <c r="P627" s="852"/>
      <c r="Q627" s="854"/>
      <c r="R627" s="694"/>
      <c r="S627" s="691">
        <f t="shared" si="458"/>
        <v>0</v>
      </c>
      <c r="T627" s="692"/>
      <c r="U627" s="695">
        <f t="shared" si="456"/>
        <v>0</v>
      </c>
      <c r="V627" s="696">
        <f t="shared" si="457"/>
        <v>0</v>
      </c>
      <c r="W627" s="694"/>
      <c r="X627" s="691">
        <f t="shared" si="412"/>
        <v>0</v>
      </c>
      <c r="Y627" s="692"/>
      <c r="Z627" s="695">
        <f t="shared" si="413"/>
        <v>0</v>
      </c>
      <c r="AA627" s="697">
        <f t="shared" si="414"/>
        <v>0</v>
      </c>
    </row>
    <row r="628" spans="2:27" ht="14.25" customHeight="1" x14ac:dyDescent="0.15">
      <c r="B628" s="872"/>
      <c r="C628" s="873"/>
      <c r="D628" s="874"/>
      <c r="E628" s="864"/>
      <c r="F628" s="865"/>
      <c r="G628" s="848"/>
      <c r="H628" s="679" t="s">
        <v>568</v>
      </c>
      <c r="I628" s="698">
        <v>0</v>
      </c>
      <c r="J628" s="715">
        <f t="shared" si="429"/>
        <v>0</v>
      </c>
      <c r="K628" s="702"/>
      <c r="L628" s="698">
        <v>0</v>
      </c>
      <c r="M628" s="715">
        <f t="shared" si="430"/>
        <v>0</v>
      </c>
      <c r="N628" s="701"/>
      <c r="O628" s="850"/>
      <c r="P628" s="852"/>
      <c r="Q628" s="854"/>
      <c r="R628" s="702"/>
      <c r="S628" s="699">
        <f t="shared" si="458"/>
        <v>0</v>
      </c>
      <c r="T628" s="700"/>
      <c r="U628" s="703">
        <f t="shared" si="456"/>
        <v>0</v>
      </c>
      <c r="V628" s="704">
        <f t="shared" si="457"/>
        <v>0</v>
      </c>
      <c r="W628" s="702"/>
      <c r="X628" s="699">
        <f t="shared" si="412"/>
        <v>0</v>
      </c>
      <c r="Y628" s="700"/>
      <c r="Z628" s="703">
        <f t="shared" si="413"/>
        <v>0</v>
      </c>
      <c r="AA628" s="705">
        <f t="shared" si="414"/>
        <v>0</v>
      </c>
    </row>
    <row r="629" spans="2:27" ht="14.25" customHeight="1" x14ac:dyDescent="0.15">
      <c r="B629" s="872"/>
      <c r="C629" s="873"/>
      <c r="D629" s="874"/>
      <c r="E629" s="864"/>
      <c r="F629" s="865"/>
      <c r="G629" s="846" t="s">
        <v>568</v>
      </c>
      <c r="H629" s="680" t="s">
        <v>566</v>
      </c>
      <c r="I629" s="706">
        <v>0</v>
      </c>
      <c r="J629" s="716">
        <f t="shared" si="429"/>
        <v>0</v>
      </c>
      <c r="K629" s="710"/>
      <c r="L629" s="706">
        <v>0</v>
      </c>
      <c r="M629" s="716">
        <f t="shared" si="430"/>
        <v>0</v>
      </c>
      <c r="N629" s="709"/>
      <c r="O629" s="850"/>
      <c r="P629" s="852"/>
      <c r="Q629" s="854"/>
      <c r="R629" s="710"/>
      <c r="S629" s="707">
        <f t="shared" si="458"/>
        <v>0</v>
      </c>
      <c r="T629" s="708"/>
      <c r="U629" s="711">
        <f t="shared" si="456"/>
        <v>0</v>
      </c>
      <c r="V629" s="712">
        <f t="shared" si="457"/>
        <v>0</v>
      </c>
      <c r="W629" s="710"/>
      <c r="X629" s="707">
        <f t="shared" si="412"/>
        <v>0</v>
      </c>
      <c r="Y629" s="708"/>
      <c r="Z629" s="711">
        <f t="shared" si="413"/>
        <v>0</v>
      </c>
      <c r="AA629" s="713">
        <f t="shared" si="414"/>
        <v>0</v>
      </c>
    </row>
    <row r="630" spans="2:27" ht="14.25" customHeight="1" x14ac:dyDescent="0.15">
      <c r="B630" s="872"/>
      <c r="C630" s="873"/>
      <c r="D630" s="874"/>
      <c r="E630" s="864"/>
      <c r="F630" s="865"/>
      <c r="G630" s="847"/>
      <c r="H630" s="678" t="s">
        <v>567</v>
      </c>
      <c r="I630" s="690">
        <v>0</v>
      </c>
      <c r="J630" s="714">
        <f t="shared" si="429"/>
        <v>0</v>
      </c>
      <c r="K630" s="694"/>
      <c r="L630" s="690">
        <v>0</v>
      </c>
      <c r="M630" s="714">
        <f t="shared" si="430"/>
        <v>0</v>
      </c>
      <c r="N630" s="693"/>
      <c r="O630" s="850"/>
      <c r="P630" s="852"/>
      <c r="Q630" s="854"/>
      <c r="R630" s="694"/>
      <c r="S630" s="691">
        <f t="shared" si="458"/>
        <v>0</v>
      </c>
      <c r="T630" s="692"/>
      <c r="U630" s="695">
        <f t="shared" si="456"/>
        <v>0</v>
      </c>
      <c r="V630" s="696">
        <f t="shared" si="457"/>
        <v>0</v>
      </c>
      <c r="W630" s="694"/>
      <c r="X630" s="691">
        <f t="shared" si="412"/>
        <v>0</v>
      </c>
      <c r="Y630" s="692"/>
      <c r="Z630" s="695">
        <f t="shared" si="413"/>
        <v>0</v>
      </c>
      <c r="AA630" s="697">
        <f t="shared" si="414"/>
        <v>0</v>
      </c>
    </row>
    <row r="631" spans="2:27" ht="14.25" customHeight="1" x14ac:dyDescent="0.15">
      <c r="B631" s="872"/>
      <c r="C631" s="873"/>
      <c r="D631" s="874"/>
      <c r="E631" s="863"/>
      <c r="F631" s="865"/>
      <c r="G631" s="848"/>
      <c r="H631" s="679" t="s">
        <v>568</v>
      </c>
      <c r="I631" s="698">
        <v>0</v>
      </c>
      <c r="J631" s="715">
        <f t="shared" si="429"/>
        <v>0</v>
      </c>
      <c r="K631" s="702"/>
      <c r="L631" s="698">
        <v>0</v>
      </c>
      <c r="M631" s="715">
        <f t="shared" si="430"/>
        <v>0</v>
      </c>
      <c r="N631" s="701"/>
      <c r="O631" s="849"/>
      <c r="P631" s="851"/>
      <c r="Q631" s="853"/>
      <c r="R631" s="702"/>
      <c r="S631" s="699">
        <f t="shared" si="458"/>
        <v>0</v>
      </c>
      <c r="T631" s="700"/>
      <c r="U631" s="703">
        <f t="shared" si="456"/>
        <v>0</v>
      </c>
      <c r="V631" s="704">
        <f t="shared" si="457"/>
        <v>0</v>
      </c>
      <c r="W631" s="702"/>
      <c r="X631" s="699">
        <f t="shared" si="412"/>
        <v>0</v>
      </c>
      <c r="Y631" s="700"/>
      <c r="Z631" s="703">
        <f t="shared" si="413"/>
        <v>0</v>
      </c>
      <c r="AA631" s="705">
        <f t="shared" si="414"/>
        <v>0</v>
      </c>
    </row>
    <row r="632" spans="2:27" ht="14.25" customHeight="1" x14ac:dyDescent="0.15">
      <c r="B632" s="858">
        <v>70</v>
      </c>
      <c r="C632" s="859" t="s">
        <v>174</v>
      </c>
      <c r="D632" s="860" t="s">
        <v>571</v>
      </c>
      <c r="E632" s="863">
        <f t="shared" ref="E632" si="459">SUM(I632:I640)+SUM(L632:L640)</f>
        <v>450</v>
      </c>
      <c r="F632" s="865">
        <v>253</v>
      </c>
      <c r="G632" s="846" t="s">
        <v>566</v>
      </c>
      <c r="H632" s="680" t="s">
        <v>566</v>
      </c>
      <c r="I632" s="706">
        <v>0</v>
      </c>
      <c r="J632" s="716">
        <f t="shared" si="429"/>
        <v>0</v>
      </c>
      <c r="K632" s="710"/>
      <c r="L632" s="706">
        <v>150</v>
      </c>
      <c r="M632" s="716">
        <f t="shared" si="430"/>
        <v>412.39304942116127</v>
      </c>
      <c r="N632" s="709"/>
      <c r="O632" s="849"/>
      <c r="P632" s="851">
        <f t="shared" ref="P632" si="460">SUM(R632:R640)+SUM(W632:W640)</f>
        <v>0</v>
      </c>
      <c r="Q632" s="853"/>
      <c r="R632" s="710"/>
      <c r="S632" s="707">
        <f>+R632/210*1000</f>
        <v>0</v>
      </c>
      <c r="T632" s="708"/>
      <c r="U632" s="711">
        <f>+K632+T632</f>
        <v>0</v>
      </c>
      <c r="V632" s="712">
        <f>IF(S632=0,0,+U632/S632*100)</f>
        <v>0</v>
      </c>
      <c r="W632" s="710"/>
      <c r="X632" s="707">
        <f t="shared" ref="X632:X695" si="461">+W632/210/SQRT(3)*1000</f>
        <v>0</v>
      </c>
      <c r="Y632" s="708"/>
      <c r="Z632" s="711">
        <f t="shared" ref="Z632:Z695" si="462">+N632+Y632</f>
        <v>0</v>
      </c>
      <c r="AA632" s="713">
        <f t="shared" ref="AA632:AA695" si="463">IF(X632=0,0,+Z632/X632*100)</f>
        <v>0</v>
      </c>
    </row>
    <row r="633" spans="2:27" ht="14.25" customHeight="1" x14ac:dyDescent="0.15">
      <c r="B633" s="858"/>
      <c r="C633" s="859"/>
      <c r="D633" s="861"/>
      <c r="E633" s="864"/>
      <c r="F633" s="865"/>
      <c r="G633" s="847"/>
      <c r="H633" s="678" t="s">
        <v>567</v>
      </c>
      <c r="I633" s="690">
        <v>0</v>
      </c>
      <c r="J633" s="714">
        <f t="shared" si="429"/>
        <v>0</v>
      </c>
      <c r="K633" s="694"/>
      <c r="L633" s="690">
        <v>0</v>
      </c>
      <c r="M633" s="714">
        <f t="shared" si="430"/>
        <v>0</v>
      </c>
      <c r="N633" s="693"/>
      <c r="O633" s="850"/>
      <c r="P633" s="852"/>
      <c r="Q633" s="854"/>
      <c r="R633" s="694"/>
      <c r="S633" s="691">
        <f t="shared" ref="S633" si="464">+R633/210*1000</f>
        <v>0</v>
      </c>
      <c r="T633" s="692"/>
      <c r="U633" s="695">
        <f t="shared" ref="U633:U640" si="465">+K633+T633</f>
        <v>0</v>
      </c>
      <c r="V633" s="696">
        <f t="shared" ref="V633:V640" si="466">IF(S633=0,0,+U633/S633*100)</f>
        <v>0</v>
      </c>
      <c r="W633" s="694"/>
      <c r="X633" s="691">
        <f t="shared" si="461"/>
        <v>0</v>
      </c>
      <c r="Y633" s="692"/>
      <c r="Z633" s="695">
        <f t="shared" si="462"/>
        <v>0</v>
      </c>
      <c r="AA633" s="697">
        <f t="shared" si="463"/>
        <v>0</v>
      </c>
    </row>
    <row r="634" spans="2:27" ht="14.25" customHeight="1" x14ac:dyDescent="0.15">
      <c r="B634" s="858"/>
      <c r="C634" s="859"/>
      <c r="D634" s="861"/>
      <c r="E634" s="864"/>
      <c r="F634" s="865"/>
      <c r="G634" s="848"/>
      <c r="H634" s="679" t="s">
        <v>568</v>
      </c>
      <c r="I634" s="698">
        <v>0</v>
      </c>
      <c r="J634" s="715">
        <f t="shared" si="429"/>
        <v>0</v>
      </c>
      <c r="K634" s="702"/>
      <c r="L634" s="698">
        <v>0</v>
      </c>
      <c r="M634" s="715">
        <f t="shared" si="430"/>
        <v>0</v>
      </c>
      <c r="N634" s="701"/>
      <c r="O634" s="850"/>
      <c r="P634" s="852"/>
      <c r="Q634" s="854"/>
      <c r="R634" s="702"/>
      <c r="S634" s="699">
        <f>+R634/210*1000</f>
        <v>0</v>
      </c>
      <c r="T634" s="700"/>
      <c r="U634" s="703">
        <f t="shared" si="465"/>
        <v>0</v>
      </c>
      <c r="V634" s="704">
        <f t="shared" si="466"/>
        <v>0</v>
      </c>
      <c r="W634" s="702"/>
      <c r="X634" s="699">
        <f t="shared" si="461"/>
        <v>0</v>
      </c>
      <c r="Y634" s="700"/>
      <c r="Z634" s="703">
        <f t="shared" si="462"/>
        <v>0</v>
      </c>
      <c r="AA634" s="705">
        <f t="shared" si="463"/>
        <v>0</v>
      </c>
    </row>
    <row r="635" spans="2:27" ht="14.25" customHeight="1" x14ac:dyDescent="0.15">
      <c r="B635" s="858"/>
      <c r="C635" s="859"/>
      <c r="D635" s="861"/>
      <c r="E635" s="864"/>
      <c r="F635" s="865"/>
      <c r="G635" s="846" t="s">
        <v>567</v>
      </c>
      <c r="H635" s="680" t="s">
        <v>566</v>
      </c>
      <c r="I635" s="706">
        <v>100</v>
      </c>
      <c r="J635" s="716">
        <f t="shared" si="429"/>
        <v>476.19047619047615</v>
      </c>
      <c r="K635" s="710"/>
      <c r="L635" s="706">
        <v>200</v>
      </c>
      <c r="M635" s="716">
        <f t="shared" si="430"/>
        <v>549.85739922821494</v>
      </c>
      <c r="N635" s="709"/>
      <c r="O635" s="850"/>
      <c r="P635" s="852"/>
      <c r="Q635" s="854"/>
      <c r="R635" s="710"/>
      <c r="S635" s="707">
        <f t="shared" ref="S635:S640" si="467">+R635/210*1000</f>
        <v>0</v>
      </c>
      <c r="T635" s="708"/>
      <c r="U635" s="711">
        <f t="shared" si="465"/>
        <v>0</v>
      </c>
      <c r="V635" s="712">
        <f t="shared" si="466"/>
        <v>0</v>
      </c>
      <c r="W635" s="710"/>
      <c r="X635" s="707">
        <f t="shared" si="461"/>
        <v>0</v>
      </c>
      <c r="Y635" s="708"/>
      <c r="Z635" s="711">
        <f t="shared" si="462"/>
        <v>0</v>
      </c>
      <c r="AA635" s="713">
        <f t="shared" si="463"/>
        <v>0</v>
      </c>
    </row>
    <row r="636" spans="2:27" ht="14.25" customHeight="1" x14ac:dyDescent="0.15">
      <c r="B636" s="858"/>
      <c r="C636" s="859"/>
      <c r="D636" s="861"/>
      <c r="E636" s="864"/>
      <c r="F636" s="865"/>
      <c r="G636" s="847"/>
      <c r="H636" s="678" t="s">
        <v>567</v>
      </c>
      <c r="I636" s="690">
        <v>0</v>
      </c>
      <c r="J636" s="714">
        <f t="shared" si="429"/>
        <v>0</v>
      </c>
      <c r="K636" s="694"/>
      <c r="L636" s="690">
        <v>0</v>
      </c>
      <c r="M636" s="714">
        <f t="shared" si="430"/>
        <v>0</v>
      </c>
      <c r="N636" s="693"/>
      <c r="O636" s="850"/>
      <c r="P636" s="852"/>
      <c r="Q636" s="854"/>
      <c r="R636" s="694"/>
      <c r="S636" s="691">
        <f t="shared" si="467"/>
        <v>0</v>
      </c>
      <c r="T636" s="692"/>
      <c r="U636" s="695">
        <f t="shared" si="465"/>
        <v>0</v>
      </c>
      <c r="V636" s="696">
        <f t="shared" si="466"/>
        <v>0</v>
      </c>
      <c r="W636" s="694"/>
      <c r="X636" s="691">
        <f t="shared" si="461"/>
        <v>0</v>
      </c>
      <c r="Y636" s="692"/>
      <c r="Z636" s="695">
        <f t="shared" si="462"/>
        <v>0</v>
      </c>
      <c r="AA636" s="697">
        <f t="shared" si="463"/>
        <v>0</v>
      </c>
    </row>
    <row r="637" spans="2:27" ht="14.25" customHeight="1" x14ac:dyDescent="0.15">
      <c r="B637" s="858"/>
      <c r="C637" s="859"/>
      <c r="D637" s="861"/>
      <c r="E637" s="864"/>
      <c r="F637" s="865"/>
      <c r="G637" s="848"/>
      <c r="H637" s="679" t="s">
        <v>568</v>
      </c>
      <c r="I637" s="698">
        <v>0</v>
      </c>
      <c r="J637" s="715">
        <f t="shared" si="429"/>
        <v>0</v>
      </c>
      <c r="K637" s="702"/>
      <c r="L637" s="698">
        <v>0</v>
      </c>
      <c r="M637" s="715">
        <f t="shared" si="430"/>
        <v>0</v>
      </c>
      <c r="N637" s="701"/>
      <c r="O637" s="850"/>
      <c r="P637" s="852"/>
      <c r="Q637" s="854"/>
      <c r="R637" s="702"/>
      <c r="S637" s="699">
        <f t="shared" si="467"/>
        <v>0</v>
      </c>
      <c r="T637" s="700"/>
      <c r="U637" s="703">
        <f t="shared" si="465"/>
        <v>0</v>
      </c>
      <c r="V637" s="704">
        <f t="shared" si="466"/>
        <v>0</v>
      </c>
      <c r="W637" s="702"/>
      <c r="X637" s="699">
        <f t="shared" si="461"/>
        <v>0</v>
      </c>
      <c r="Y637" s="700"/>
      <c r="Z637" s="703">
        <f t="shared" si="462"/>
        <v>0</v>
      </c>
      <c r="AA637" s="705">
        <f t="shared" si="463"/>
        <v>0</v>
      </c>
    </row>
    <row r="638" spans="2:27" ht="14.25" customHeight="1" x14ac:dyDescent="0.15">
      <c r="B638" s="858"/>
      <c r="C638" s="859"/>
      <c r="D638" s="861"/>
      <c r="E638" s="864"/>
      <c r="F638" s="865"/>
      <c r="G638" s="846" t="s">
        <v>568</v>
      </c>
      <c r="H638" s="680" t="s">
        <v>566</v>
      </c>
      <c r="I638" s="706">
        <v>0</v>
      </c>
      <c r="J638" s="716">
        <f t="shared" si="429"/>
        <v>0</v>
      </c>
      <c r="K638" s="710"/>
      <c r="L638" s="706">
        <v>0</v>
      </c>
      <c r="M638" s="716">
        <f t="shared" si="430"/>
        <v>0</v>
      </c>
      <c r="N638" s="709"/>
      <c r="O638" s="850"/>
      <c r="P638" s="852"/>
      <c r="Q638" s="854"/>
      <c r="R638" s="710"/>
      <c r="S638" s="707">
        <f t="shared" si="467"/>
        <v>0</v>
      </c>
      <c r="T638" s="708"/>
      <c r="U638" s="711">
        <f t="shared" si="465"/>
        <v>0</v>
      </c>
      <c r="V638" s="712">
        <f t="shared" si="466"/>
        <v>0</v>
      </c>
      <c r="W638" s="710"/>
      <c r="X638" s="707">
        <f t="shared" si="461"/>
        <v>0</v>
      </c>
      <c r="Y638" s="708"/>
      <c r="Z638" s="711">
        <f t="shared" si="462"/>
        <v>0</v>
      </c>
      <c r="AA638" s="713">
        <f t="shared" si="463"/>
        <v>0</v>
      </c>
    </row>
    <row r="639" spans="2:27" ht="14.25" customHeight="1" x14ac:dyDescent="0.15">
      <c r="B639" s="858"/>
      <c r="C639" s="859"/>
      <c r="D639" s="861"/>
      <c r="E639" s="864"/>
      <c r="F639" s="865"/>
      <c r="G639" s="847"/>
      <c r="H639" s="678" t="s">
        <v>567</v>
      </c>
      <c r="I639" s="690">
        <v>0</v>
      </c>
      <c r="J639" s="691">
        <f t="shared" si="429"/>
        <v>0</v>
      </c>
      <c r="K639" s="692"/>
      <c r="L639" s="690">
        <v>0</v>
      </c>
      <c r="M639" s="691">
        <f t="shared" si="430"/>
        <v>0</v>
      </c>
      <c r="N639" s="693"/>
      <c r="O639" s="850"/>
      <c r="P639" s="852"/>
      <c r="Q639" s="854"/>
      <c r="R639" s="694"/>
      <c r="S639" s="691">
        <f t="shared" si="467"/>
        <v>0</v>
      </c>
      <c r="T639" s="692"/>
      <c r="U639" s="695">
        <f t="shared" si="465"/>
        <v>0</v>
      </c>
      <c r="V639" s="696">
        <f t="shared" si="466"/>
        <v>0</v>
      </c>
      <c r="W639" s="694"/>
      <c r="X639" s="691">
        <f t="shared" si="461"/>
        <v>0</v>
      </c>
      <c r="Y639" s="692"/>
      <c r="Z639" s="695">
        <f t="shared" si="462"/>
        <v>0</v>
      </c>
      <c r="AA639" s="697">
        <f t="shared" si="463"/>
        <v>0</v>
      </c>
    </row>
    <row r="640" spans="2:27" ht="14.25" customHeight="1" x14ac:dyDescent="0.15">
      <c r="B640" s="858"/>
      <c r="C640" s="859"/>
      <c r="D640" s="862"/>
      <c r="E640" s="863"/>
      <c r="F640" s="865"/>
      <c r="G640" s="848"/>
      <c r="H640" s="679" t="s">
        <v>568</v>
      </c>
      <c r="I640" s="698">
        <v>0</v>
      </c>
      <c r="J640" s="699">
        <f t="shared" si="429"/>
        <v>0</v>
      </c>
      <c r="K640" s="700"/>
      <c r="L640" s="698">
        <v>0</v>
      </c>
      <c r="M640" s="699">
        <f t="shared" si="430"/>
        <v>0</v>
      </c>
      <c r="N640" s="701"/>
      <c r="O640" s="849"/>
      <c r="P640" s="851"/>
      <c r="Q640" s="853"/>
      <c r="R640" s="702"/>
      <c r="S640" s="699">
        <f t="shared" si="467"/>
        <v>0</v>
      </c>
      <c r="T640" s="700"/>
      <c r="U640" s="703">
        <f t="shared" si="465"/>
        <v>0</v>
      </c>
      <c r="V640" s="704">
        <f t="shared" si="466"/>
        <v>0</v>
      </c>
      <c r="W640" s="702"/>
      <c r="X640" s="699">
        <f t="shared" si="461"/>
        <v>0</v>
      </c>
      <c r="Y640" s="700"/>
      <c r="Z640" s="703">
        <f t="shared" si="462"/>
        <v>0</v>
      </c>
      <c r="AA640" s="705">
        <f t="shared" si="463"/>
        <v>0</v>
      </c>
    </row>
    <row r="641" spans="2:27" ht="14.25" customHeight="1" x14ac:dyDescent="0.15">
      <c r="B641" s="872">
        <v>71</v>
      </c>
      <c r="C641" s="873" t="s">
        <v>175</v>
      </c>
      <c r="D641" s="874"/>
      <c r="E641" s="863">
        <f t="shared" ref="E641" si="468">SUM(I641:I649)+SUM(L641:L649)</f>
        <v>250</v>
      </c>
      <c r="F641" s="865">
        <v>171</v>
      </c>
      <c r="G641" s="846" t="s">
        <v>566</v>
      </c>
      <c r="H641" s="680" t="s">
        <v>566</v>
      </c>
      <c r="I641" s="706">
        <v>0</v>
      </c>
      <c r="J641" s="716">
        <f t="shared" si="429"/>
        <v>0</v>
      </c>
      <c r="K641" s="710"/>
      <c r="L641" s="706">
        <v>100</v>
      </c>
      <c r="M641" s="716">
        <f t="shared" si="430"/>
        <v>274.92869961410747</v>
      </c>
      <c r="N641" s="709"/>
      <c r="O641" s="849"/>
      <c r="P641" s="851">
        <f t="shared" ref="P641" si="469">SUM(R641:R649)+SUM(W641:W649)</f>
        <v>0</v>
      </c>
      <c r="Q641" s="853"/>
      <c r="R641" s="710"/>
      <c r="S641" s="707">
        <f>+R641/210*1000</f>
        <v>0</v>
      </c>
      <c r="T641" s="708"/>
      <c r="U641" s="711">
        <f>+K641+T641</f>
        <v>0</v>
      </c>
      <c r="V641" s="712">
        <f>IF(S641=0,0,+U641/S641*100)</f>
        <v>0</v>
      </c>
      <c r="W641" s="710"/>
      <c r="X641" s="707">
        <f t="shared" si="461"/>
        <v>0</v>
      </c>
      <c r="Y641" s="708"/>
      <c r="Z641" s="711">
        <f t="shared" si="462"/>
        <v>0</v>
      </c>
      <c r="AA641" s="713">
        <f t="shared" si="463"/>
        <v>0</v>
      </c>
    </row>
    <row r="642" spans="2:27" ht="14.25" customHeight="1" x14ac:dyDescent="0.15">
      <c r="B642" s="872"/>
      <c r="C642" s="873"/>
      <c r="D642" s="874"/>
      <c r="E642" s="864"/>
      <c r="F642" s="865"/>
      <c r="G642" s="847"/>
      <c r="H642" s="678" t="s">
        <v>567</v>
      </c>
      <c r="I642" s="690">
        <v>0</v>
      </c>
      <c r="J642" s="714">
        <f t="shared" si="429"/>
        <v>0</v>
      </c>
      <c r="K642" s="694"/>
      <c r="L642" s="690">
        <v>0</v>
      </c>
      <c r="M642" s="714">
        <f t="shared" si="430"/>
        <v>0</v>
      </c>
      <c r="N642" s="693"/>
      <c r="O642" s="850"/>
      <c r="P642" s="852"/>
      <c r="Q642" s="854"/>
      <c r="R642" s="694"/>
      <c r="S642" s="691">
        <f t="shared" ref="S642" si="470">+R642/210*1000</f>
        <v>0</v>
      </c>
      <c r="T642" s="692"/>
      <c r="U642" s="695">
        <f t="shared" ref="U642:U649" si="471">+K642+T642</f>
        <v>0</v>
      </c>
      <c r="V642" s="696">
        <f t="shared" ref="V642:V649" si="472">IF(S642=0,0,+U642/S642*100)</f>
        <v>0</v>
      </c>
      <c r="W642" s="694"/>
      <c r="X642" s="691">
        <f t="shared" si="461"/>
        <v>0</v>
      </c>
      <c r="Y642" s="692"/>
      <c r="Z642" s="695">
        <f t="shared" si="462"/>
        <v>0</v>
      </c>
      <c r="AA642" s="697">
        <f t="shared" si="463"/>
        <v>0</v>
      </c>
    </row>
    <row r="643" spans="2:27" ht="14.25" customHeight="1" x14ac:dyDescent="0.15">
      <c r="B643" s="872"/>
      <c r="C643" s="873"/>
      <c r="D643" s="874"/>
      <c r="E643" s="864"/>
      <c r="F643" s="865"/>
      <c r="G643" s="848"/>
      <c r="H643" s="679" t="s">
        <v>568</v>
      </c>
      <c r="I643" s="698">
        <v>0</v>
      </c>
      <c r="J643" s="715">
        <f t="shared" si="429"/>
        <v>0</v>
      </c>
      <c r="K643" s="702"/>
      <c r="L643" s="698">
        <v>0</v>
      </c>
      <c r="M643" s="715">
        <f t="shared" si="430"/>
        <v>0</v>
      </c>
      <c r="N643" s="701"/>
      <c r="O643" s="850"/>
      <c r="P643" s="852"/>
      <c r="Q643" s="854"/>
      <c r="R643" s="702"/>
      <c r="S643" s="699">
        <f>+R643/210*1000</f>
        <v>0</v>
      </c>
      <c r="T643" s="700"/>
      <c r="U643" s="703">
        <f t="shared" si="471"/>
        <v>0</v>
      </c>
      <c r="V643" s="704">
        <f t="shared" si="472"/>
        <v>0</v>
      </c>
      <c r="W643" s="702"/>
      <c r="X643" s="699">
        <f t="shared" si="461"/>
        <v>0</v>
      </c>
      <c r="Y643" s="700"/>
      <c r="Z643" s="703">
        <f t="shared" si="462"/>
        <v>0</v>
      </c>
      <c r="AA643" s="705">
        <f t="shared" si="463"/>
        <v>0</v>
      </c>
    </row>
    <row r="644" spans="2:27" ht="14.25" customHeight="1" x14ac:dyDescent="0.15">
      <c r="B644" s="872"/>
      <c r="C644" s="873"/>
      <c r="D644" s="874"/>
      <c r="E644" s="864"/>
      <c r="F644" s="865"/>
      <c r="G644" s="846" t="s">
        <v>567</v>
      </c>
      <c r="H644" s="680" t="s">
        <v>566</v>
      </c>
      <c r="I644" s="706">
        <v>75</v>
      </c>
      <c r="J644" s="716">
        <f t="shared" si="429"/>
        <v>357.14285714285717</v>
      </c>
      <c r="K644" s="710"/>
      <c r="L644" s="706">
        <v>75</v>
      </c>
      <c r="M644" s="716">
        <f t="shared" si="430"/>
        <v>206.19652471058063</v>
      </c>
      <c r="N644" s="709"/>
      <c r="O644" s="850"/>
      <c r="P644" s="852"/>
      <c r="Q644" s="854"/>
      <c r="R644" s="710"/>
      <c r="S644" s="707">
        <f t="shared" ref="S644:S649" si="473">+R644/210*1000</f>
        <v>0</v>
      </c>
      <c r="T644" s="708"/>
      <c r="U644" s="711">
        <f t="shared" si="471"/>
        <v>0</v>
      </c>
      <c r="V644" s="712">
        <f t="shared" si="472"/>
        <v>0</v>
      </c>
      <c r="W644" s="710"/>
      <c r="X644" s="707">
        <f t="shared" si="461"/>
        <v>0</v>
      </c>
      <c r="Y644" s="708"/>
      <c r="Z644" s="711">
        <f t="shared" si="462"/>
        <v>0</v>
      </c>
      <c r="AA644" s="713">
        <f t="shared" si="463"/>
        <v>0</v>
      </c>
    </row>
    <row r="645" spans="2:27" ht="14.25" customHeight="1" x14ac:dyDescent="0.15">
      <c r="B645" s="872"/>
      <c r="C645" s="873"/>
      <c r="D645" s="874"/>
      <c r="E645" s="864"/>
      <c r="F645" s="865"/>
      <c r="G645" s="847"/>
      <c r="H645" s="678" t="s">
        <v>567</v>
      </c>
      <c r="I645" s="690">
        <v>0</v>
      </c>
      <c r="J645" s="714">
        <f t="shared" si="429"/>
        <v>0</v>
      </c>
      <c r="K645" s="694"/>
      <c r="L645" s="690">
        <v>0</v>
      </c>
      <c r="M645" s="714">
        <f t="shared" si="430"/>
        <v>0</v>
      </c>
      <c r="N645" s="693"/>
      <c r="O645" s="850"/>
      <c r="P645" s="852"/>
      <c r="Q645" s="854"/>
      <c r="R645" s="694"/>
      <c r="S645" s="691">
        <f t="shared" si="473"/>
        <v>0</v>
      </c>
      <c r="T645" s="692"/>
      <c r="U645" s="695">
        <f t="shared" si="471"/>
        <v>0</v>
      </c>
      <c r="V645" s="696">
        <f t="shared" si="472"/>
        <v>0</v>
      </c>
      <c r="W645" s="694"/>
      <c r="X645" s="691">
        <f t="shared" si="461"/>
        <v>0</v>
      </c>
      <c r="Y645" s="692"/>
      <c r="Z645" s="695">
        <f t="shared" si="462"/>
        <v>0</v>
      </c>
      <c r="AA645" s="697">
        <f t="shared" si="463"/>
        <v>0</v>
      </c>
    </row>
    <row r="646" spans="2:27" ht="14.25" customHeight="1" x14ac:dyDescent="0.15">
      <c r="B646" s="872"/>
      <c r="C646" s="873"/>
      <c r="D646" s="874"/>
      <c r="E646" s="864"/>
      <c r="F646" s="865"/>
      <c r="G646" s="848"/>
      <c r="H646" s="679" t="s">
        <v>568</v>
      </c>
      <c r="I646" s="698">
        <v>0</v>
      </c>
      <c r="J646" s="715">
        <f t="shared" si="429"/>
        <v>0</v>
      </c>
      <c r="K646" s="702"/>
      <c r="L646" s="698">
        <v>0</v>
      </c>
      <c r="M646" s="715">
        <f t="shared" si="430"/>
        <v>0</v>
      </c>
      <c r="N646" s="701"/>
      <c r="O646" s="850"/>
      <c r="P646" s="852"/>
      <c r="Q646" s="854"/>
      <c r="R646" s="702"/>
      <c r="S646" s="699">
        <f t="shared" si="473"/>
        <v>0</v>
      </c>
      <c r="T646" s="700"/>
      <c r="U646" s="703">
        <f t="shared" si="471"/>
        <v>0</v>
      </c>
      <c r="V646" s="704">
        <f t="shared" si="472"/>
        <v>0</v>
      </c>
      <c r="W646" s="702"/>
      <c r="X646" s="699">
        <f t="shared" si="461"/>
        <v>0</v>
      </c>
      <c r="Y646" s="700"/>
      <c r="Z646" s="703">
        <f t="shared" si="462"/>
        <v>0</v>
      </c>
      <c r="AA646" s="705">
        <f t="shared" si="463"/>
        <v>0</v>
      </c>
    </row>
    <row r="647" spans="2:27" ht="14.25" customHeight="1" x14ac:dyDescent="0.15">
      <c r="B647" s="872"/>
      <c r="C647" s="873"/>
      <c r="D647" s="874"/>
      <c r="E647" s="864"/>
      <c r="F647" s="865"/>
      <c r="G647" s="846" t="s">
        <v>568</v>
      </c>
      <c r="H647" s="680" t="s">
        <v>566</v>
      </c>
      <c r="I647" s="706">
        <v>0</v>
      </c>
      <c r="J647" s="716">
        <f t="shared" si="429"/>
        <v>0</v>
      </c>
      <c r="K647" s="710"/>
      <c r="L647" s="706">
        <v>0</v>
      </c>
      <c r="M647" s="716">
        <f t="shared" si="430"/>
        <v>0</v>
      </c>
      <c r="N647" s="709"/>
      <c r="O647" s="850"/>
      <c r="P647" s="852"/>
      <c r="Q647" s="854"/>
      <c r="R647" s="710"/>
      <c r="S647" s="707">
        <f t="shared" si="473"/>
        <v>0</v>
      </c>
      <c r="T647" s="708"/>
      <c r="U647" s="711">
        <f t="shared" si="471"/>
        <v>0</v>
      </c>
      <c r="V647" s="712">
        <f t="shared" si="472"/>
        <v>0</v>
      </c>
      <c r="W647" s="710"/>
      <c r="X647" s="707">
        <f t="shared" si="461"/>
        <v>0</v>
      </c>
      <c r="Y647" s="708"/>
      <c r="Z647" s="711">
        <f t="shared" si="462"/>
        <v>0</v>
      </c>
      <c r="AA647" s="713">
        <f t="shared" si="463"/>
        <v>0</v>
      </c>
    </row>
    <row r="648" spans="2:27" ht="14.25" customHeight="1" x14ac:dyDescent="0.15">
      <c r="B648" s="872"/>
      <c r="C648" s="873"/>
      <c r="D648" s="874"/>
      <c r="E648" s="864"/>
      <c r="F648" s="865"/>
      <c r="G648" s="847"/>
      <c r="H648" s="678" t="s">
        <v>567</v>
      </c>
      <c r="I648" s="690">
        <v>0</v>
      </c>
      <c r="J648" s="714">
        <f t="shared" si="429"/>
        <v>0</v>
      </c>
      <c r="K648" s="694"/>
      <c r="L648" s="690">
        <v>0</v>
      </c>
      <c r="M648" s="714">
        <f t="shared" si="430"/>
        <v>0</v>
      </c>
      <c r="N648" s="693"/>
      <c r="O648" s="850"/>
      <c r="P648" s="852"/>
      <c r="Q648" s="854"/>
      <c r="R648" s="694"/>
      <c r="S648" s="691">
        <f t="shared" si="473"/>
        <v>0</v>
      </c>
      <c r="T648" s="692"/>
      <c r="U648" s="695">
        <f t="shared" si="471"/>
        <v>0</v>
      </c>
      <c r="V648" s="696">
        <f t="shared" si="472"/>
        <v>0</v>
      </c>
      <c r="W648" s="694"/>
      <c r="X648" s="691">
        <f t="shared" si="461"/>
        <v>0</v>
      </c>
      <c r="Y648" s="692"/>
      <c r="Z648" s="695">
        <f t="shared" si="462"/>
        <v>0</v>
      </c>
      <c r="AA648" s="697">
        <f t="shared" si="463"/>
        <v>0</v>
      </c>
    </row>
    <row r="649" spans="2:27" ht="14.25" customHeight="1" x14ac:dyDescent="0.15">
      <c r="B649" s="872"/>
      <c r="C649" s="873"/>
      <c r="D649" s="874"/>
      <c r="E649" s="863"/>
      <c r="F649" s="865"/>
      <c r="G649" s="848"/>
      <c r="H649" s="679" t="s">
        <v>568</v>
      </c>
      <c r="I649" s="698">
        <v>0</v>
      </c>
      <c r="J649" s="715">
        <f t="shared" si="429"/>
        <v>0</v>
      </c>
      <c r="K649" s="702"/>
      <c r="L649" s="698">
        <v>0</v>
      </c>
      <c r="M649" s="715">
        <f t="shared" si="430"/>
        <v>0</v>
      </c>
      <c r="N649" s="701"/>
      <c r="O649" s="849"/>
      <c r="P649" s="851"/>
      <c r="Q649" s="853"/>
      <c r="R649" s="702"/>
      <c r="S649" s="699">
        <f t="shared" si="473"/>
        <v>0</v>
      </c>
      <c r="T649" s="700"/>
      <c r="U649" s="703">
        <f t="shared" si="471"/>
        <v>0</v>
      </c>
      <c r="V649" s="704">
        <f t="shared" si="472"/>
        <v>0</v>
      </c>
      <c r="W649" s="702"/>
      <c r="X649" s="699">
        <f t="shared" si="461"/>
        <v>0</v>
      </c>
      <c r="Y649" s="700"/>
      <c r="Z649" s="703">
        <f t="shared" si="462"/>
        <v>0</v>
      </c>
      <c r="AA649" s="705">
        <f t="shared" si="463"/>
        <v>0</v>
      </c>
    </row>
    <row r="650" spans="2:27" ht="14.25" customHeight="1" x14ac:dyDescent="0.15">
      <c r="B650" s="858">
        <v>72</v>
      </c>
      <c r="C650" s="859" t="s">
        <v>176</v>
      </c>
      <c r="D650" s="860" t="s">
        <v>571</v>
      </c>
      <c r="E650" s="863">
        <f t="shared" ref="E650" si="474">SUM(I650:I658)+SUM(L650:L658)</f>
        <v>275</v>
      </c>
      <c r="F650" s="865">
        <v>185</v>
      </c>
      <c r="G650" s="846" t="s">
        <v>566</v>
      </c>
      <c r="H650" s="680" t="s">
        <v>566</v>
      </c>
      <c r="I650" s="706">
        <v>0</v>
      </c>
      <c r="J650" s="716">
        <f t="shared" si="429"/>
        <v>0</v>
      </c>
      <c r="K650" s="710"/>
      <c r="L650" s="706">
        <v>150</v>
      </c>
      <c r="M650" s="716">
        <f t="shared" si="430"/>
        <v>412.39304942116127</v>
      </c>
      <c r="N650" s="709"/>
      <c r="O650" s="849"/>
      <c r="P650" s="851">
        <f t="shared" ref="P650" si="475">SUM(R650:R658)+SUM(W650:W658)</f>
        <v>0</v>
      </c>
      <c r="Q650" s="853"/>
      <c r="R650" s="710"/>
      <c r="S650" s="707">
        <f>+R650/210*1000</f>
        <v>0</v>
      </c>
      <c r="T650" s="708"/>
      <c r="U650" s="711">
        <f>+K650+T650</f>
        <v>0</v>
      </c>
      <c r="V650" s="712">
        <f>IF(S650=0,0,+U650/S650*100)</f>
        <v>0</v>
      </c>
      <c r="W650" s="710"/>
      <c r="X650" s="707">
        <f t="shared" si="461"/>
        <v>0</v>
      </c>
      <c r="Y650" s="708"/>
      <c r="Z650" s="711">
        <f t="shared" si="462"/>
        <v>0</v>
      </c>
      <c r="AA650" s="713">
        <f t="shared" si="463"/>
        <v>0</v>
      </c>
    </row>
    <row r="651" spans="2:27" ht="14.25" customHeight="1" x14ac:dyDescent="0.15">
      <c r="B651" s="858"/>
      <c r="C651" s="859"/>
      <c r="D651" s="861"/>
      <c r="E651" s="864"/>
      <c r="F651" s="865"/>
      <c r="G651" s="847"/>
      <c r="H651" s="678" t="s">
        <v>567</v>
      </c>
      <c r="I651" s="690">
        <v>0</v>
      </c>
      <c r="J651" s="714">
        <f t="shared" si="429"/>
        <v>0</v>
      </c>
      <c r="K651" s="694"/>
      <c r="L651" s="690">
        <v>0</v>
      </c>
      <c r="M651" s="714">
        <f t="shared" si="430"/>
        <v>0</v>
      </c>
      <c r="N651" s="693"/>
      <c r="O651" s="850"/>
      <c r="P651" s="852"/>
      <c r="Q651" s="854"/>
      <c r="R651" s="694"/>
      <c r="S651" s="691">
        <f t="shared" ref="S651" si="476">+R651/210*1000</f>
        <v>0</v>
      </c>
      <c r="T651" s="692"/>
      <c r="U651" s="695">
        <f t="shared" ref="U651:U658" si="477">+K651+T651</f>
        <v>0</v>
      </c>
      <c r="V651" s="696">
        <f t="shared" ref="V651:V658" si="478">IF(S651=0,0,+U651/S651*100)</f>
        <v>0</v>
      </c>
      <c r="W651" s="694"/>
      <c r="X651" s="691">
        <f t="shared" si="461"/>
        <v>0</v>
      </c>
      <c r="Y651" s="692"/>
      <c r="Z651" s="695">
        <f t="shared" si="462"/>
        <v>0</v>
      </c>
      <c r="AA651" s="697">
        <f t="shared" si="463"/>
        <v>0</v>
      </c>
    </row>
    <row r="652" spans="2:27" ht="14.25" customHeight="1" x14ac:dyDescent="0.15">
      <c r="B652" s="858"/>
      <c r="C652" s="859"/>
      <c r="D652" s="861"/>
      <c r="E652" s="864"/>
      <c r="F652" s="865"/>
      <c r="G652" s="848"/>
      <c r="H652" s="679" t="s">
        <v>568</v>
      </c>
      <c r="I652" s="698">
        <v>0</v>
      </c>
      <c r="J652" s="715">
        <f t="shared" ref="J652:J715" si="479">I652/210*1000</f>
        <v>0</v>
      </c>
      <c r="K652" s="702"/>
      <c r="L652" s="698">
        <v>0</v>
      </c>
      <c r="M652" s="715">
        <f t="shared" ref="M652:M715" si="480">L652/210/SQRT(3)*1000</f>
        <v>0</v>
      </c>
      <c r="N652" s="701"/>
      <c r="O652" s="850"/>
      <c r="P652" s="852"/>
      <c r="Q652" s="854"/>
      <c r="R652" s="702"/>
      <c r="S652" s="699">
        <f>+R652/210*1000</f>
        <v>0</v>
      </c>
      <c r="T652" s="700"/>
      <c r="U652" s="703">
        <f t="shared" si="477"/>
        <v>0</v>
      </c>
      <c r="V652" s="704">
        <f t="shared" si="478"/>
        <v>0</v>
      </c>
      <c r="W652" s="702"/>
      <c r="X652" s="699">
        <f t="shared" si="461"/>
        <v>0</v>
      </c>
      <c r="Y652" s="700"/>
      <c r="Z652" s="703">
        <f t="shared" si="462"/>
        <v>0</v>
      </c>
      <c r="AA652" s="705">
        <f t="shared" si="463"/>
        <v>0</v>
      </c>
    </row>
    <row r="653" spans="2:27" ht="14.25" customHeight="1" x14ac:dyDescent="0.15">
      <c r="B653" s="858"/>
      <c r="C653" s="859"/>
      <c r="D653" s="861"/>
      <c r="E653" s="864"/>
      <c r="F653" s="865"/>
      <c r="G653" s="846" t="s">
        <v>567</v>
      </c>
      <c r="H653" s="680" t="s">
        <v>566</v>
      </c>
      <c r="I653" s="706">
        <v>50</v>
      </c>
      <c r="J653" s="716">
        <f t="shared" si="479"/>
        <v>238.09523809523807</v>
      </c>
      <c r="K653" s="710"/>
      <c r="L653" s="706">
        <v>75</v>
      </c>
      <c r="M653" s="716">
        <f t="shared" si="480"/>
        <v>206.19652471058063</v>
      </c>
      <c r="N653" s="709"/>
      <c r="O653" s="850"/>
      <c r="P653" s="852"/>
      <c r="Q653" s="854"/>
      <c r="R653" s="710"/>
      <c r="S653" s="707">
        <f t="shared" ref="S653:S658" si="481">+R653/210*1000</f>
        <v>0</v>
      </c>
      <c r="T653" s="708"/>
      <c r="U653" s="711">
        <f t="shared" si="477"/>
        <v>0</v>
      </c>
      <c r="V653" s="712">
        <f t="shared" si="478"/>
        <v>0</v>
      </c>
      <c r="W653" s="710"/>
      <c r="X653" s="707">
        <f t="shared" si="461"/>
        <v>0</v>
      </c>
      <c r="Y653" s="708"/>
      <c r="Z653" s="711">
        <f t="shared" si="462"/>
        <v>0</v>
      </c>
      <c r="AA653" s="713">
        <f t="shared" si="463"/>
        <v>0</v>
      </c>
    </row>
    <row r="654" spans="2:27" ht="14.25" customHeight="1" x14ac:dyDescent="0.15">
      <c r="B654" s="858"/>
      <c r="C654" s="859"/>
      <c r="D654" s="861"/>
      <c r="E654" s="864"/>
      <c r="F654" s="865"/>
      <c r="G654" s="847"/>
      <c r="H654" s="678" t="s">
        <v>567</v>
      </c>
      <c r="I654" s="690">
        <v>0</v>
      </c>
      <c r="J654" s="714">
        <f t="shared" si="479"/>
        <v>0</v>
      </c>
      <c r="K654" s="694"/>
      <c r="L654" s="690">
        <v>0</v>
      </c>
      <c r="M654" s="714">
        <f t="shared" si="480"/>
        <v>0</v>
      </c>
      <c r="N654" s="693"/>
      <c r="O654" s="850"/>
      <c r="P654" s="852"/>
      <c r="Q654" s="854"/>
      <c r="R654" s="694"/>
      <c r="S654" s="691">
        <f t="shared" si="481"/>
        <v>0</v>
      </c>
      <c r="T654" s="692"/>
      <c r="U654" s="695">
        <f t="shared" si="477"/>
        <v>0</v>
      </c>
      <c r="V654" s="696">
        <f t="shared" si="478"/>
        <v>0</v>
      </c>
      <c r="W654" s="694"/>
      <c r="X654" s="691">
        <f t="shared" si="461"/>
        <v>0</v>
      </c>
      <c r="Y654" s="692"/>
      <c r="Z654" s="695">
        <f t="shared" si="462"/>
        <v>0</v>
      </c>
      <c r="AA654" s="697">
        <f t="shared" si="463"/>
        <v>0</v>
      </c>
    </row>
    <row r="655" spans="2:27" ht="14.25" customHeight="1" x14ac:dyDescent="0.15">
      <c r="B655" s="858"/>
      <c r="C655" s="859"/>
      <c r="D655" s="861"/>
      <c r="E655" s="864"/>
      <c r="F655" s="865"/>
      <c r="G655" s="848"/>
      <c r="H655" s="679" t="s">
        <v>568</v>
      </c>
      <c r="I655" s="698">
        <v>0</v>
      </c>
      <c r="J655" s="715">
        <f t="shared" si="479"/>
        <v>0</v>
      </c>
      <c r="K655" s="702"/>
      <c r="L655" s="698">
        <v>0</v>
      </c>
      <c r="M655" s="715">
        <f t="shared" si="480"/>
        <v>0</v>
      </c>
      <c r="N655" s="701"/>
      <c r="O655" s="850"/>
      <c r="P655" s="852"/>
      <c r="Q655" s="854"/>
      <c r="R655" s="702"/>
      <c r="S655" s="699">
        <f t="shared" si="481"/>
        <v>0</v>
      </c>
      <c r="T655" s="700"/>
      <c r="U655" s="703">
        <f t="shared" si="477"/>
        <v>0</v>
      </c>
      <c r="V655" s="704">
        <f t="shared" si="478"/>
        <v>0</v>
      </c>
      <c r="W655" s="702"/>
      <c r="X655" s="699">
        <f t="shared" si="461"/>
        <v>0</v>
      </c>
      <c r="Y655" s="700"/>
      <c r="Z655" s="703">
        <f t="shared" si="462"/>
        <v>0</v>
      </c>
      <c r="AA655" s="705">
        <f t="shared" si="463"/>
        <v>0</v>
      </c>
    </row>
    <row r="656" spans="2:27" ht="14.25" customHeight="1" x14ac:dyDescent="0.15">
      <c r="B656" s="858"/>
      <c r="C656" s="859"/>
      <c r="D656" s="861"/>
      <c r="E656" s="864"/>
      <c r="F656" s="865"/>
      <c r="G656" s="846" t="s">
        <v>568</v>
      </c>
      <c r="H656" s="680" t="s">
        <v>566</v>
      </c>
      <c r="I656" s="706">
        <v>0</v>
      </c>
      <c r="J656" s="716">
        <f t="shared" si="479"/>
        <v>0</v>
      </c>
      <c r="K656" s="710"/>
      <c r="L656" s="706">
        <v>0</v>
      </c>
      <c r="M656" s="716">
        <f t="shared" si="480"/>
        <v>0</v>
      </c>
      <c r="N656" s="709"/>
      <c r="O656" s="850"/>
      <c r="P656" s="852"/>
      <c r="Q656" s="854"/>
      <c r="R656" s="710"/>
      <c r="S656" s="707">
        <f t="shared" si="481"/>
        <v>0</v>
      </c>
      <c r="T656" s="708"/>
      <c r="U656" s="711">
        <f t="shared" si="477"/>
        <v>0</v>
      </c>
      <c r="V656" s="712">
        <f t="shared" si="478"/>
        <v>0</v>
      </c>
      <c r="W656" s="710"/>
      <c r="X656" s="707">
        <f t="shared" si="461"/>
        <v>0</v>
      </c>
      <c r="Y656" s="708"/>
      <c r="Z656" s="711">
        <f t="shared" si="462"/>
        <v>0</v>
      </c>
      <c r="AA656" s="713">
        <f t="shared" si="463"/>
        <v>0</v>
      </c>
    </row>
    <row r="657" spans="2:27" ht="14.25" customHeight="1" x14ac:dyDescent="0.15">
      <c r="B657" s="858"/>
      <c r="C657" s="859"/>
      <c r="D657" s="861"/>
      <c r="E657" s="864"/>
      <c r="F657" s="865"/>
      <c r="G657" s="847"/>
      <c r="H657" s="678" t="s">
        <v>567</v>
      </c>
      <c r="I657" s="690">
        <v>0</v>
      </c>
      <c r="J657" s="714">
        <f t="shared" si="479"/>
        <v>0</v>
      </c>
      <c r="K657" s="694"/>
      <c r="L657" s="690">
        <v>0</v>
      </c>
      <c r="M657" s="714">
        <f t="shared" si="480"/>
        <v>0</v>
      </c>
      <c r="N657" s="693"/>
      <c r="O657" s="850"/>
      <c r="P657" s="852"/>
      <c r="Q657" s="854"/>
      <c r="R657" s="694"/>
      <c r="S657" s="691">
        <f t="shared" si="481"/>
        <v>0</v>
      </c>
      <c r="T657" s="692"/>
      <c r="U657" s="695">
        <f t="shared" si="477"/>
        <v>0</v>
      </c>
      <c r="V657" s="696">
        <f t="shared" si="478"/>
        <v>0</v>
      </c>
      <c r="W657" s="694"/>
      <c r="X657" s="691">
        <f t="shared" si="461"/>
        <v>0</v>
      </c>
      <c r="Y657" s="692"/>
      <c r="Z657" s="695">
        <f t="shared" si="462"/>
        <v>0</v>
      </c>
      <c r="AA657" s="697">
        <f t="shared" si="463"/>
        <v>0</v>
      </c>
    </row>
    <row r="658" spans="2:27" ht="14.25" customHeight="1" x14ac:dyDescent="0.15">
      <c r="B658" s="858"/>
      <c r="C658" s="859"/>
      <c r="D658" s="862"/>
      <c r="E658" s="863"/>
      <c r="F658" s="865"/>
      <c r="G658" s="848"/>
      <c r="H658" s="679" t="s">
        <v>568</v>
      </c>
      <c r="I658" s="698">
        <v>0</v>
      </c>
      <c r="J658" s="715">
        <f t="shared" si="479"/>
        <v>0</v>
      </c>
      <c r="K658" s="702"/>
      <c r="L658" s="698">
        <v>0</v>
      </c>
      <c r="M658" s="715">
        <f t="shared" si="480"/>
        <v>0</v>
      </c>
      <c r="N658" s="701"/>
      <c r="O658" s="849"/>
      <c r="P658" s="851"/>
      <c r="Q658" s="853"/>
      <c r="R658" s="702"/>
      <c r="S658" s="699">
        <f t="shared" si="481"/>
        <v>0</v>
      </c>
      <c r="T658" s="700"/>
      <c r="U658" s="703">
        <f t="shared" si="477"/>
        <v>0</v>
      </c>
      <c r="V658" s="704">
        <f t="shared" si="478"/>
        <v>0</v>
      </c>
      <c r="W658" s="702"/>
      <c r="X658" s="699">
        <f t="shared" si="461"/>
        <v>0</v>
      </c>
      <c r="Y658" s="700"/>
      <c r="Z658" s="703">
        <f t="shared" si="462"/>
        <v>0</v>
      </c>
      <c r="AA658" s="705">
        <f t="shared" si="463"/>
        <v>0</v>
      </c>
    </row>
    <row r="659" spans="2:27" ht="14.25" customHeight="1" x14ac:dyDescent="0.15">
      <c r="B659" s="858">
        <v>73</v>
      </c>
      <c r="C659" s="859" t="s">
        <v>177</v>
      </c>
      <c r="D659" s="860" t="s">
        <v>571</v>
      </c>
      <c r="E659" s="863">
        <f t="shared" ref="E659" si="482">SUM(I659:I667)+SUM(L659:L667)</f>
        <v>400</v>
      </c>
      <c r="F659" s="865">
        <v>179</v>
      </c>
      <c r="G659" s="846" t="s">
        <v>566</v>
      </c>
      <c r="H659" s="680" t="s">
        <v>566</v>
      </c>
      <c r="I659" s="706">
        <v>100</v>
      </c>
      <c r="J659" s="716">
        <f t="shared" si="479"/>
        <v>476.19047619047615</v>
      </c>
      <c r="K659" s="710"/>
      <c r="L659" s="706">
        <v>200</v>
      </c>
      <c r="M659" s="716">
        <f t="shared" si="480"/>
        <v>549.85739922821494</v>
      </c>
      <c r="N659" s="709"/>
      <c r="O659" s="849"/>
      <c r="P659" s="851">
        <f t="shared" ref="P659" si="483">SUM(R659:R667)+SUM(W659:W667)</f>
        <v>0</v>
      </c>
      <c r="Q659" s="853"/>
      <c r="R659" s="710"/>
      <c r="S659" s="707">
        <f>+R659/210*1000</f>
        <v>0</v>
      </c>
      <c r="T659" s="708"/>
      <c r="U659" s="711">
        <f>+K659+T659</f>
        <v>0</v>
      </c>
      <c r="V659" s="712">
        <f>IF(S659=0,0,+U659/S659*100)</f>
        <v>0</v>
      </c>
      <c r="W659" s="710"/>
      <c r="X659" s="707">
        <f t="shared" si="461"/>
        <v>0</v>
      </c>
      <c r="Y659" s="708"/>
      <c r="Z659" s="711">
        <f t="shared" si="462"/>
        <v>0</v>
      </c>
      <c r="AA659" s="713">
        <f t="shared" si="463"/>
        <v>0</v>
      </c>
    </row>
    <row r="660" spans="2:27" ht="14.25" customHeight="1" x14ac:dyDescent="0.15">
      <c r="B660" s="858"/>
      <c r="C660" s="859"/>
      <c r="D660" s="861"/>
      <c r="E660" s="864"/>
      <c r="F660" s="865"/>
      <c r="G660" s="847"/>
      <c r="H660" s="678" t="s">
        <v>567</v>
      </c>
      <c r="I660" s="690">
        <v>100</v>
      </c>
      <c r="J660" s="714">
        <f t="shared" si="479"/>
        <v>476.19047619047615</v>
      </c>
      <c r="K660" s="694"/>
      <c r="L660" s="690">
        <v>0</v>
      </c>
      <c r="M660" s="714">
        <f t="shared" si="480"/>
        <v>0</v>
      </c>
      <c r="N660" s="693"/>
      <c r="O660" s="850"/>
      <c r="P660" s="852"/>
      <c r="Q660" s="854"/>
      <c r="R660" s="694"/>
      <c r="S660" s="691">
        <f t="shared" ref="S660" si="484">+R660/210*1000</f>
        <v>0</v>
      </c>
      <c r="T660" s="692"/>
      <c r="U660" s="695">
        <f t="shared" ref="U660:U667" si="485">+K660+T660</f>
        <v>0</v>
      </c>
      <c r="V660" s="696">
        <f t="shared" ref="V660:V667" si="486">IF(S660=0,0,+U660/S660*100)</f>
        <v>0</v>
      </c>
      <c r="W660" s="694"/>
      <c r="X660" s="691">
        <f t="shared" si="461"/>
        <v>0</v>
      </c>
      <c r="Y660" s="692"/>
      <c r="Z660" s="695">
        <f t="shared" si="462"/>
        <v>0</v>
      </c>
      <c r="AA660" s="697">
        <f t="shared" si="463"/>
        <v>0</v>
      </c>
    </row>
    <row r="661" spans="2:27" ht="14.25" customHeight="1" x14ac:dyDescent="0.15">
      <c r="B661" s="858"/>
      <c r="C661" s="859"/>
      <c r="D661" s="861"/>
      <c r="E661" s="864"/>
      <c r="F661" s="865"/>
      <c r="G661" s="848"/>
      <c r="H661" s="679" t="s">
        <v>568</v>
      </c>
      <c r="I661" s="698">
        <v>0</v>
      </c>
      <c r="J661" s="715">
        <f t="shared" si="479"/>
        <v>0</v>
      </c>
      <c r="K661" s="702"/>
      <c r="L661" s="698">
        <v>0</v>
      </c>
      <c r="M661" s="715">
        <f t="shared" si="480"/>
        <v>0</v>
      </c>
      <c r="N661" s="701"/>
      <c r="O661" s="850"/>
      <c r="P661" s="852"/>
      <c r="Q661" s="854"/>
      <c r="R661" s="702"/>
      <c r="S661" s="699">
        <f>+R661/210*1000</f>
        <v>0</v>
      </c>
      <c r="T661" s="700"/>
      <c r="U661" s="703">
        <f t="shared" si="485"/>
        <v>0</v>
      </c>
      <c r="V661" s="704">
        <f t="shared" si="486"/>
        <v>0</v>
      </c>
      <c r="W661" s="702"/>
      <c r="X661" s="699">
        <f t="shared" si="461"/>
        <v>0</v>
      </c>
      <c r="Y661" s="700"/>
      <c r="Z661" s="703">
        <f t="shared" si="462"/>
        <v>0</v>
      </c>
      <c r="AA661" s="705">
        <f t="shared" si="463"/>
        <v>0</v>
      </c>
    </row>
    <row r="662" spans="2:27" ht="14.25" customHeight="1" x14ac:dyDescent="0.15">
      <c r="B662" s="858"/>
      <c r="C662" s="859"/>
      <c r="D662" s="861"/>
      <c r="E662" s="864"/>
      <c r="F662" s="865"/>
      <c r="G662" s="846" t="s">
        <v>567</v>
      </c>
      <c r="H662" s="680" t="s">
        <v>566</v>
      </c>
      <c r="I662" s="706">
        <v>0</v>
      </c>
      <c r="J662" s="716">
        <f t="shared" si="479"/>
        <v>0</v>
      </c>
      <c r="K662" s="710"/>
      <c r="L662" s="706">
        <v>0</v>
      </c>
      <c r="M662" s="716">
        <f t="shared" si="480"/>
        <v>0</v>
      </c>
      <c r="N662" s="709"/>
      <c r="O662" s="850"/>
      <c r="P662" s="852"/>
      <c r="Q662" s="854"/>
      <c r="R662" s="710"/>
      <c r="S662" s="707">
        <f t="shared" ref="S662:S667" si="487">+R662/210*1000</f>
        <v>0</v>
      </c>
      <c r="T662" s="708"/>
      <c r="U662" s="711">
        <f t="shared" si="485"/>
        <v>0</v>
      </c>
      <c r="V662" s="712">
        <f t="shared" si="486"/>
        <v>0</v>
      </c>
      <c r="W662" s="710"/>
      <c r="X662" s="707">
        <f t="shared" si="461"/>
        <v>0</v>
      </c>
      <c r="Y662" s="708"/>
      <c r="Z662" s="711">
        <f t="shared" si="462"/>
        <v>0</v>
      </c>
      <c r="AA662" s="713">
        <f t="shared" si="463"/>
        <v>0</v>
      </c>
    </row>
    <row r="663" spans="2:27" ht="14.25" customHeight="1" x14ac:dyDescent="0.15">
      <c r="B663" s="858"/>
      <c r="C663" s="859"/>
      <c r="D663" s="861"/>
      <c r="E663" s="864"/>
      <c r="F663" s="865"/>
      <c r="G663" s="847"/>
      <c r="H663" s="678" t="s">
        <v>567</v>
      </c>
      <c r="I663" s="690">
        <v>0</v>
      </c>
      <c r="J663" s="714">
        <f t="shared" si="479"/>
        <v>0</v>
      </c>
      <c r="K663" s="694"/>
      <c r="L663" s="690">
        <v>0</v>
      </c>
      <c r="M663" s="714">
        <f t="shared" si="480"/>
        <v>0</v>
      </c>
      <c r="N663" s="693"/>
      <c r="O663" s="850"/>
      <c r="P663" s="852"/>
      <c r="Q663" s="854"/>
      <c r="R663" s="694"/>
      <c r="S663" s="691">
        <f t="shared" si="487"/>
        <v>0</v>
      </c>
      <c r="T663" s="692"/>
      <c r="U663" s="695">
        <f t="shared" si="485"/>
        <v>0</v>
      </c>
      <c r="V663" s="696">
        <f t="shared" si="486"/>
        <v>0</v>
      </c>
      <c r="W663" s="694"/>
      <c r="X663" s="691">
        <f t="shared" si="461"/>
        <v>0</v>
      </c>
      <c r="Y663" s="692"/>
      <c r="Z663" s="695">
        <f t="shared" si="462"/>
        <v>0</v>
      </c>
      <c r="AA663" s="697">
        <f t="shared" si="463"/>
        <v>0</v>
      </c>
    </row>
    <row r="664" spans="2:27" ht="14.25" customHeight="1" x14ac:dyDescent="0.15">
      <c r="B664" s="858"/>
      <c r="C664" s="859"/>
      <c r="D664" s="861"/>
      <c r="E664" s="864"/>
      <c r="F664" s="865"/>
      <c r="G664" s="848"/>
      <c r="H664" s="679" t="s">
        <v>568</v>
      </c>
      <c r="I664" s="698">
        <v>0</v>
      </c>
      <c r="J664" s="715">
        <f t="shared" si="479"/>
        <v>0</v>
      </c>
      <c r="K664" s="702"/>
      <c r="L664" s="698">
        <v>0</v>
      </c>
      <c r="M664" s="715">
        <f t="shared" si="480"/>
        <v>0</v>
      </c>
      <c r="N664" s="701"/>
      <c r="O664" s="850"/>
      <c r="P664" s="852"/>
      <c r="Q664" s="854"/>
      <c r="R664" s="702"/>
      <c r="S664" s="699">
        <f t="shared" si="487"/>
        <v>0</v>
      </c>
      <c r="T664" s="700"/>
      <c r="U664" s="703">
        <f t="shared" si="485"/>
        <v>0</v>
      </c>
      <c r="V664" s="704">
        <f t="shared" si="486"/>
        <v>0</v>
      </c>
      <c r="W664" s="702"/>
      <c r="X664" s="699">
        <f t="shared" si="461"/>
        <v>0</v>
      </c>
      <c r="Y664" s="700"/>
      <c r="Z664" s="703">
        <f t="shared" si="462"/>
        <v>0</v>
      </c>
      <c r="AA664" s="705">
        <f t="shared" si="463"/>
        <v>0</v>
      </c>
    </row>
    <row r="665" spans="2:27" ht="14.25" customHeight="1" x14ac:dyDescent="0.15">
      <c r="B665" s="858"/>
      <c r="C665" s="859"/>
      <c r="D665" s="861"/>
      <c r="E665" s="864"/>
      <c r="F665" s="865"/>
      <c r="G665" s="846" t="s">
        <v>568</v>
      </c>
      <c r="H665" s="680" t="s">
        <v>566</v>
      </c>
      <c r="I665" s="706">
        <v>0</v>
      </c>
      <c r="J665" s="716">
        <f t="shared" si="479"/>
        <v>0</v>
      </c>
      <c r="K665" s="710"/>
      <c r="L665" s="706">
        <v>0</v>
      </c>
      <c r="M665" s="716">
        <f t="shared" si="480"/>
        <v>0</v>
      </c>
      <c r="N665" s="709"/>
      <c r="O665" s="850"/>
      <c r="P665" s="852"/>
      <c r="Q665" s="854"/>
      <c r="R665" s="710"/>
      <c r="S665" s="707">
        <f t="shared" si="487"/>
        <v>0</v>
      </c>
      <c r="T665" s="708"/>
      <c r="U665" s="711">
        <f t="shared" si="485"/>
        <v>0</v>
      </c>
      <c r="V665" s="712">
        <f t="shared" si="486"/>
        <v>0</v>
      </c>
      <c r="W665" s="710"/>
      <c r="X665" s="707">
        <f t="shared" si="461"/>
        <v>0</v>
      </c>
      <c r="Y665" s="708"/>
      <c r="Z665" s="711">
        <f t="shared" si="462"/>
        <v>0</v>
      </c>
      <c r="AA665" s="713">
        <f t="shared" si="463"/>
        <v>0</v>
      </c>
    </row>
    <row r="666" spans="2:27" ht="14.25" customHeight="1" x14ac:dyDescent="0.15">
      <c r="B666" s="858"/>
      <c r="C666" s="859"/>
      <c r="D666" s="861"/>
      <c r="E666" s="864"/>
      <c r="F666" s="865"/>
      <c r="G666" s="847"/>
      <c r="H666" s="678" t="s">
        <v>567</v>
      </c>
      <c r="I666" s="690">
        <v>0</v>
      </c>
      <c r="J666" s="691">
        <f t="shared" si="479"/>
        <v>0</v>
      </c>
      <c r="K666" s="692"/>
      <c r="L666" s="690">
        <v>0</v>
      </c>
      <c r="M666" s="691">
        <f t="shared" si="480"/>
        <v>0</v>
      </c>
      <c r="N666" s="693"/>
      <c r="O666" s="850"/>
      <c r="P666" s="852"/>
      <c r="Q666" s="854"/>
      <c r="R666" s="694"/>
      <c r="S666" s="691">
        <f t="shared" si="487"/>
        <v>0</v>
      </c>
      <c r="T666" s="692"/>
      <c r="U666" s="695">
        <f t="shared" si="485"/>
        <v>0</v>
      </c>
      <c r="V666" s="696">
        <f t="shared" si="486"/>
        <v>0</v>
      </c>
      <c r="W666" s="694"/>
      <c r="X666" s="691">
        <f t="shared" si="461"/>
        <v>0</v>
      </c>
      <c r="Y666" s="692"/>
      <c r="Z666" s="695">
        <f t="shared" si="462"/>
        <v>0</v>
      </c>
      <c r="AA666" s="697">
        <f t="shared" si="463"/>
        <v>0</v>
      </c>
    </row>
    <row r="667" spans="2:27" ht="14.25" customHeight="1" x14ac:dyDescent="0.15">
      <c r="B667" s="858"/>
      <c r="C667" s="859"/>
      <c r="D667" s="862"/>
      <c r="E667" s="863"/>
      <c r="F667" s="865"/>
      <c r="G667" s="848"/>
      <c r="H667" s="679" t="s">
        <v>568</v>
      </c>
      <c r="I667" s="698">
        <v>0</v>
      </c>
      <c r="J667" s="699">
        <f t="shared" si="479"/>
        <v>0</v>
      </c>
      <c r="K667" s="700"/>
      <c r="L667" s="698">
        <v>0</v>
      </c>
      <c r="M667" s="699">
        <f t="shared" si="480"/>
        <v>0</v>
      </c>
      <c r="N667" s="701"/>
      <c r="O667" s="849"/>
      <c r="P667" s="851"/>
      <c r="Q667" s="853"/>
      <c r="R667" s="702"/>
      <c r="S667" s="699">
        <f t="shared" si="487"/>
        <v>0</v>
      </c>
      <c r="T667" s="700"/>
      <c r="U667" s="703">
        <f t="shared" si="485"/>
        <v>0</v>
      </c>
      <c r="V667" s="704">
        <f t="shared" si="486"/>
        <v>0</v>
      </c>
      <c r="W667" s="702"/>
      <c r="X667" s="699">
        <f t="shared" si="461"/>
        <v>0</v>
      </c>
      <c r="Y667" s="700"/>
      <c r="Z667" s="703">
        <f t="shared" si="462"/>
        <v>0</v>
      </c>
      <c r="AA667" s="705">
        <f t="shared" si="463"/>
        <v>0</v>
      </c>
    </row>
    <row r="668" spans="2:27" ht="14.25" customHeight="1" x14ac:dyDescent="0.15">
      <c r="B668" s="872">
        <v>74</v>
      </c>
      <c r="C668" s="873" t="s">
        <v>178</v>
      </c>
      <c r="D668" s="874"/>
      <c r="E668" s="863">
        <f t="shared" ref="E668" si="488">SUM(I668:I676)+SUM(L668:L676)</f>
        <v>225</v>
      </c>
      <c r="F668" s="865">
        <v>150</v>
      </c>
      <c r="G668" s="846" t="s">
        <v>566</v>
      </c>
      <c r="H668" s="680" t="s">
        <v>566</v>
      </c>
      <c r="I668" s="706">
        <v>0</v>
      </c>
      <c r="J668" s="716">
        <f t="shared" si="479"/>
        <v>0</v>
      </c>
      <c r="K668" s="710"/>
      <c r="L668" s="706">
        <v>75</v>
      </c>
      <c r="M668" s="716">
        <f t="shared" si="480"/>
        <v>206.19652471058063</v>
      </c>
      <c r="N668" s="709"/>
      <c r="O668" s="849"/>
      <c r="P668" s="851">
        <f t="shared" ref="P668" si="489">SUM(R668:R676)+SUM(W668:W676)</f>
        <v>0</v>
      </c>
      <c r="Q668" s="853"/>
      <c r="R668" s="710"/>
      <c r="S668" s="707">
        <f>+R668/210*1000</f>
        <v>0</v>
      </c>
      <c r="T668" s="708"/>
      <c r="U668" s="711">
        <f>+K668+T668</f>
        <v>0</v>
      </c>
      <c r="V668" s="712">
        <f>IF(S668=0,0,+U668/S668*100)</f>
        <v>0</v>
      </c>
      <c r="W668" s="710"/>
      <c r="X668" s="707">
        <f t="shared" si="461"/>
        <v>0</v>
      </c>
      <c r="Y668" s="708"/>
      <c r="Z668" s="711">
        <f t="shared" si="462"/>
        <v>0</v>
      </c>
      <c r="AA668" s="713">
        <f t="shared" si="463"/>
        <v>0</v>
      </c>
    </row>
    <row r="669" spans="2:27" ht="14.25" customHeight="1" x14ac:dyDescent="0.15">
      <c r="B669" s="872"/>
      <c r="C669" s="873"/>
      <c r="D669" s="874"/>
      <c r="E669" s="864"/>
      <c r="F669" s="865"/>
      <c r="G669" s="847"/>
      <c r="H669" s="678" t="s">
        <v>567</v>
      </c>
      <c r="I669" s="690">
        <v>0</v>
      </c>
      <c r="J669" s="714">
        <f t="shared" si="479"/>
        <v>0</v>
      </c>
      <c r="K669" s="694"/>
      <c r="L669" s="690">
        <v>0</v>
      </c>
      <c r="M669" s="714">
        <f t="shared" si="480"/>
        <v>0</v>
      </c>
      <c r="N669" s="693"/>
      <c r="O669" s="850"/>
      <c r="P669" s="852"/>
      <c r="Q669" s="854"/>
      <c r="R669" s="694"/>
      <c r="S669" s="691">
        <f t="shared" ref="S669" si="490">+R669/210*1000</f>
        <v>0</v>
      </c>
      <c r="T669" s="692"/>
      <c r="U669" s="695">
        <f t="shared" ref="U669:U676" si="491">+K669+T669</f>
        <v>0</v>
      </c>
      <c r="V669" s="696">
        <f t="shared" ref="V669:V676" si="492">IF(S669=0,0,+U669/S669*100)</f>
        <v>0</v>
      </c>
      <c r="W669" s="694"/>
      <c r="X669" s="691">
        <f t="shared" si="461"/>
        <v>0</v>
      </c>
      <c r="Y669" s="692"/>
      <c r="Z669" s="695">
        <f t="shared" si="462"/>
        <v>0</v>
      </c>
      <c r="AA669" s="697">
        <f t="shared" si="463"/>
        <v>0</v>
      </c>
    </row>
    <row r="670" spans="2:27" ht="14.25" customHeight="1" x14ac:dyDescent="0.15">
      <c r="B670" s="872"/>
      <c r="C670" s="873"/>
      <c r="D670" s="874"/>
      <c r="E670" s="864"/>
      <c r="F670" s="865"/>
      <c r="G670" s="848"/>
      <c r="H670" s="679" t="s">
        <v>568</v>
      </c>
      <c r="I670" s="698">
        <v>0</v>
      </c>
      <c r="J670" s="715">
        <f t="shared" si="479"/>
        <v>0</v>
      </c>
      <c r="K670" s="702"/>
      <c r="L670" s="698">
        <v>0</v>
      </c>
      <c r="M670" s="715">
        <f t="shared" si="480"/>
        <v>0</v>
      </c>
      <c r="N670" s="701"/>
      <c r="O670" s="850"/>
      <c r="P670" s="852"/>
      <c r="Q670" s="854"/>
      <c r="R670" s="702"/>
      <c r="S670" s="699">
        <f>+R670/210*1000</f>
        <v>0</v>
      </c>
      <c r="T670" s="700"/>
      <c r="U670" s="703">
        <f t="shared" si="491"/>
        <v>0</v>
      </c>
      <c r="V670" s="704">
        <f t="shared" si="492"/>
        <v>0</v>
      </c>
      <c r="W670" s="702"/>
      <c r="X670" s="699">
        <f t="shared" si="461"/>
        <v>0</v>
      </c>
      <c r="Y670" s="700"/>
      <c r="Z670" s="703">
        <f t="shared" si="462"/>
        <v>0</v>
      </c>
      <c r="AA670" s="705">
        <f t="shared" si="463"/>
        <v>0</v>
      </c>
    </row>
    <row r="671" spans="2:27" ht="14.25" customHeight="1" x14ac:dyDescent="0.15">
      <c r="B671" s="872"/>
      <c r="C671" s="873"/>
      <c r="D671" s="874"/>
      <c r="E671" s="864"/>
      <c r="F671" s="865"/>
      <c r="G671" s="846" t="s">
        <v>567</v>
      </c>
      <c r="H671" s="680" t="s">
        <v>566</v>
      </c>
      <c r="I671" s="706">
        <v>75</v>
      </c>
      <c r="J671" s="716">
        <f t="shared" si="479"/>
        <v>357.14285714285717</v>
      </c>
      <c r="K671" s="710"/>
      <c r="L671" s="706">
        <v>75</v>
      </c>
      <c r="M671" s="716">
        <f t="shared" si="480"/>
        <v>206.19652471058063</v>
      </c>
      <c r="N671" s="709"/>
      <c r="O671" s="850"/>
      <c r="P671" s="852"/>
      <c r="Q671" s="854"/>
      <c r="R671" s="710"/>
      <c r="S671" s="707">
        <f t="shared" ref="S671:S676" si="493">+R671/210*1000</f>
        <v>0</v>
      </c>
      <c r="T671" s="708"/>
      <c r="U671" s="711">
        <f t="shared" si="491"/>
        <v>0</v>
      </c>
      <c r="V671" s="712">
        <f t="shared" si="492"/>
        <v>0</v>
      </c>
      <c r="W671" s="710"/>
      <c r="X671" s="707">
        <f t="shared" si="461"/>
        <v>0</v>
      </c>
      <c r="Y671" s="708"/>
      <c r="Z671" s="711">
        <f t="shared" si="462"/>
        <v>0</v>
      </c>
      <c r="AA671" s="713">
        <f t="shared" si="463"/>
        <v>0</v>
      </c>
    </row>
    <row r="672" spans="2:27" ht="14.25" customHeight="1" x14ac:dyDescent="0.15">
      <c r="B672" s="872"/>
      <c r="C672" s="873"/>
      <c r="D672" s="874"/>
      <c r="E672" s="864"/>
      <c r="F672" s="865"/>
      <c r="G672" s="847"/>
      <c r="H672" s="678" t="s">
        <v>567</v>
      </c>
      <c r="I672" s="690">
        <v>0</v>
      </c>
      <c r="J672" s="714">
        <f t="shared" si="479"/>
        <v>0</v>
      </c>
      <c r="K672" s="694"/>
      <c r="L672" s="690">
        <v>0</v>
      </c>
      <c r="M672" s="714">
        <f t="shared" si="480"/>
        <v>0</v>
      </c>
      <c r="N672" s="693"/>
      <c r="O672" s="850"/>
      <c r="P672" s="852"/>
      <c r="Q672" s="854"/>
      <c r="R672" s="694"/>
      <c r="S672" s="691">
        <f t="shared" si="493"/>
        <v>0</v>
      </c>
      <c r="T672" s="692"/>
      <c r="U672" s="695">
        <f t="shared" si="491"/>
        <v>0</v>
      </c>
      <c r="V672" s="696">
        <f t="shared" si="492"/>
        <v>0</v>
      </c>
      <c r="W672" s="694"/>
      <c r="X672" s="691">
        <f t="shared" si="461"/>
        <v>0</v>
      </c>
      <c r="Y672" s="692"/>
      <c r="Z672" s="695">
        <f t="shared" si="462"/>
        <v>0</v>
      </c>
      <c r="AA672" s="697">
        <f t="shared" si="463"/>
        <v>0</v>
      </c>
    </row>
    <row r="673" spans="2:27" ht="14.25" customHeight="1" x14ac:dyDescent="0.15">
      <c r="B673" s="872"/>
      <c r="C673" s="873"/>
      <c r="D673" s="874"/>
      <c r="E673" s="864"/>
      <c r="F673" s="865"/>
      <c r="G673" s="848"/>
      <c r="H673" s="679" t="s">
        <v>568</v>
      </c>
      <c r="I673" s="698">
        <v>0</v>
      </c>
      <c r="J673" s="715">
        <f t="shared" si="479"/>
        <v>0</v>
      </c>
      <c r="K673" s="702"/>
      <c r="L673" s="698">
        <v>0</v>
      </c>
      <c r="M673" s="715">
        <f t="shared" si="480"/>
        <v>0</v>
      </c>
      <c r="N673" s="701"/>
      <c r="O673" s="850"/>
      <c r="P673" s="852"/>
      <c r="Q673" s="854"/>
      <c r="R673" s="702"/>
      <c r="S673" s="699">
        <f t="shared" si="493"/>
        <v>0</v>
      </c>
      <c r="T673" s="700"/>
      <c r="U673" s="703">
        <f t="shared" si="491"/>
        <v>0</v>
      </c>
      <c r="V673" s="704">
        <f t="shared" si="492"/>
        <v>0</v>
      </c>
      <c r="W673" s="702"/>
      <c r="X673" s="699">
        <f t="shared" si="461"/>
        <v>0</v>
      </c>
      <c r="Y673" s="700"/>
      <c r="Z673" s="703">
        <f t="shared" si="462"/>
        <v>0</v>
      </c>
      <c r="AA673" s="705">
        <f t="shared" si="463"/>
        <v>0</v>
      </c>
    </row>
    <row r="674" spans="2:27" ht="14.25" customHeight="1" x14ac:dyDescent="0.15">
      <c r="B674" s="872"/>
      <c r="C674" s="873"/>
      <c r="D674" s="874"/>
      <c r="E674" s="864"/>
      <c r="F674" s="865"/>
      <c r="G674" s="846" t="s">
        <v>568</v>
      </c>
      <c r="H674" s="680" t="s">
        <v>566</v>
      </c>
      <c r="I674" s="706">
        <v>0</v>
      </c>
      <c r="J674" s="716">
        <f t="shared" si="479"/>
        <v>0</v>
      </c>
      <c r="K674" s="710"/>
      <c r="L674" s="706">
        <v>0</v>
      </c>
      <c r="M674" s="716">
        <f t="shared" si="480"/>
        <v>0</v>
      </c>
      <c r="N674" s="709"/>
      <c r="O674" s="850"/>
      <c r="P674" s="852"/>
      <c r="Q674" s="854"/>
      <c r="R674" s="710"/>
      <c r="S674" s="707">
        <f t="shared" si="493"/>
        <v>0</v>
      </c>
      <c r="T674" s="708"/>
      <c r="U674" s="711">
        <f t="shared" si="491"/>
        <v>0</v>
      </c>
      <c r="V674" s="712">
        <f t="shared" si="492"/>
        <v>0</v>
      </c>
      <c r="W674" s="710"/>
      <c r="X674" s="707">
        <f t="shared" si="461"/>
        <v>0</v>
      </c>
      <c r="Y674" s="708"/>
      <c r="Z674" s="711">
        <f t="shared" si="462"/>
        <v>0</v>
      </c>
      <c r="AA674" s="713">
        <f t="shared" si="463"/>
        <v>0</v>
      </c>
    </row>
    <row r="675" spans="2:27" ht="14.25" customHeight="1" x14ac:dyDescent="0.15">
      <c r="B675" s="872"/>
      <c r="C675" s="873"/>
      <c r="D675" s="874"/>
      <c r="E675" s="864"/>
      <c r="F675" s="865"/>
      <c r="G675" s="847"/>
      <c r="H675" s="678" t="s">
        <v>567</v>
      </c>
      <c r="I675" s="690">
        <v>0</v>
      </c>
      <c r="J675" s="714">
        <f t="shared" si="479"/>
        <v>0</v>
      </c>
      <c r="K675" s="694"/>
      <c r="L675" s="690">
        <v>0</v>
      </c>
      <c r="M675" s="714">
        <f t="shared" si="480"/>
        <v>0</v>
      </c>
      <c r="N675" s="693"/>
      <c r="O675" s="850"/>
      <c r="P675" s="852"/>
      <c r="Q675" s="854"/>
      <c r="R675" s="694"/>
      <c r="S675" s="691">
        <f t="shared" si="493"/>
        <v>0</v>
      </c>
      <c r="T675" s="692"/>
      <c r="U675" s="695">
        <f t="shared" si="491"/>
        <v>0</v>
      </c>
      <c r="V675" s="696">
        <f t="shared" si="492"/>
        <v>0</v>
      </c>
      <c r="W675" s="694"/>
      <c r="X675" s="691">
        <f t="shared" si="461"/>
        <v>0</v>
      </c>
      <c r="Y675" s="692"/>
      <c r="Z675" s="695">
        <f t="shared" si="462"/>
        <v>0</v>
      </c>
      <c r="AA675" s="697">
        <f t="shared" si="463"/>
        <v>0</v>
      </c>
    </row>
    <row r="676" spans="2:27" ht="14.25" customHeight="1" x14ac:dyDescent="0.15">
      <c r="B676" s="872"/>
      <c r="C676" s="873"/>
      <c r="D676" s="874"/>
      <c r="E676" s="863"/>
      <c r="F676" s="865"/>
      <c r="G676" s="848"/>
      <c r="H676" s="679" t="s">
        <v>568</v>
      </c>
      <c r="I676" s="698">
        <v>0</v>
      </c>
      <c r="J676" s="715">
        <f t="shared" si="479"/>
        <v>0</v>
      </c>
      <c r="K676" s="702"/>
      <c r="L676" s="698">
        <v>0</v>
      </c>
      <c r="M676" s="715">
        <f t="shared" si="480"/>
        <v>0</v>
      </c>
      <c r="N676" s="701"/>
      <c r="O676" s="849"/>
      <c r="P676" s="851"/>
      <c r="Q676" s="853"/>
      <c r="R676" s="702"/>
      <c r="S676" s="699">
        <f t="shared" si="493"/>
        <v>0</v>
      </c>
      <c r="T676" s="700"/>
      <c r="U676" s="703">
        <f t="shared" si="491"/>
        <v>0</v>
      </c>
      <c r="V676" s="704">
        <f t="shared" si="492"/>
        <v>0</v>
      </c>
      <c r="W676" s="702"/>
      <c r="X676" s="699">
        <f t="shared" si="461"/>
        <v>0</v>
      </c>
      <c r="Y676" s="700"/>
      <c r="Z676" s="703">
        <f t="shared" si="462"/>
        <v>0</v>
      </c>
      <c r="AA676" s="705">
        <f t="shared" si="463"/>
        <v>0</v>
      </c>
    </row>
    <row r="677" spans="2:27" ht="14.25" customHeight="1" x14ac:dyDescent="0.15">
      <c r="B677" s="872">
        <v>75</v>
      </c>
      <c r="C677" s="873" t="s">
        <v>179</v>
      </c>
      <c r="D677" s="874"/>
      <c r="E677" s="863">
        <f t="shared" ref="E677" si="494">SUM(I677:I685)+SUM(L677:L685)</f>
        <v>200</v>
      </c>
      <c r="F677" s="865">
        <v>133</v>
      </c>
      <c r="G677" s="846" t="s">
        <v>566</v>
      </c>
      <c r="H677" s="680" t="s">
        <v>566</v>
      </c>
      <c r="I677" s="706">
        <v>50</v>
      </c>
      <c r="J677" s="716">
        <f t="shared" si="479"/>
        <v>238.09523809523807</v>
      </c>
      <c r="K677" s="710"/>
      <c r="L677" s="706">
        <v>150</v>
      </c>
      <c r="M677" s="716">
        <f t="shared" si="480"/>
        <v>412.39304942116127</v>
      </c>
      <c r="N677" s="709"/>
      <c r="O677" s="849"/>
      <c r="P677" s="851">
        <f t="shared" ref="P677" si="495">SUM(R677:R685)+SUM(W677:W685)</f>
        <v>0</v>
      </c>
      <c r="Q677" s="853"/>
      <c r="R677" s="710"/>
      <c r="S677" s="707">
        <f>+R677/210*1000</f>
        <v>0</v>
      </c>
      <c r="T677" s="708"/>
      <c r="U677" s="711">
        <f>+K677+T677</f>
        <v>0</v>
      </c>
      <c r="V677" s="712">
        <f>IF(S677=0,0,+U677/S677*100)</f>
        <v>0</v>
      </c>
      <c r="W677" s="710"/>
      <c r="X677" s="707">
        <f t="shared" si="461"/>
        <v>0</v>
      </c>
      <c r="Y677" s="708"/>
      <c r="Z677" s="711">
        <f t="shared" si="462"/>
        <v>0</v>
      </c>
      <c r="AA677" s="713">
        <f t="shared" si="463"/>
        <v>0</v>
      </c>
    </row>
    <row r="678" spans="2:27" ht="14.25" customHeight="1" x14ac:dyDescent="0.15">
      <c r="B678" s="872"/>
      <c r="C678" s="873"/>
      <c r="D678" s="874"/>
      <c r="E678" s="864"/>
      <c r="F678" s="865"/>
      <c r="G678" s="847"/>
      <c r="H678" s="678" t="s">
        <v>567</v>
      </c>
      <c r="I678" s="690">
        <v>0</v>
      </c>
      <c r="J678" s="714">
        <f t="shared" si="479"/>
        <v>0</v>
      </c>
      <c r="K678" s="694"/>
      <c r="L678" s="690">
        <v>0</v>
      </c>
      <c r="M678" s="714">
        <f t="shared" si="480"/>
        <v>0</v>
      </c>
      <c r="N678" s="693"/>
      <c r="O678" s="850"/>
      <c r="P678" s="852"/>
      <c r="Q678" s="854"/>
      <c r="R678" s="694"/>
      <c r="S678" s="691">
        <f t="shared" ref="S678" si="496">+R678/210*1000</f>
        <v>0</v>
      </c>
      <c r="T678" s="692"/>
      <c r="U678" s="695">
        <f t="shared" ref="U678:U685" si="497">+K678+T678</f>
        <v>0</v>
      </c>
      <c r="V678" s="696">
        <f t="shared" ref="V678:V685" si="498">IF(S678=0,0,+U678/S678*100)</f>
        <v>0</v>
      </c>
      <c r="W678" s="694"/>
      <c r="X678" s="691">
        <f t="shared" si="461"/>
        <v>0</v>
      </c>
      <c r="Y678" s="692"/>
      <c r="Z678" s="695">
        <f t="shared" si="462"/>
        <v>0</v>
      </c>
      <c r="AA678" s="697">
        <f t="shared" si="463"/>
        <v>0</v>
      </c>
    </row>
    <row r="679" spans="2:27" ht="14.25" customHeight="1" x14ac:dyDescent="0.15">
      <c r="B679" s="872"/>
      <c r="C679" s="873"/>
      <c r="D679" s="874"/>
      <c r="E679" s="864"/>
      <c r="F679" s="865"/>
      <c r="G679" s="848"/>
      <c r="H679" s="679" t="s">
        <v>568</v>
      </c>
      <c r="I679" s="698">
        <v>0</v>
      </c>
      <c r="J679" s="715">
        <f t="shared" si="479"/>
        <v>0</v>
      </c>
      <c r="K679" s="702"/>
      <c r="L679" s="698">
        <v>0</v>
      </c>
      <c r="M679" s="715">
        <f t="shared" si="480"/>
        <v>0</v>
      </c>
      <c r="N679" s="701"/>
      <c r="O679" s="850"/>
      <c r="P679" s="852"/>
      <c r="Q679" s="854"/>
      <c r="R679" s="702"/>
      <c r="S679" s="699">
        <f>+R679/210*1000</f>
        <v>0</v>
      </c>
      <c r="T679" s="700"/>
      <c r="U679" s="703">
        <f t="shared" si="497"/>
        <v>0</v>
      </c>
      <c r="V679" s="704">
        <f t="shared" si="498"/>
        <v>0</v>
      </c>
      <c r="W679" s="702"/>
      <c r="X679" s="699">
        <f t="shared" si="461"/>
        <v>0</v>
      </c>
      <c r="Y679" s="700"/>
      <c r="Z679" s="703">
        <f t="shared" si="462"/>
        <v>0</v>
      </c>
      <c r="AA679" s="705">
        <f t="shared" si="463"/>
        <v>0</v>
      </c>
    </row>
    <row r="680" spans="2:27" ht="14.25" customHeight="1" x14ac:dyDescent="0.15">
      <c r="B680" s="872"/>
      <c r="C680" s="873"/>
      <c r="D680" s="874"/>
      <c r="E680" s="864"/>
      <c r="F680" s="865"/>
      <c r="G680" s="846" t="s">
        <v>567</v>
      </c>
      <c r="H680" s="680" t="s">
        <v>566</v>
      </c>
      <c r="I680" s="706">
        <v>0</v>
      </c>
      <c r="J680" s="716">
        <f t="shared" si="479"/>
        <v>0</v>
      </c>
      <c r="K680" s="710"/>
      <c r="L680" s="706">
        <v>0</v>
      </c>
      <c r="M680" s="716">
        <f t="shared" si="480"/>
        <v>0</v>
      </c>
      <c r="N680" s="709"/>
      <c r="O680" s="850"/>
      <c r="P680" s="852"/>
      <c r="Q680" s="854"/>
      <c r="R680" s="710"/>
      <c r="S680" s="707">
        <f t="shared" ref="S680:S685" si="499">+R680/210*1000</f>
        <v>0</v>
      </c>
      <c r="T680" s="708"/>
      <c r="U680" s="711">
        <f t="shared" si="497"/>
        <v>0</v>
      </c>
      <c r="V680" s="712">
        <f t="shared" si="498"/>
        <v>0</v>
      </c>
      <c r="W680" s="710"/>
      <c r="X680" s="707">
        <f t="shared" si="461"/>
        <v>0</v>
      </c>
      <c r="Y680" s="708"/>
      <c r="Z680" s="711">
        <f t="shared" si="462"/>
        <v>0</v>
      </c>
      <c r="AA680" s="713">
        <f t="shared" si="463"/>
        <v>0</v>
      </c>
    </row>
    <row r="681" spans="2:27" ht="14.25" customHeight="1" x14ac:dyDescent="0.15">
      <c r="B681" s="872"/>
      <c r="C681" s="873"/>
      <c r="D681" s="874"/>
      <c r="E681" s="864"/>
      <c r="F681" s="865"/>
      <c r="G681" s="847"/>
      <c r="H681" s="678" t="s">
        <v>567</v>
      </c>
      <c r="I681" s="690">
        <v>0</v>
      </c>
      <c r="J681" s="714">
        <f t="shared" si="479"/>
        <v>0</v>
      </c>
      <c r="K681" s="694"/>
      <c r="L681" s="690">
        <v>0</v>
      </c>
      <c r="M681" s="714">
        <f t="shared" si="480"/>
        <v>0</v>
      </c>
      <c r="N681" s="693"/>
      <c r="O681" s="850"/>
      <c r="P681" s="852"/>
      <c r="Q681" s="854"/>
      <c r="R681" s="694"/>
      <c r="S681" s="691">
        <f t="shared" si="499"/>
        <v>0</v>
      </c>
      <c r="T681" s="692"/>
      <c r="U681" s="695">
        <f t="shared" si="497"/>
        <v>0</v>
      </c>
      <c r="V681" s="696">
        <f t="shared" si="498"/>
        <v>0</v>
      </c>
      <c r="W681" s="694"/>
      <c r="X681" s="691">
        <f t="shared" si="461"/>
        <v>0</v>
      </c>
      <c r="Y681" s="692"/>
      <c r="Z681" s="695">
        <f t="shared" si="462"/>
        <v>0</v>
      </c>
      <c r="AA681" s="697">
        <f t="shared" si="463"/>
        <v>0</v>
      </c>
    </row>
    <row r="682" spans="2:27" ht="14.25" customHeight="1" x14ac:dyDescent="0.15">
      <c r="B682" s="872"/>
      <c r="C682" s="873"/>
      <c r="D682" s="874"/>
      <c r="E682" s="864"/>
      <c r="F682" s="865"/>
      <c r="G682" s="848"/>
      <c r="H682" s="679" t="s">
        <v>568</v>
      </c>
      <c r="I682" s="698">
        <v>0</v>
      </c>
      <c r="J682" s="715">
        <f t="shared" si="479"/>
        <v>0</v>
      </c>
      <c r="K682" s="702"/>
      <c r="L682" s="698">
        <v>0</v>
      </c>
      <c r="M682" s="715">
        <f t="shared" si="480"/>
        <v>0</v>
      </c>
      <c r="N682" s="701"/>
      <c r="O682" s="850"/>
      <c r="P682" s="852"/>
      <c r="Q682" s="854"/>
      <c r="R682" s="702"/>
      <c r="S682" s="699">
        <f t="shared" si="499"/>
        <v>0</v>
      </c>
      <c r="T682" s="700"/>
      <c r="U682" s="703">
        <f t="shared" si="497"/>
        <v>0</v>
      </c>
      <c r="V682" s="704">
        <f t="shared" si="498"/>
        <v>0</v>
      </c>
      <c r="W682" s="702"/>
      <c r="X682" s="699">
        <f t="shared" si="461"/>
        <v>0</v>
      </c>
      <c r="Y682" s="700"/>
      <c r="Z682" s="703">
        <f t="shared" si="462"/>
        <v>0</v>
      </c>
      <c r="AA682" s="705">
        <f t="shared" si="463"/>
        <v>0</v>
      </c>
    </row>
    <row r="683" spans="2:27" ht="14.25" customHeight="1" x14ac:dyDescent="0.15">
      <c r="B683" s="872"/>
      <c r="C683" s="873"/>
      <c r="D683" s="874"/>
      <c r="E683" s="864"/>
      <c r="F683" s="865"/>
      <c r="G683" s="846" t="s">
        <v>568</v>
      </c>
      <c r="H683" s="680" t="s">
        <v>566</v>
      </c>
      <c r="I683" s="706">
        <v>0</v>
      </c>
      <c r="J683" s="716">
        <f t="shared" si="479"/>
        <v>0</v>
      </c>
      <c r="K683" s="710"/>
      <c r="L683" s="706">
        <v>0</v>
      </c>
      <c r="M683" s="716">
        <f t="shared" si="480"/>
        <v>0</v>
      </c>
      <c r="N683" s="709"/>
      <c r="O683" s="850"/>
      <c r="P683" s="852"/>
      <c r="Q683" s="854"/>
      <c r="R683" s="710"/>
      <c r="S683" s="707">
        <f t="shared" si="499"/>
        <v>0</v>
      </c>
      <c r="T683" s="708"/>
      <c r="U683" s="711">
        <f t="shared" si="497"/>
        <v>0</v>
      </c>
      <c r="V683" s="712">
        <f t="shared" si="498"/>
        <v>0</v>
      </c>
      <c r="W683" s="710"/>
      <c r="X683" s="707">
        <f t="shared" si="461"/>
        <v>0</v>
      </c>
      <c r="Y683" s="708"/>
      <c r="Z683" s="711">
        <f t="shared" si="462"/>
        <v>0</v>
      </c>
      <c r="AA683" s="713">
        <f t="shared" si="463"/>
        <v>0</v>
      </c>
    </row>
    <row r="684" spans="2:27" ht="14.25" customHeight="1" x14ac:dyDescent="0.15">
      <c r="B684" s="872"/>
      <c r="C684" s="873"/>
      <c r="D684" s="874"/>
      <c r="E684" s="864"/>
      <c r="F684" s="865"/>
      <c r="G684" s="847"/>
      <c r="H684" s="678" t="s">
        <v>567</v>
      </c>
      <c r="I684" s="690">
        <v>0</v>
      </c>
      <c r="J684" s="714">
        <f t="shared" si="479"/>
        <v>0</v>
      </c>
      <c r="K684" s="694"/>
      <c r="L684" s="690">
        <v>0</v>
      </c>
      <c r="M684" s="714">
        <f t="shared" si="480"/>
        <v>0</v>
      </c>
      <c r="N684" s="693"/>
      <c r="O684" s="850"/>
      <c r="P684" s="852"/>
      <c r="Q684" s="854"/>
      <c r="R684" s="694"/>
      <c r="S684" s="691">
        <f t="shared" si="499"/>
        <v>0</v>
      </c>
      <c r="T684" s="692"/>
      <c r="U684" s="695">
        <f t="shared" si="497"/>
        <v>0</v>
      </c>
      <c r="V684" s="696">
        <f t="shared" si="498"/>
        <v>0</v>
      </c>
      <c r="W684" s="694"/>
      <c r="X684" s="691">
        <f t="shared" si="461"/>
        <v>0</v>
      </c>
      <c r="Y684" s="692"/>
      <c r="Z684" s="695">
        <f t="shared" si="462"/>
        <v>0</v>
      </c>
      <c r="AA684" s="697">
        <f t="shared" si="463"/>
        <v>0</v>
      </c>
    </row>
    <row r="685" spans="2:27" ht="14.25" customHeight="1" x14ac:dyDescent="0.15">
      <c r="B685" s="872"/>
      <c r="C685" s="873"/>
      <c r="D685" s="874"/>
      <c r="E685" s="863"/>
      <c r="F685" s="865"/>
      <c r="G685" s="848"/>
      <c r="H685" s="679" t="s">
        <v>568</v>
      </c>
      <c r="I685" s="698">
        <v>0</v>
      </c>
      <c r="J685" s="715">
        <f t="shared" si="479"/>
        <v>0</v>
      </c>
      <c r="K685" s="702"/>
      <c r="L685" s="698">
        <v>0</v>
      </c>
      <c r="M685" s="715">
        <f t="shared" si="480"/>
        <v>0</v>
      </c>
      <c r="N685" s="701"/>
      <c r="O685" s="849"/>
      <c r="P685" s="851"/>
      <c r="Q685" s="853"/>
      <c r="R685" s="702"/>
      <c r="S685" s="699">
        <f t="shared" si="499"/>
        <v>0</v>
      </c>
      <c r="T685" s="700"/>
      <c r="U685" s="703">
        <f t="shared" si="497"/>
        <v>0</v>
      </c>
      <c r="V685" s="704">
        <f t="shared" si="498"/>
        <v>0</v>
      </c>
      <c r="W685" s="702"/>
      <c r="X685" s="699">
        <f t="shared" si="461"/>
        <v>0</v>
      </c>
      <c r="Y685" s="700"/>
      <c r="Z685" s="703">
        <f t="shared" si="462"/>
        <v>0</v>
      </c>
      <c r="AA685" s="705">
        <f t="shared" si="463"/>
        <v>0</v>
      </c>
    </row>
    <row r="686" spans="2:27" ht="14.25" customHeight="1" x14ac:dyDescent="0.15">
      <c r="B686" s="872">
        <v>76</v>
      </c>
      <c r="C686" s="873" t="s">
        <v>180</v>
      </c>
      <c r="D686" s="874"/>
      <c r="E686" s="863">
        <f t="shared" ref="E686" si="500">SUM(I686:I694)+SUM(L686:L694)</f>
        <v>800</v>
      </c>
      <c r="F686" s="865">
        <v>158</v>
      </c>
      <c r="G686" s="846" t="s">
        <v>566</v>
      </c>
      <c r="H686" s="680" t="s">
        <v>566</v>
      </c>
      <c r="I686" s="706">
        <v>100</v>
      </c>
      <c r="J686" s="716">
        <f t="shared" si="479"/>
        <v>476.19047619047615</v>
      </c>
      <c r="K686" s="710"/>
      <c r="L686" s="706">
        <v>300</v>
      </c>
      <c r="M686" s="716">
        <f t="shared" si="480"/>
        <v>824.78609884232253</v>
      </c>
      <c r="N686" s="709"/>
      <c r="O686" s="849"/>
      <c r="P686" s="851">
        <f t="shared" ref="P686" si="501">SUM(R686:R694)+SUM(W686:W694)</f>
        <v>0</v>
      </c>
      <c r="Q686" s="853"/>
      <c r="R686" s="710"/>
      <c r="S686" s="707">
        <f>+R686/210*1000</f>
        <v>0</v>
      </c>
      <c r="T686" s="708"/>
      <c r="U686" s="711">
        <f>+K686+T686</f>
        <v>0</v>
      </c>
      <c r="V686" s="712">
        <f>IF(S686=0,0,+U686/S686*100)</f>
        <v>0</v>
      </c>
      <c r="W686" s="710"/>
      <c r="X686" s="707">
        <f t="shared" si="461"/>
        <v>0</v>
      </c>
      <c r="Y686" s="708"/>
      <c r="Z686" s="711">
        <f t="shared" si="462"/>
        <v>0</v>
      </c>
      <c r="AA686" s="713">
        <f t="shared" si="463"/>
        <v>0</v>
      </c>
    </row>
    <row r="687" spans="2:27" ht="14.25" customHeight="1" x14ac:dyDescent="0.15">
      <c r="B687" s="872"/>
      <c r="C687" s="873"/>
      <c r="D687" s="874"/>
      <c r="E687" s="864"/>
      <c r="F687" s="865"/>
      <c r="G687" s="847"/>
      <c r="H687" s="678" t="s">
        <v>567</v>
      </c>
      <c r="I687" s="690">
        <v>100</v>
      </c>
      <c r="J687" s="714">
        <f t="shared" si="479"/>
        <v>476.19047619047615</v>
      </c>
      <c r="K687" s="694"/>
      <c r="L687" s="690">
        <v>0</v>
      </c>
      <c r="M687" s="714">
        <f t="shared" si="480"/>
        <v>0</v>
      </c>
      <c r="N687" s="693"/>
      <c r="O687" s="850"/>
      <c r="P687" s="852"/>
      <c r="Q687" s="854"/>
      <c r="R687" s="694"/>
      <c r="S687" s="691">
        <f t="shared" ref="S687" si="502">+R687/210*1000</f>
        <v>0</v>
      </c>
      <c r="T687" s="692"/>
      <c r="U687" s="695">
        <f t="shared" ref="U687:U694" si="503">+K687+T687</f>
        <v>0</v>
      </c>
      <c r="V687" s="696">
        <f t="shared" ref="V687:V694" si="504">IF(S687=0,0,+U687/S687*100)</f>
        <v>0</v>
      </c>
      <c r="W687" s="694"/>
      <c r="X687" s="691">
        <f t="shared" si="461"/>
        <v>0</v>
      </c>
      <c r="Y687" s="692"/>
      <c r="Z687" s="695">
        <f t="shared" si="462"/>
        <v>0</v>
      </c>
      <c r="AA687" s="697">
        <f t="shared" si="463"/>
        <v>0</v>
      </c>
    </row>
    <row r="688" spans="2:27" ht="14.25" customHeight="1" x14ac:dyDescent="0.15">
      <c r="B688" s="872"/>
      <c r="C688" s="873"/>
      <c r="D688" s="874"/>
      <c r="E688" s="864"/>
      <c r="F688" s="865"/>
      <c r="G688" s="848"/>
      <c r="H688" s="679" t="s">
        <v>568</v>
      </c>
      <c r="I688" s="698">
        <v>0</v>
      </c>
      <c r="J688" s="715">
        <f t="shared" si="479"/>
        <v>0</v>
      </c>
      <c r="K688" s="702"/>
      <c r="L688" s="698">
        <v>0</v>
      </c>
      <c r="M688" s="715">
        <f t="shared" si="480"/>
        <v>0</v>
      </c>
      <c r="N688" s="701"/>
      <c r="O688" s="850"/>
      <c r="P688" s="852"/>
      <c r="Q688" s="854"/>
      <c r="R688" s="702"/>
      <c r="S688" s="699">
        <f>+R688/210*1000</f>
        <v>0</v>
      </c>
      <c r="T688" s="700"/>
      <c r="U688" s="703">
        <f t="shared" si="503"/>
        <v>0</v>
      </c>
      <c r="V688" s="704">
        <f t="shared" si="504"/>
        <v>0</v>
      </c>
      <c r="W688" s="702"/>
      <c r="X688" s="699">
        <f t="shared" si="461"/>
        <v>0</v>
      </c>
      <c r="Y688" s="700"/>
      <c r="Z688" s="703">
        <f t="shared" si="462"/>
        <v>0</v>
      </c>
      <c r="AA688" s="705">
        <f t="shared" si="463"/>
        <v>0</v>
      </c>
    </row>
    <row r="689" spans="2:27" ht="14.25" customHeight="1" x14ac:dyDescent="0.15">
      <c r="B689" s="872"/>
      <c r="C689" s="873"/>
      <c r="D689" s="874"/>
      <c r="E689" s="864"/>
      <c r="F689" s="865"/>
      <c r="G689" s="846" t="s">
        <v>567</v>
      </c>
      <c r="H689" s="680" t="s">
        <v>566</v>
      </c>
      <c r="I689" s="706">
        <v>0</v>
      </c>
      <c r="J689" s="716">
        <f t="shared" si="479"/>
        <v>0</v>
      </c>
      <c r="K689" s="710"/>
      <c r="L689" s="706">
        <v>300</v>
      </c>
      <c r="M689" s="716">
        <f t="shared" si="480"/>
        <v>824.78609884232253</v>
      </c>
      <c r="N689" s="709"/>
      <c r="O689" s="850"/>
      <c r="P689" s="852"/>
      <c r="Q689" s="854"/>
      <c r="R689" s="710"/>
      <c r="S689" s="707">
        <f t="shared" ref="S689:S694" si="505">+R689/210*1000</f>
        <v>0</v>
      </c>
      <c r="T689" s="708"/>
      <c r="U689" s="711">
        <f t="shared" si="503"/>
        <v>0</v>
      </c>
      <c r="V689" s="712">
        <f t="shared" si="504"/>
        <v>0</v>
      </c>
      <c r="W689" s="710"/>
      <c r="X689" s="707">
        <f t="shared" si="461"/>
        <v>0</v>
      </c>
      <c r="Y689" s="708"/>
      <c r="Z689" s="711">
        <f t="shared" si="462"/>
        <v>0</v>
      </c>
      <c r="AA689" s="713">
        <f t="shared" si="463"/>
        <v>0</v>
      </c>
    </row>
    <row r="690" spans="2:27" ht="14.25" customHeight="1" x14ac:dyDescent="0.15">
      <c r="B690" s="872"/>
      <c r="C690" s="873"/>
      <c r="D690" s="874"/>
      <c r="E690" s="864"/>
      <c r="F690" s="865"/>
      <c r="G690" s="847"/>
      <c r="H690" s="678" t="s">
        <v>567</v>
      </c>
      <c r="I690" s="690">
        <v>0</v>
      </c>
      <c r="J690" s="714">
        <f t="shared" si="479"/>
        <v>0</v>
      </c>
      <c r="K690" s="694"/>
      <c r="L690" s="690">
        <v>0</v>
      </c>
      <c r="M690" s="714">
        <f t="shared" si="480"/>
        <v>0</v>
      </c>
      <c r="N690" s="693"/>
      <c r="O690" s="850"/>
      <c r="P690" s="852"/>
      <c r="Q690" s="854"/>
      <c r="R690" s="694"/>
      <c r="S690" s="691">
        <f t="shared" si="505"/>
        <v>0</v>
      </c>
      <c r="T690" s="692"/>
      <c r="U690" s="695">
        <f t="shared" si="503"/>
        <v>0</v>
      </c>
      <c r="V690" s="696">
        <f t="shared" si="504"/>
        <v>0</v>
      </c>
      <c r="W690" s="694"/>
      <c r="X690" s="691">
        <f t="shared" si="461"/>
        <v>0</v>
      </c>
      <c r="Y690" s="692"/>
      <c r="Z690" s="695">
        <f t="shared" si="462"/>
        <v>0</v>
      </c>
      <c r="AA690" s="697">
        <f t="shared" si="463"/>
        <v>0</v>
      </c>
    </row>
    <row r="691" spans="2:27" ht="14.25" customHeight="1" x14ac:dyDescent="0.15">
      <c r="B691" s="872"/>
      <c r="C691" s="873"/>
      <c r="D691" s="874"/>
      <c r="E691" s="864"/>
      <c r="F691" s="865"/>
      <c r="G691" s="848"/>
      <c r="H691" s="679" t="s">
        <v>568</v>
      </c>
      <c r="I691" s="698">
        <v>0</v>
      </c>
      <c r="J691" s="715">
        <f t="shared" si="479"/>
        <v>0</v>
      </c>
      <c r="K691" s="702"/>
      <c r="L691" s="698">
        <v>0</v>
      </c>
      <c r="M691" s="715">
        <f t="shared" si="480"/>
        <v>0</v>
      </c>
      <c r="N691" s="701"/>
      <c r="O691" s="850"/>
      <c r="P691" s="852"/>
      <c r="Q691" s="854"/>
      <c r="R691" s="702"/>
      <c r="S691" s="699">
        <f t="shared" si="505"/>
        <v>0</v>
      </c>
      <c r="T691" s="700"/>
      <c r="U691" s="703">
        <f t="shared" si="503"/>
        <v>0</v>
      </c>
      <c r="V691" s="704">
        <f t="shared" si="504"/>
        <v>0</v>
      </c>
      <c r="W691" s="702"/>
      <c r="X691" s="699">
        <f t="shared" si="461"/>
        <v>0</v>
      </c>
      <c r="Y691" s="700"/>
      <c r="Z691" s="703">
        <f t="shared" si="462"/>
        <v>0</v>
      </c>
      <c r="AA691" s="705">
        <f t="shared" si="463"/>
        <v>0</v>
      </c>
    </row>
    <row r="692" spans="2:27" ht="14.25" customHeight="1" x14ac:dyDescent="0.15">
      <c r="B692" s="872"/>
      <c r="C692" s="873"/>
      <c r="D692" s="874"/>
      <c r="E692" s="864"/>
      <c r="F692" s="865"/>
      <c r="G692" s="846" t="s">
        <v>568</v>
      </c>
      <c r="H692" s="680" t="s">
        <v>566</v>
      </c>
      <c r="I692" s="706">
        <v>0</v>
      </c>
      <c r="J692" s="716">
        <f t="shared" si="479"/>
        <v>0</v>
      </c>
      <c r="K692" s="710"/>
      <c r="L692" s="706">
        <v>0</v>
      </c>
      <c r="M692" s="716">
        <f t="shared" si="480"/>
        <v>0</v>
      </c>
      <c r="N692" s="709"/>
      <c r="O692" s="850"/>
      <c r="P692" s="852"/>
      <c r="Q692" s="854"/>
      <c r="R692" s="710"/>
      <c r="S692" s="707">
        <f t="shared" si="505"/>
        <v>0</v>
      </c>
      <c r="T692" s="708"/>
      <c r="U692" s="711">
        <f t="shared" si="503"/>
        <v>0</v>
      </c>
      <c r="V692" s="712">
        <f t="shared" si="504"/>
        <v>0</v>
      </c>
      <c r="W692" s="710"/>
      <c r="X692" s="707">
        <f t="shared" si="461"/>
        <v>0</v>
      </c>
      <c r="Y692" s="708"/>
      <c r="Z692" s="711">
        <f t="shared" si="462"/>
        <v>0</v>
      </c>
      <c r="AA692" s="713">
        <f t="shared" si="463"/>
        <v>0</v>
      </c>
    </row>
    <row r="693" spans="2:27" ht="14.25" customHeight="1" x14ac:dyDescent="0.15">
      <c r="B693" s="872"/>
      <c r="C693" s="873"/>
      <c r="D693" s="874"/>
      <c r="E693" s="864"/>
      <c r="F693" s="865"/>
      <c r="G693" s="847"/>
      <c r="H693" s="678" t="s">
        <v>567</v>
      </c>
      <c r="I693" s="690">
        <v>0</v>
      </c>
      <c r="J693" s="691">
        <f t="shared" si="479"/>
        <v>0</v>
      </c>
      <c r="K693" s="692"/>
      <c r="L693" s="690">
        <v>0</v>
      </c>
      <c r="M693" s="691">
        <f t="shared" si="480"/>
        <v>0</v>
      </c>
      <c r="N693" s="693"/>
      <c r="O693" s="850"/>
      <c r="P693" s="852"/>
      <c r="Q693" s="854"/>
      <c r="R693" s="694"/>
      <c r="S693" s="691">
        <f t="shared" si="505"/>
        <v>0</v>
      </c>
      <c r="T693" s="692"/>
      <c r="U693" s="695">
        <f t="shared" si="503"/>
        <v>0</v>
      </c>
      <c r="V693" s="696">
        <f t="shared" si="504"/>
        <v>0</v>
      </c>
      <c r="W693" s="694"/>
      <c r="X693" s="691">
        <f t="shared" si="461"/>
        <v>0</v>
      </c>
      <c r="Y693" s="692"/>
      <c r="Z693" s="695">
        <f t="shared" si="462"/>
        <v>0</v>
      </c>
      <c r="AA693" s="697">
        <f t="shared" si="463"/>
        <v>0</v>
      </c>
    </row>
    <row r="694" spans="2:27" ht="14.25" customHeight="1" x14ac:dyDescent="0.15">
      <c r="B694" s="872"/>
      <c r="C694" s="873"/>
      <c r="D694" s="874"/>
      <c r="E694" s="863"/>
      <c r="F694" s="865"/>
      <c r="G694" s="848"/>
      <c r="H694" s="679" t="s">
        <v>568</v>
      </c>
      <c r="I694" s="698">
        <v>0</v>
      </c>
      <c r="J694" s="699">
        <f t="shared" si="479"/>
        <v>0</v>
      </c>
      <c r="K694" s="700"/>
      <c r="L694" s="698">
        <v>0</v>
      </c>
      <c r="M694" s="699">
        <f t="shared" si="480"/>
        <v>0</v>
      </c>
      <c r="N694" s="701"/>
      <c r="O694" s="849"/>
      <c r="P694" s="851"/>
      <c r="Q694" s="853"/>
      <c r="R694" s="702"/>
      <c r="S694" s="699">
        <f t="shared" si="505"/>
        <v>0</v>
      </c>
      <c r="T694" s="700"/>
      <c r="U694" s="703">
        <f t="shared" si="503"/>
        <v>0</v>
      </c>
      <c r="V694" s="704">
        <f t="shared" si="504"/>
        <v>0</v>
      </c>
      <c r="W694" s="702"/>
      <c r="X694" s="699">
        <f t="shared" si="461"/>
        <v>0</v>
      </c>
      <c r="Y694" s="700"/>
      <c r="Z694" s="703">
        <f t="shared" si="462"/>
        <v>0</v>
      </c>
      <c r="AA694" s="705">
        <f t="shared" si="463"/>
        <v>0</v>
      </c>
    </row>
    <row r="695" spans="2:27" ht="14.25" customHeight="1" x14ac:dyDescent="0.15">
      <c r="B695" s="872">
        <v>77</v>
      </c>
      <c r="C695" s="873" t="s">
        <v>181</v>
      </c>
      <c r="D695" s="874"/>
      <c r="E695" s="863">
        <f t="shared" ref="E695" si="506">SUM(I695:I703)+SUM(L695:L703)</f>
        <v>225</v>
      </c>
      <c r="F695" s="865">
        <v>128</v>
      </c>
      <c r="G695" s="846" t="s">
        <v>566</v>
      </c>
      <c r="H695" s="680" t="s">
        <v>566</v>
      </c>
      <c r="I695" s="706">
        <v>0</v>
      </c>
      <c r="J695" s="716">
        <f t="shared" si="479"/>
        <v>0</v>
      </c>
      <c r="K695" s="710"/>
      <c r="L695" s="706">
        <v>75</v>
      </c>
      <c r="M695" s="716">
        <f t="shared" si="480"/>
        <v>206.19652471058063</v>
      </c>
      <c r="N695" s="709"/>
      <c r="O695" s="849"/>
      <c r="P695" s="851">
        <f t="shared" ref="P695" si="507">SUM(R695:R703)+SUM(W695:W703)</f>
        <v>0</v>
      </c>
      <c r="Q695" s="853"/>
      <c r="R695" s="710"/>
      <c r="S695" s="707">
        <f>+R695/210*1000</f>
        <v>0</v>
      </c>
      <c r="T695" s="708"/>
      <c r="U695" s="711">
        <f>+K695+T695</f>
        <v>0</v>
      </c>
      <c r="V695" s="712">
        <f>IF(S695=0,0,+U695/S695*100)</f>
        <v>0</v>
      </c>
      <c r="W695" s="710"/>
      <c r="X695" s="707">
        <f t="shared" si="461"/>
        <v>0</v>
      </c>
      <c r="Y695" s="708"/>
      <c r="Z695" s="711">
        <f t="shared" si="462"/>
        <v>0</v>
      </c>
      <c r="AA695" s="713">
        <f t="shared" si="463"/>
        <v>0</v>
      </c>
    </row>
    <row r="696" spans="2:27" ht="14.25" customHeight="1" x14ac:dyDescent="0.15">
      <c r="B696" s="872"/>
      <c r="C696" s="873"/>
      <c r="D696" s="874"/>
      <c r="E696" s="864"/>
      <c r="F696" s="865"/>
      <c r="G696" s="847"/>
      <c r="H696" s="678" t="s">
        <v>567</v>
      </c>
      <c r="I696" s="690">
        <v>0</v>
      </c>
      <c r="J696" s="714">
        <f t="shared" si="479"/>
        <v>0</v>
      </c>
      <c r="K696" s="694"/>
      <c r="L696" s="690">
        <v>0</v>
      </c>
      <c r="M696" s="714">
        <f t="shared" si="480"/>
        <v>0</v>
      </c>
      <c r="N696" s="693"/>
      <c r="O696" s="850"/>
      <c r="P696" s="852"/>
      <c r="Q696" s="854"/>
      <c r="R696" s="694"/>
      <c r="S696" s="691">
        <f t="shared" ref="S696" si="508">+R696/210*1000</f>
        <v>0</v>
      </c>
      <c r="T696" s="692"/>
      <c r="U696" s="695">
        <f t="shared" ref="U696:U703" si="509">+K696+T696</f>
        <v>0</v>
      </c>
      <c r="V696" s="696">
        <f t="shared" ref="V696:V703" si="510">IF(S696=0,0,+U696/S696*100)</f>
        <v>0</v>
      </c>
      <c r="W696" s="694"/>
      <c r="X696" s="691">
        <f t="shared" ref="X696:X759" si="511">+W696/210/SQRT(3)*1000</f>
        <v>0</v>
      </c>
      <c r="Y696" s="692"/>
      <c r="Z696" s="695">
        <f t="shared" ref="Z696:Z759" si="512">+N696+Y696</f>
        <v>0</v>
      </c>
      <c r="AA696" s="697">
        <f t="shared" ref="AA696:AA759" si="513">IF(X696=0,0,+Z696/X696*100)</f>
        <v>0</v>
      </c>
    </row>
    <row r="697" spans="2:27" ht="14.25" customHeight="1" x14ac:dyDescent="0.15">
      <c r="B697" s="872"/>
      <c r="C697" s="873"/>
      <c r="D697" s="874"/>
      <c r="E697" s="864"/>
      <c r="F697" s="865"/>
      <c r="G697" s="848"/>
      <c r="H697" s="679" t="s">
        <v>568</v>
      </c>
      <c r="I697" s="698">
        <v>0</v>
      </c>
      <c r="J697" s="715">
        <f t="shared" si="479"/>
        <v>0</v>
      </c>
      <c r="K697" s="702"/>
      <c r="L697" s="698">
        <v>0</v>
      </c>
      <c r="M697" s="715">
        <f t="shared" si="480"/>
        <v>0</v>
      </c>
      <c r="N697" s="701"/>
      <c r="O697" s="850"/>
      <c r="P697" s="852"/>
      <c r="Q697" s="854"/>
      <c r="R697" s="702"/>
      <c r="S697" s="699">
        <f>+R697/210*1000</f>
        <v>0</v>
      </c>
      <c r="T697" s="700"/>
      <c r="U697" s="703">
        <f t="shared" si="509"/>
        <v>0</v>
      </c>
      <c r="V697" s="704">
        <f t="shared" si="510"/>
        <v>0</v>
      </c>
      <c r="W697" s="702"/>
      <c r="X697" s="699">
        <f t="shared" si="511"/>
        <v>0</v>
      </c>
      <c r="Y697" s="700"/>
      <c r="Z697" s="703">
        <f t="shared" si="512"/>
        <v>0</v>
      </c>
      <c r="AA697" s="705">
        <f t="shared" si="513"/>
        <v>0</v>
      </c>
    </row>
    <row r="698" spans="2:27" ht="14.25" customHeight="1" x14ac:dyDescent="0.15">
      <c r="B698" s="872"/>
      <c r="C698" s="873"/>
      <c r="D698" s="874"/>
      <c r="E698" s="864"/>
      <c r="F698" s="865"/>
      <c r="G698" s="846" t="s">
        <v>567</v>
      </c>
      <c r="H698" s="680" t="s">
        <v>566</v>
      </c>
      <c r="I698" s="706">
        <v>75</v>
      </c>
      <c r="J698" s="716">
        <f t="shared" si="479"/>
        <v>357.14285714285717</v>
      </c>
      <c r="K698" s="710"/>
      <c r="L698" s="706">
        <v>75</v>
      </c>
      <c r="M698" s="716">
        <f t="shared" si="480"/>
        <v>206.19652471058063</v>
      </c>
      <c r="N698" s="709"/>
      <c r="O698" s="850"/>
      <c r="P698" s="852"/>
      <c r="Q698" s="854"/>
      <c r="R698" s="710"/>
      <c r="S698" s="707">
        <f t="shared" ref="S698:S703" si="514">+R698/210*1000</f>
        <v>0</v>
      </c>
      <c r="T698" s="708"/>
      <c r="U698" s="711">
        <f t="shared" si="509"/>
        <v>0</v>
      </c>
      <c r="V698" s="712">
        <f t="shared" si="510"/>
        <v>0</v>
      </c>
      <c r="W698" s="710"/>
      <c r="X698" s="707">
        <f t="shared" si="511"/>
        <v>0</v>
      </c>
      <c r="Y698" s="708"/>
      <c r="Z698" s="711">
        <f t="shared" si="512"/>
        <v>0</v>
      </c>
      <c r="AA698" s="713">
        <f t="shared" si="513"/>
        <v>0</v>
      </c>
    </row>
    <row r="699" spans="2:27" ht="14.25" customHeight="1" x14ac:dyDescent="0.15">
      <c r="B699" s="872"/>
      <c r="C699" s="873"/>
      <c r="D699" s="874"/>
      <c r="E699" s="864"/>
      <c r="F699" s="865"/>
      <c r="G699" s="847"/>
      <c r="H699" s="678" t="s">
        <v>567</v>
      </c>
      <c r="I699" s="690">
        <v>0</v>
      </c>
      <c r="J699" s="714">
        <f t="shared" si="479"/>
        <v>0</v>
      </c>
      <c r="K699" s="694"/>
      <c r="L699" s="690">
        <v>0</v>
      </c>
      <c r="M699" s="714">
        <f t="shared" si="480"/>
        <v>0</v>
      </c>
      <c r="N699" s="693"/>
      <c r="O699" s="850"/>
      <c r="P699" s="852"/>
      <c r="Q699" s="854"/>
      <c r="R699" s="694"/>
      <c r="S699" s="691">
        <f t="shared" si="514"/>
        <v>0</v>
      </c>
      <c r="T699" s="692"/>
      <c r="U699" s="695">
        <f t="shared" si="509"/>
        <v>0</v>
      </c>
      <c r="V699" s="696">
        <f t="shared" si="510"/>
        <v>0</v>
      </c>
      <c r="W699" s="694"/>
      <c r="X699" s="691">
        <f t="shared" si="511"/>
        <v>0</v>
      </c>
      <c r="Y699" s="692"/>
      <c r="Z699" s="695">
        <f t="shared" si="512"/>
        <v>0</v>
      </c>
      <c r="AA699" s="697">
        <f t="shared" si="513"/>
        <v>0</v>
      </c>
    </row>
    <row r="700" spans="2:27" ht="14.25" customHeight="1" x14ac:dyDescent="0.15">
      <c r="B700" s="872"/>
      <c r="C700" s="873"/>
      <c r="D700" s="874"/>
      <c r="E700" s="864"/>
      <c r="F700" s="865"/>
      <c r="G700" s="848"/>
      <c r="H700" s="679" t="s">
        <v>568</v>
      </c>
      <c r="I700" s="698">
        <v>0</v>
      </c>
      <c r="J700" s="715">
        <f t="shared" si="479"/>
        <v>0</v>
      </c>
      <c r="K700" s="702"/>
      <c r="L700" s="698">
        <v>0</v>
      </c>
      <c r="M700" s="715">
        <f t="shared" si="480"/>
        <v>0</v>
      </c>
      <c r="N700" s="701"/>
      <c r="O700" s="850"/>
      <c r="P700" s="852"/>
      <c r="Q700" s="854"/>
      <c r="R700" s="702"/>
      <c r="S700" s="699">
        <f t="shared" si="514"/>
        <v>0</v>
      </c>
      <c r="T700" s="700"/>
      <c r="U700" s="703">
        <f t="shared" si="509"/>
        <v>0</v>
      </c>
      <c r="V700" s="704">
        <f t="shared" si="510"/>
        <v>0</v>
      </c>
      <c r="W700" s="702"/>
      <c r="X700" s="699">
        <f t="shared" si="511"/>
        <v>0</v>
      </c>
      <c r="Y700" s="700"/>
      <c r="Z700" s="703">
        <f t="shared" si="512"/>
        <v>0</v>
      </c>
      <c r="AA700" s="705">
        <f t="shared" si="513"/>
        <v>0</v>
      </c>
    </row>
    <row r="701" spans="2:27" ht="14.25" customHeight="1" x14ac:dyDescent="0.15">
      <c r="B701" s="872"/>
      <c r="C701" s="873"/>
      <c r="D701" s="874"/>
      <c r="E701" s="864"/>
      <c r="F701" s="865"/>
      <c r="G701" s="846" t="s">
        <v>568</v>
      </c>
      <c r="H701" s="680" t="s">
        <v>566</v>
      </c>
      <c r="I701" s="706">
        <v>0</v>
      </c>
      <c r="J701" s="716">
        <f t="shared" si="479"/>
        <v>0</v>
      </c>
      <c r="K701" s="710"/>
      <c r="L701" s="706">
        <v>0</v>
      </c>
      <c r="M701" s="716">
        <f t="shared" si="480"/>
        <v>0</v>
      </c>
      <c r="N701" s="709"/>
      <c r="O701" s="850"/>
      <c r="P701" s="852"/>
      <c r="Q701" s="854"/>
      <c r="R701" s="710"/>
      <c r="S701" s="707">
        <f t="shared" si="514"/>
        <v>0</v>
      </c>
      <c r="T701" s="708"/>
      <c r="U701" s="711">
        <f t="shared" si="509"/>
        <v>0</v>
      </c>
      <c r="V701" s="712">
        <f t="shared" si="510"/>
        <v>0</v>
      </c>
      <c r="W701" s="710"/>
      <c r="X701" s="707">
        <f t="shared" si="511"/>
        <v>0</v>
      </c>
      <c r="Y701" s="708"/>
      <c r="Z701" s="711">
        <f t="shared" si="512"/>
        <v>0</v>
      </c>
      <c r="AA701" s="713">
        <f t="shared" si="513"/>
        <v>0</v>
      </c>
    </row>
    <row r="702" spans="2:27" ht="14.25" customHeight="1" x14ac:dyDescent="0.15">
      <c r="B702" s="872"/>
      <c r="C702" s="873"/>
      <c r="D702" s="874"/>
      <c r="E702" s="864"/>
      <c r="F702" s="865"/>
      <c r="G702" s="847"/>
      <c r="H702" s="678" t="s">
        <v>567</v>
      </c>
      <c r="I702" s="690">
        <v>0</v>
      </c>
      <c r="J702" s="714">
        <f t="shared" si="479"/>
        <v>0</v>
      </c>
      <c r="K702" s="694"/>
      <c r="L702" s="690">
        <v>0</v>
      </c>
      <c r="M702" s="714">
        <f t="shared" si="480"/>
        <v>0</v>
      </c>
      <c r="N702" s="693"/>
      <c r="O702" s="850"/>
      <c r="P702" s="852"/>
      <c r="Q702" s="854"/>
      <c r="R702" s="694"/>
      <c r="S702" s="691">
        <f t="shared" si="514"/>
        <v>0</v>
      </c>
      <c r="T702" s="692"/>
      <c r="U702" s="695">
        <f t="shared" si="509"/>
        <v>0</v>
      </c>
      <c r="V702" s="696">
        <f t="shared" si="510"/>
        <v>0</v>
      </c>
      <c r="W702" s="694"/>
      <c r="X702" s="691">
        <f t="shared" si="511"/>
        <v>0</v>
      </c>
      <c r="Y702" s="692"/>
      <c r="Z702" s="695">
        <f t="shared" si="512"/>
        <v>0</v>
      </c>
      <c r="AA702" s="697">
        <f t="shared" si="513"/>
        <v>0</v>
      </c>
    </row>
    <row r="703" spans="2:27" ht="14.25" customHeight="1" x14ac:dyDescent="0.15">
      <c r="B703" s="872"/>
      <c r="C703" s="873"/>
      <c r="D703" s="874"/>
      <c r="E703" s="863"/>
      <c r="F703" s="865"/>
      <c r="G703" s="848"/>
      <c r="H703" s="679" t="s">
        <v>568</v>
      </c>
      <c r="I703" s="698">
        <v>0</v>
      </c>
      <c r="J703" s="715">
        <f t="shared" si="479"/>
        <v>0</v>
      </c>
      <c r="K703" s="702"/>
      <c r="L703" s="698">
        <v>0</v>
      </c>
      <c r="M703" s="715">
        <f t="shared" si="480"/>
        <v>0</v>
      </c>
      <c r="N703" s="701"/>
      <c r="O703" s="849"/>
      <c r="P703" s="851"/>
      <c r="Q703" s="853"/>
      <c r="R703" s="702"/>
      <c r="S703" s="699">
        <f t="shared" si="514"/>
        <v>0</v>
      </c>
      <c r="T703" s="700"/>
      <c r="U703" s="703">
        <f t="shared" si="509"/>
        <v>0</v>
      </c>
      <c r="V703" s="704">
        <f t="shared" si="510"/>
        <v>0</v>
      </c>
      <c r="W703" s="702"/>
      <c r="X703" s="699">
        <f t="shared" si="511"/>
        <v>0</v>
      </c>
      <c r="Y703" s="700"/>
      <c r="Z703" s="703">
        <f t="shared" si="512"/>
        <v>0</v>
      </c>
      <c r="AA703" s="705">
        <f t="shared" si="513"/>
        <v>0</v>
      </c>
    </row>
    <row r="704" spans="2:27" ht="14.25" customHeight="1" x14ac:dyDescent="0.15">
      <c r="B704" s="858">
        <v>78</v>
      </c>
      <c r="C704" s="859" t="s">
        <v>182</v>
      </c>
      <c r="D704" s="860" t="s">
        <v>571</v>
      </c>
      <c r="E704" s="863">
        <f t="shared" ref="E704" si="515">SUM(I704:I712)+SUM(L704:L712)</f>
        <v>775</v>
      </c>
      <c r="F704" s="865">
        <v>305</v>
      </c>
      <c r="G704" s="846" t="s">
        <v>566</v>
      </c>
      <c r="H704" s="680" t="s">
        <v>566</v>
      </c>
      <c r="I704" s="706">
        <v>75</v>
      </c>
      <c r="J704" s="716">
        <f t="shared" si="479"/>
        <v>357.14285714285717</v>
      </c>
      <c r="K704" s="710"/>
      <c r="L704" s="706">
        <v>100</v>
      </c>
      <c r="M704" s="716">
        <f t="shared" si="480"/>
        <v>274.92869961410747</v>
      </c>
      <c r="N704" s="709"/>
      <c r="O704" s="849"/>
      <c r="P704" s="851">
        <f t="shared" ref="P704" si="516">SUM(R704:R712)+SUM(W704:W712)</f>
        <v>0</v>
      </c>
      <c r="Q704" s="853"/>
      <c r="R704" s="710"/>
      <c r="S704" s="707">
        <f>+R704/210*1000</f>
        <v>0</v>
      </c>
      <c r="T704" s="708"/>
      <c r="U704" s="711">
        <f>+K704+T704</f>
        <v>0</v>
      </c>
      <c r="V704" s="712">
        <f>IF(S704=0,0,+U704/S704*100)</f>
        <v>0</v>
      </c>
      <c r="W704" s="710"/>
      <c r="X704" s="707">
        <f t="shared" si="511"/>
        <v>0</v>
      </c>
      <c r="Y704" s="708"/>
      <c r="Z704" s="711">
        <f t="shared" si="512"/>
        <v>0</v>
      </c>
      <c r="AA704" s="713">
        <f t="shared" si="513"/>
        <v>0</v>
      </c>
    </row>
    <row r="705" spans="2:27" ht="14.25" customHeight="1" x14ac:dyDescent="0.15">
      <c r="B705" s="858"/>
      <c r="C705" s="859"/>
      <c r="D705" s="861"/>
      <c r="E705" s="864"/>
      <c r="F705" s="865"/>
      <c r="G705" s="847"/>
      <c r="H705" s="678" t="s">
        <v>567</v>
      </c>
      <c r="I705" s="690">
        <v>0</v>
      </c>
      <c r="J705" s="714">
        <f t="shared" si="479"/>
        <v>0</v>
      </c>
      <c r="K705" s="694"/>
      <c r="L705" s="690">
        <v>0</v>
      </c>
      <c r="M705" s="714">
        <f t="shared" si="480"/>
        <v>0</v>
      </c>
      <c r="N705" s="693"/>
      <c r="O705" s="850"/>
      <c r="P705" s="852"/>
      <c r="Q705" s="854"/>
      <c r="R705" s="694"/>
      <c r="S705" s="691">
        <f t="shared" ref="S705" si="517">+R705/210*1000</f>
        <v>0</v>
      </c>
      <c r="T705" s="692"/>
      <c r="U705" s="695">
        <f t="shared" ref="U705:U712" si="518">+K705+T705</f>
        <v>0</v>
      </c>
      <c r="V705" s="696">
        <f t="shared" ref="V705:V712" si="519">IF(S705=0,0,+U705/S705*100)</f>
        <v>0</v>
      </c>
      <c r="W705" s="694"/>
      <c r="X705" s="691">
        <f t="shared" si="511"/>
        <v>0</v>
      </c>
      <c r="Y705" s="692"/>
      <c r="Z705" s="695">
        <f t="shared" si="512"/>
        <v>0</v>
      </c>
      <c r="AA705" s="697">
        <f t="shared" si="513"/>
        <v>0</v>
      </c>
    </row>
    <row r="706" spans="2:27" ht="14.25" customHeight="1" x14ac:dyDescent="0.15">
      <c r="B706" s="858"/>
      <c r="C706" s="859"/>
      <c r="D706" s="861"/>
      <c r="E706" s="864"/>
      <c r="F706" s="865"/>
      <c r="G706" s="848"/>
      <c r="H706" s="679" t="s">
        <v>568</v>
      </c>
      <c r="I706" s="698">
        <v>0</v>
      </c>
      <c r="J706" s="715">
        <f t="shared" si="479"/>
        <v>0</v>
      </c>
      <c r="K706" s="702"/>
      <c r="L706" s="698">
        <v>0</v>
      </c>
      <c r="M706" s="715">
        <f t="shared" si="480"/>
        <v>0</v>
      </c>
      <c r="N706" s="701"/>
      <c r="O706" s="850"/>
      <c r="P706" s="852"/>
      <c r="Q706" s="854"/>
      <c r="R706" s="702"/>
      <c r="S706" s="699">
        <f>+R706/210*1000</f>
        <v>0</v>
      </c>
      <c r="T706" s="700"/>
      <c r="U706" s="703">
        <f t="shared" si="518"/>
        <v>0</v>
      </c>
      <c r="V706" s="704">
        <f t="shared" si="519"/>
        <v>0</v>
      </c>
      <c r="W706" s="702"/>
      <c r="X706" s="699">
        <f t="shared" si="511"/>
        <v>0</v>
      </c>
      <c r="Y706" s="700"/>
      <c r="Z706" s="703">
        <f t="shared" si="512"/>
        <v>0</v>
      </c>
      <c r="AA706" s="705">
        <f t="shared" si="513"/>
        <v>0</v>
      </c>
    </row>
    <row r="707" spans="2:27" ht="14.25" customHeight="1" x14ac:dyDescent="0.15">
      <c r="B707" s="858"/>
      <c r="C707" s="859"/>
      <c r="D707" s="861"/>
      <c r="E707" s="864"/>
      <c r="F707" s="865"/>
      <c r="G707" s="846" t="s">
        <v>567</v>
      </c>
      <c r="H707" s="680" t="s">
        <v>566</v>
      </c>
      <c r="I707" s="706">
        <v>100</v>
      </c>
      <c r="J707" s="716">
        <f t="shared" si="479"/>
        <v>476.19047619047615</v>
      </c>
      <c r="K707" s="710"/>
      <c r="L707" s="706">
        <v>500</v>
      </c>
      <c r="M707" s="716">
        <f t="shared" si="480"/>
        <v>1374.6434980705376</v>
      </c>
      <c r="N707" s="709"/>
      <c r="O707" s="850"/>
      <c r="P707" s="852"/>
      <c r="Q707" s="854"/>
      <c r="R707" s="710"/>
      <c r="S707" s="707">
        <f t="shared" ref="S707:S712" si="520">+R707/210*1000</f>
        <v>0</v>
      </c>
      <c r="T707" s="708"/>
      <c r="U707" s="711">
        <f t="shared" si="518"/>
        <v>0</v>
      </c>
      <c r="V707" s="712">
        <f t="shared" si="519"/>
        <v>0</v>
      </c>
      <c r="W707" s="710"/>
      <c r="X707" s="707">
        <f t="shared" si="511"/>
        <v>0</v>
      </c>
      <c r="Y707" s="708"/>
      <c r="Z707" s="711">
        <f t="shared" si="512"/>
        <v>0</v>
      </c>
      <c r="AA707" s="713">
        <f t="shared" si="513"/>
        <v>0</v>
      </c>
    </row>
    <row r="708" spans="2:27" ht="14.25" customHeight="1" x14ac:dyDescent="0.15">
      <c r="B708" s="858"/>
      <c r="C708" s="859"/>
      <c r="D708" s="861"/>
      <c r="E708" s="864"/>
      <c r="F708" s="865"/>
      <c r="G708" s="847"/>
      <c r="H708" s="678" t="s">
        <v>567</v>
      </c>
      <c r="I708" s="690">
        <v>0</v>
      </c>
      <c r="J708" s="714">
        <f t="shared" si="479"/>
        <v>0</v>
      </c>
      <c r="K708" s="694"/>
      <c r="L708" s="690">
        <v>0</v>
      </c>
      <c r="M708" s="714">
        <f t="shared" si="480"/>
        <v>0</v>
      </c>
      <c r="N708" s="693"/>
      <c r="O708" s="850"/>
      <c r="P708" s="852"/>
      <c r="Q708" s="854"/>
      <c r="R708" s="694"/>
      <c r="S708" s="691">
        <f t="shared" si="520"/>
        <v>0</v>
      </c>
      <c r="T708" s="692"/>
      <c r="U708" s="695">
        <f t="shared" si="518"/>
        <v>0</v>
      </c>
      <c r="V708" s="696">
        <f t="shared" si="519"/>
        <v>0</v>
      </c>
      <c r="W708" s="694"/>
      <c r="X708" s="691">
        <f t="shared" si="511"/>
        <v>0</v>
      </c>
      <c r="Y708" s="692"/>
      <c r="Z708" s="695">
        <f t="shared" si="512"/>
        <v>0</v>
      </c>
      <c r="AA708" s="697">
        <f t="shared" si="513"/>
        <v>0</v>
      </c>
    </row>
    <row r="709" spans="2:27" ht="14.25" customHeight="1" x14ac:dyDescent="0.15">
      <c r="B709" s="858"/>
      <c r="C709" s="859"/>
      <c r="D709" s="861"/>
      <c r="E709" s="864"/>
      <c r="F709" s="865"/>
      <c r="G709" s="848"/>
      <c r="H709" s="679" t="s">
        <v>568</v>
      </c>
      <c r="I709" s="698">
        <v>0</v>
      </c>
      <c r="J709" s="715">
        <f t="shared" si="479"/>
        <v>0</v>
      </c>
      <c r="K709" s="702"/>
      <c r="L709" s="698">
        <v>0</v>
      </c>
      <c r="M709" s="715">
        <f t="shared" si="480"/>
        <v>0</v>
      </c>
      <c r="N709" s="701"/>
      <c r="O709" s="850"/>
      <c r="P709" s="852"/>
      <c r="Q709" s="854"/>
      <c r="R709" s="702"/>
      <c r="S709" s="699">
        <f t="shared" si="520"/>
        <v>0</v>
      </c>
      <c r="T709" s="700"/>
      <c r="U709" s="703">
        <f t="shared" si="518"/>
        <v>0</v>
      </c>
      <c r="V709" s="704">
        <f t="shared" si="519"/>
        <v>0</v>
      </c>
      <c r="W709" s="702"/>
      <c r="X709" s="699">
        <f t="shared" si="511"/>
        <v>0</v>
      </c>
      <c r="Y709" s="700"/>
      <c r="Z709" s="703">
        <f t="shared" si="512"/>
        <v>0</v>
      </c>
      <c r="AA709" s="705">
        <f t="shared" si="513"/>
        <v>0</v>
      </c>
    </row>
    <row r="710" spans="2:27" ht="14.25" customHeight="1" x14ac:dyDescent="0.15">
      <c r="B710" s="858"/>
      <c r="C710" s="859"/>
      <c r="D710" s="861"/>
      <c r="E710" s="864"/>
      <c r="F710" s="865"/>
      <c r="G710" s="846" t="s">
        <v>568</v>
      </c>
      <c r="H710" s="680" t="s">
        <v>566</v>
      </c>
      <c r="I710" s="706">
        <v>0</v>
      </c>
      <c r="J710" s="716">
        <f t="shared" si="479"/>
        <v>0</v>
      </c>
      <c r="K710" s="710"/>
      <c r="L710" s="706">
        <v>0</v>
      </c>
      <c r="M710" s="716">
        <f t="shared" si="480"/>
        <v>0</v>
      </c>
      <c r="N710" s="709"/>
      <c r="O710" s="850"/>
      <c r="P710" s="852"/>
      <c r="Q710" s="854"/>
      <c r="R710" s="710"/>
      <c r="S710" s="707">
        <f t="shared" si="520"/>
        <v>0</v>
      </c>
      <c r="T710" s="708"/>
      <c r="U710" s="711">
        <f t="shared" si="518"/>
        <v>0</v>
      </c>
      <c r="V710" s="712">
        <f t="shared" si="519"/>
        <v>0</v>
      </c>
      <c r="W710" s="710"/>
      <c r="X710" s="707">
        <f t="shared" si="511"/>
        <v>0</v>
      </c>
      <c r="Y710" s="708"/>
      <c r="Z710" s="711">
        <f t="shared" si="512"/>
        <v>0</v>
      </c>
      <c r="AA710" s="713">
        <f t="shared" si="513"/>
        <v>0</v>
      </c>
    </row>
    <row r="711" spans="2:27" ht="14.25" customHeight="1" x14ac:dyDescent="0.15">
      <c r="B711" s="858"/>
      <c r="C711" s="859"/>
      <c r="D711" s="861"/>
      <c r="E711" s="864"/>
      <c r="F711" s="865"/>
      <c r="G711" s="847"/>
      <c r="H711" s="678" t="s">
        <v>567</v>
      </c>
      <c r="I711" s="690">
        <v>0</v>
      </c>
      <c r="J711" s="714">
        <f t="shared" si="479"/>
        <v>0</v>
      </c>
      <c r="K711" s="694"/>
      <c r="L711" s="690">
        <v>0</v>
      </c>
      <c r="M711" s="714">
        <f t="shared" si="480"/>
        <v>0</v>
      </c>
      <c r="N711" s="693"/>
      <c r="O711" s="850"/>
      <c r="P711" s="852"/>
      <c r="Q711" s="854"/>
      <c r="R711" s="694"/>
      <c r="S711" s="691">
        <f t="shared" si="520"/>
        <v>0</v>
      </c>
      <c r="T711" s="692"/>
      <c r="U711" s="695">
        <f t="shared" si="518"/>
        <v>0</v>
      </c>
      <c r="V711" s="696">
        <f t="shared" si="519"/>
        <v>0</v>
      </c>
      <c r="W711" s="694"/>
      <c r="X711" s="691">
        <f t="shared" si="511"/>
        <v>0</v>
      </c>
      <c r="Y711" s="692"/>
      <c r="Z711" s="695">
        <f t="shared" si="512"/>
        <v>0</v>
      </c>
      <c r="AA711" s="697">
        <f t="shared" si="513"/>
        <v>0</v>
      </c>
    </row>
    <row r="712" spans="2:27" ht="14.25" customHeight="1" x14ac:dyDescent="0.15">
      <c r="B712" s="858"/>
      <c r="C712" s="859"/>
      <c r="D712" s="862"/>
      <c r="E712" s="863"/>
      <c r="F712" s="865"/>
      <c r="G712" s="848"/>
      <c r="H712" s="679" t="s">
        <v>568</v>
      </c>
      <c r="I712" s="698">
        <v>0</v>
      </c>
      <c r="J712" s="715">
        <f t="shared" si="479"/>
        <v>0</v>
      </c>
      <c r="K712" s="702"/>
      <c r="L712" s="698">
        <v>0</v>
      </c>
      <c r="M712" s="715">
        <f t="shared" si="480"/>
        <v>0</v>
      </c>
      <c r="N712" s="701"/>
      <c r="O712" s="849"/>
      <c r="P712" s="851"/>
      <c r="Q712" s="853"/>
      <c r="R712" s="702"/>
      <c r="S712" s="699">
        <f t="shared" si="520"/>
        <v>0</v>
      </c>
      <c r="T712" s="700"/>
      <c r="U712" s="703">
        <f t="shared" si="518"/>
        <v>0</v>
      </c>
      <c r="V712" s="704">
        <f t="shared" si="519"/>
        <v>0</v>
      </c>
      <c r="W712" s="702"/>
      <c r="X712" s="699">
        <f t="shared" si="511"/>
        <v>0</v>
      </c>
      <c r="Y712" s="700"/>
      <c r="Z712" s="703">
        <f t="shared" si="512"/>
        <v>0</v>
      </c>
      <c r="AA712" s="705">
        <f t="shared" si="513"/>
        <v>0</v>
      </c>
    </row>
    <row r="713" spans="2:27" ht="14.25" customHeight="1" x14ac:dyDescent="0.15">
      <c r="B713" s="872">
        <v>79</v>
      </c>
      <c r="C713" s="873" t="s">
        <v>183</v>
      </c>
      <c r="D713" s="874"/>
      <c r="E713" s="863">
        <f t="shared" ref="E713" si="521">SUM(I713:I721)+SUM(L713:L721)</f>
        <v>600</v>
      </c>
      <c r="F713" s="865">
        <v>247</v>
      </c>
      <c r="G713" s="846" t="s">
        <v>566</v>
      </c>
      <c r="H713" s="680" t="s">
        <v>566</v>
      </c>
      <c r="I713" s="706">
        <v>100</v>
      </c>
      <c r="J713" s="716">
        <f t="shared" si="479"/>
        <v>476.19047619047615</v>
      </c>
      <c r="K713" s="710"/>
      <c r="L713" s="706">
        <v>300</v>
      </c>
      <c r="M713" s="716">
        <f t="shared" si="480"/>
        <v>824.78609884232253</v>
      </c>
      <c r="N713" s="709"/>
      <c r="O713" s="849"/>
      <c r="P713" s="851">
        <f t="shared" ref="P713" si="522">SUM(R713:R721)+SUM(W713:W721)</f>
        <v>0</v>
      </c>
      <c r="Q713" s="853"/>
      <c r="R713" s="710"/>
      <c r="S713" s="707">
        <f>+R713/210*1000</f>
        <v>0</v>
      </c>
      <c r="T713" s="708"/>
      <c r="U713" s="711">
        <f>+K713+T713</f>
        <v>0</v>
      </c>
      <c r="V713" s="712">
        <f>IF(S713=0,0,+U713/S713*100)</f>
        <v>0</v>
      </c>
      <c r="W713" s="710"/>
      <c r="X713" s="707">
        <f t="shared" si="511"/>
        <v>0</v>
      </c>
      <c r="Y713" s="708"/>
      <c r="Z713" s="711">
        <f t="shared" si="512"/>
        <v>0</v>
      </c>
      <c r="AA713" s="713">
        <f t="shared" si="513"/>
        <v>0</v>
      </c>
    </row>
    <row r="714" spans="2:27" ht="14.25" customHeight="1" x14ac:dyDescent="0.15">
      <c r="B714" s="872"/>
      <c r="C714" s="873"/>
      <c r="D714" s="874"/>
      <c r="E714" s="864"/>
      <c r="F714" s="865"/>
      <c r="G714" s="847"/>
      <c r="H714" s="678" t="s">
        <v>567</v>
      </c>
      <c r="I714" s="690">
        <v>100</v>
      </c>
      <c r="J714" s="714">
        <f t="shared" si="479"/>
        <v>476.19047619047615</v>
      </c>
      <c r="K714" s="694"/>
      <c r="L714" s="690">
        <v>0</v>
      </c>
      <c r="M714" s="714">
        <f t="shared" si="480"/>
        <v>0</v>
      </c>
      <c r="N714" s="693"/>
      <c r="O714" s="850"/>
      <c r="P714" s="852"/>
      <c r="Q714" s="854"/>
      <c r="R714" s="694"/>
      <c r="S714" s="691">
        <f t="shared" ref="S714" si="523">+R714/210*1000</f>
        <v>0</v>
      </c>
      <c r="T714" s="692"/>
      <c r="U714" s="695">
        <f t="shared" ref="U714:U721" si="524">+K714+T714</f>
        <v>0</v>
      </c>
      <c r="V714" s="696">
        <f t="shared" ref="V714:V721" si="525">IF(S714=0,0,+U714/S714*100)</f>
        <v>0</v>
      </c>
      <c r="W714" s="694"/>
      <c r="X714" s="691">
        <f t="shared" si="511"/>
        <v>0</v>
      </c>
      <c r="Y714" s="692"/>
      <c r="Z714" s="695">
        <f t="shared" si="512"/>
        <v>0</v>
      </c>
      <c r="AA714" s="697">
        <f t="shared" si="513"/>
        <v>0</v>
      </c>
    </row>
    <row r="715" spans="2:27" ht="14.25" customHeight="1" x14ac:dyDescent="0.15">
      <c r="B715" s="872"/>
      <c r="C715" s="873"/>
      <c r="D715" s="874"/>
      <c r="E715" s="864"/>
      <c r="F715" s="865"/>
      <c r="G715" s="848"/>
      <c r="H715" s="679" t="s">
        <v>568</v>
      </c>
      <c r="I715" s="698">
        <v>0</v>
      </c>
      <c r="J715" s="715">
        <f t="shared" si="479"/>
        <v>0</v>
      </c>
      <c r="K715" s="702"/>
      <c r="L715" s="698">
        <v>0</v>
      </c>
      <c r="M715" s="715">
        <f t="shared" si="480"/>
        <v>0</v>
      </c>
      <c r="N715" s="701"/>
      <c r="O715" s="850"/>
      <c r="P715" s="852"/>
      <c r="Q715" s="854"/>
      <c r="R715" s="702"/>
      <c r="S715" s="699">
        <f>+R715/210*1000</f>
        <v>0</v>
      </c>
      <c r="T715" s="700"/>
      <c r="U715" s="703">
        <f t="shared" si="524"/>
        <v>0</v>
      </c>
      <c r="V715" s="704">
        <f t="shared" si="525"/>
        <v>0</v>
      </c>
      <c r="W715" s="702"/>
      <c r="X715" s="699">
        <f t="shared" si="511"/>
        <v>0</v>
      </c>
      <c r="Y715" s="700"/>
      <c r="Z715" s="703">
        <f t="shared" si="512"/>
        <v>0</v>
      </c>
      <c r="AA715" s="705">
        <f t="shared" si="513"/>
        <v>0</v>
      </c>
    </row>
    <row r="716" spans="2:27" ht="14.25" customHeight="1" x14ac:dyDescent="0.15">
      <c r="B716" s="872"/>
      <c r="C716" s="873"/>
      <c r="D716" s="874"/>
      <c r="E716" s="864"/>
      <c r="F716" s="865"/>
      <c r="G716" s="846" t="s">
        <v>567</v>
      </c>
      <c r="H716" s="680" t="s">
        <v>566</v>
      </c>
      <c r="I716" s="706">
        <v>100</v>
      </c>
      <c r="J716" s="716">
        <f t="shared" ref="J716:J779" si="526">I716/210*1000</f>
        <v>476.19047619047615</v>
      </c>
      <c r="K716" s="710"/>
      <c r="L716" s="706">
        <v>0</v>
      </c>
      <c r="M716" s="716">
        <f t="shared" ref="M716:M779" si="527">L716/210/SQRT(3)*1000</f>
        <v>0</v>
      </c>
      <c r="N716" s="709"/>
      <c r="O716" s="850"/>
      <c r="P716" s="852"/>
      <c r="Q716" s="854"/>
      <c r="R716" s="710"/>
      <c r="S716" s="707">
        <f t="shared" ref="S716:S721" si="528">+R716/210*1000</f>
        <v>0</v>
      </c>
      <c r="T716" s="708"/>
      <c r="U716" s="711">
        <f t="shared" si="524"/>
        <v>0</v>
      </c>
      <c r="V716" s="712">
        <f t="shared" si="525"/>
        <v>0</v>
      </c>
      <c r="W716" s="710"/>
      <c r="X716" s="707">
        <f t="shared" si="511"/>
        <v>0</v>
      </c>
      <c r="Y716" s="708"/>
      <c r="Z716" s="711">
        <f t="shared" si="512"/>
        <v>0</v>
      </c>
      <c r="AA716" s="713">
        <f t="shared" si="513"/>
        <v>0</v>
      </c>
    </row>
    <row r="717" spans="2:27" ht="14.25" customHeight="1" x14ac:dyDescent="0.15">
      <c r="B717" s="872"/>
      <c r="C717" s="873"/>
      <c r="D717" s="874"/>
      <c r="E717" s="864"/>
      <c r="F717" s="865"/>
      <c r="G717" s="847"/>
      <c r="H717" s="678" t="s">
        <v>567</v>
      </c>
      <c r="I717" s="690">
        <v>0</v>
      </c>
      <c r="J717" s="714">
        <f t="shared" si="526"/>
        <v>0</v>
      </c>
      <c r="K717" s="694"/>
      <c r="L717" s="690">
        <v>0</v>
      </c>
      <c r="M717" s="714">
        <f t="shared" si="527"/>
        <v>0</v>
      </c>
      <c r="N717" s="693"/>
      <c r="O717" s="850"/>
      <c r="P717" s="852"/>
      <c r="Q717" s="854"/>
      <c r="R717" s="694"/>
      <c r="S717" s="691">
        <f t="shared" si="528"/>
        <v>0</v>
      </c>
      <c r="T717" s="692"/>
      <c r="U717" s="695">
        <f t="shared" si="524"/>
        <v>0</v>
      </c>
      <c r="V717" s="696">
        <f t="shared" si="525"/>
        <v>0</v>
      </c>
      <c r="W717" s="694"/>
      <c r="X717" s="691">
        <f t="shared" si="511"/>
        <v>0</v>
      </c>
      <c r="Y717" s="692"/>
      <c r="Z717" s="695">
        <f t="shared" si="512"/>
        <v>0</v>
      </c>
      <c r="AA717" s="697">
        <f t="shared" si="513"/>
        <v>0</v>
      </c>
    </row>
    <row r="718" spans="2:27" ht="14.25" customHeight="1" x14ac:dyDescent="0.15">
      <c r="B718" s="872"/>
      <c r="C718" s="873"/>
      <c r="D718" s="874"/>
      <c r="E718" s="864"/>
      <c r="F718" s="865"/>
      <c r="G718" s="848"/>
      <c r="H718" s="679" t="s">
        <v>568</v>
      </c>
      <c r="I718" s="698">
        <v>0</v>
      </c>
      <c r="J718" s="715">
        <f t="shared" si="526"/>
        <v>0</v>
      </c>
      <c r="K718" s="702"/>
      <c r="L718" s="698">
        <v>0</v>
      </c>
      <c r="M718" s="715">
        <f t="shared" si="527"/>
        <v>0</v>
      </c>
      <c r="N718" s="701"/>
      <c r="O718" s="850"/>
      <c r="P718" s="852"/>
      <c r="Q718" s="854"/>
      <c r="R718" s="702"/>
      <c r="S718" s="699">
        <f t="shared" si="528"/>
        <v>0</v>
      </c>
      <c r="T718" s="700"/>
      <c r="U718" s="703">
        <f t="shared" si="524"/>
        <v>0</v>
      </c>
      <c r="V718" s="704">
        <f t="shared" si="525"/>
        <v>0</v>
      </c>
      <c r="W718" s="702"/>
      <c r="X718" s="699">
        <f t="shared" si="511"/>
        <v>0</v>
      </c>
      <c r="Y718" s="700"/>
      <c r="Z718" s="703">
        <f t="shared" si="512"/>
        <v>0</v>
      </c>
      <c r="AA718" s="705">
        <f t="shared" si="513"/>
        <v>0</v>
      </c>
    </row>
    <row r="719" spans="2:27" ht="14.25" customHeight="1" x14ac:dyDescent="0.15">
      <c r="B719" s="872"/>
      <c r="C719" s="873"/>
      <c r="D719" s="874"/>
      <c r="E719" s="864"/>
      <c r="F719" s="865"/>
      <c r="G719" s="846" t="s">
        <v>568</v>
      </c>
      <c r="H719" s="680" t="s">
        <v>566</v>
      </c>
      <c r="I719" s="706">
        <v>0</v>
      </c>
      <c r="J719" s="716">
        <f t="shared" si="526"/>
        <v>0</v>
      </c>
      <c r="K719" s="710"/>
      <c r="L719" s="706">
        <v>0</v>
      </c>
      <c r="M719" s="716">
        <f t="shared" si="527"/>
        <v>0</v>
      </c>
      <c r="N719" s="709"/>
      <c r="O719" s="850"/>
      <c r="P719" s="852"/>
      <c r="Q719" s="854"/>
      <c r="R719" s="710"/>
      <c r="S719" s="707">
        <f t="shared" si="528"/>
        <v>0</v>
      </c>
      <c r="T719" s="708"/>
      <c r="U719" s="711">
        <f t="shared" si="524"/>
        <v>0</v>
      </c>
      <c r="V719" s="712">
        <f t="shared" si="525"/>
        <v>0</v>
      </c>
      <c r="W719" s="710"/>
      <c r="X719" s="707">
        <f t="shared" si="511"/>
        <v>0</v>
      </c>
      <c r="Y719" s="708"/>
      <c r="Z719" s="711">
        <f t="shared" si="512"/>
        <v>0</v>
      </c>
      <c r="AA719" s="713">
        <f t="shared" si="513"/>
        <v>0</v>
      </c>
    </row>
    <row r="720" spans="2:27" ht="14.25" customHeight="1" x14ac:dyDescent="0.15">
      <c r="B720" s="872"/>
      <c r="C720" s="873"/>
      <c r="D720" s="874"/>
      <c r="E720" s="864"/>
      <c r="F720" s="865"/>
      <c r="G720" s="847"/>
      <c r="H720" s="678" t="s">
        <v>567</v>
      </c>
      <c r="I720" s="690">
        <v>0</v>
      </c>
      <c r="J720" s="691">
        <f t="shared" si="526"/>
        <v>0</v>
      </c>
      <c r="K720" s="692"/>
      <c r="L720" s="690">
        <v>0</v>
      </c>
      <c r="M720" s="691">
        <f t="shared" si="527"/>
        <v>0</v>
      </c>
      <c r="N720" s="693"/>
      <c r="O720" s="850"/>
      <c r="P720" s="852"/>
      <c r="Q720" s="854"/>
      <c r="R720" s="694"/>
      <c r="S720" s="691">
        <f t="shared" si="528"/>
        <v>0</v>
      </c>
      <c r="T720" s="692"/>
      <c r="U720" s="695">
        <f t="shared" si="524"/>
        <v>0</v>
      </c>
      <c r="V720" s="696">
        <f t="shared" si="525"/>
        <v>0</v>
      </c>
      <c r="W720" s="694"/>
      <c r="X720" s="691">
        <f t="shared" si="511"/>
        <v>0</v>
      </c>
      <c r="Y720" s="692"/>
      <c r="Z720" s="695">
        <f t="shared" si="512"/>
        <v>0</v>
      </c>
      <c r="AA720" s="697">
        <f t="shared" si="513"/>
        <v>0</v>
      </c>
    </row>
    <row r="721" spans="2:27" ht="14.25" customHeight="1" x14ac:dyDescent="0.15">
      <c r="B721" s="872"/>
      <c r="C721" s="873"/>
      <c r="D721" s="874"/>
      <c r="E721" s="863"/>
      <c r="F721" s="865"/>
      <c r="G721" s="848"/>
      <c r="H721" s="679" t="s">
        <v>568</v>
      </c>
      <c r="I721" s="698">
        <v>0</v>
      </c>
      <c r="J721" s="699">
        <f t="shared" si="526"/>
        <v>0</v>
      </c>
      <c r="K721" s="700"/>
      <c r="L721" s="698">
        <v>0</v>
      </c>
      <c r="M721" s="699">
        <f t="shared" si="527"/>
        <v>0</v>
      </c>
      <c r="N721" s="701"/>
      <c r="O721" s="849"/>
      <c r="P721" s="851"/>
      <c r="Q721" s="853"/>
      <c r="R721" s="702"/>
      <c r="S721" s="699">
        <f t="shared" si="528"/>
        <v>0</v>
      </c>
      <c r="T721" s="700"/>
      <c r="U721" s="703">
        <f t="shared" si="524"/>
        <v>0</v>
      </c>
      <c r="V721" s="704">
        <f t="shared" si="525"/>
        <v>0</v>
      </c>
      <c r="W721" s="702"/>
      <c r="X721" s="699">
        <f t="shared" si="511"/>
        <v>0</v>
      </c>
      <c r="Y721" s="700"/>
      <c r="Z721" s="703">
        <f t="shared" si="512"/>
        <v>0</v>
      </c>
      <c r="AA721" s="705">
        <f t="shared" si="513"/>
        <v>0</v>
      </c>
    </row>
    <row r="722" spans="2:27" ht="14.25" customHeight="1" x14ac:dyDescent="0.15">
      <c r="B722" s="858">
        <v>80</v>
      </c>
      <c r="C722" s="859" t="s">
        <v>184</v>
      </c>
      <c r="D722" s="860" t="s">
        <v>571</v>
      </c>
      <c r="E722" s="863">
        <f t="shared" ref="E722" si="529">SUM(I722:I730)+SUM(L722:L730)</f>
        <v>350</v>
      </c>
      <c r="F722" s="865">
        <v>151</v>
      </c>
      <c r="G722" s="846" t="s">
        <v>566</v>
      </c>
      <c r="H722" s="680" t="s">
        <v>566</v>
      </c>
      <c r="I722" s="706">
        <v>100</v>
      </c>
      <c r="J722" s="716">
        <f t="shared" si="526"/>
        <v>476.19047619047615</v>
      </c>
      <c r="K722" s="710"/>
      <c r="L722" s="706">
        <v>150</v>
      </c>
      <c r="M722" s="716">
        <f t="shared" si="527"/>
        <v>412.39304942116127</v>
      </c>
      <c r="N722" s="709"/>
      <c r="O722" s="849"/>
      <c r="P722" s="851">
        <f t="shared" ref="P722" si="530">SUM(R722:R730)+SUM(W722:W730)</f>
        <v>0</v>
      </c>
      <c r="Q722" s="853"/>
      <c r="R722" s="710"/>
      <c r="S722" s="707">
        <f>+R722/210*1000</f>
        <v>0</v>
      </c>
      <c r="T722" s="708"/>
      <c r="U722" s="711">
        <f>+K722+T722</f>
        <v>0</v>
      </c>
      <c r="V722" s="712">
        <f>IF(S722=0,0,+U722/S722*100)</f>
        <v>0</v>
      </c>
      <c r="W722" s="710"/>
      <c r="X722" s="707">
        <f t="shared" si="511"/>
        <v>0</v>
      </c>
      <c r="Y722" s="708"/>
      <c r="Z722" s="711">
        <f t="shared" si="512"/>
        <v>0</v>
      </c>
      <c r="AA722" s="713">
        <f t="shared" si="513"/>
        <v>0</v>
      </c>
    </row>
    <row r="723" spans="2:27" ht="14.25" customHeight="1" x14ac:dyDescent="0.15">
      <c r="B723" s="858"/>
      <c r="C723" s="859"/>
      <c r="D723" s="861"/>
      <c r="E723" s="864"/>
      <c r="F723" s="865"/>
      <c r="G723" s="847"/>
      <c r="H723" s="678" t="s">
        <v>567</v>
      </c>
      <c r="I723" s="690">
        <v>100</v>
      </c>
      <c r="J723" s="714">
        <f t="shared" si="526"/>
        <v>476.19047619047615</v>
      </c>
      <c r="K723" s="694"/>
      <c r="L723" s="690">
        <v>0</v>
      </c>
      <c r="M723" s="714">
        <f t="shared" si="527"/>
        <v>0</v>
      </c>
      <c r="N723" s="693"/>
      <c r="O723" s="850"/>
      <c r="P723" s="852"/>
      <c r="Q723" s="854"/>
      <c r="R723" s="694"/>
      <c r="S723" s="691">
        <f t="shared" ref="S723" si="531">+R723/210*1000</f>
        <v>0</v>
      </c>
      <c r="T723" s="692"/>
      <c r="U723" s="695">
        <f t="shared" ref="U723:U730" si="532">+K723+T723</f>
        <v>0</v>
      </c>
      <c r="V723" s="696">
        <f t="shared" ref="V723:V730" si="533">IF(S723=0,0,+U723/S723*100)</f>
        <v>0</v>
      </c>
      <c r="W723" s="694"/>
      <c r="X723" s="691">
        <f t="shared" si="511"/>
        <v>0</v>
      </c>
      <c r="Y723" s="692"/>
      <c r="Z723" s="695">
        <f t="shared" si="512"/>
        <v>0</v>
      </c>
      <c r="AA723" s="697">
        <f t="shared" si="513"/>
        <v>0</v>
      </c>
    </row>
    <row r="724" spans="2:27" ht="14.25" customHeight="1" x14ac:dyDescent="0.15">
      <c r="B724" s="858"/>
      <c r="C724" s="859"/>
      <c r="D724" s="861"/>
      <c r="E724" s="864"/>
      <c r="F724" s="865"/>
      <c r="G724" s="848"/>
      <c r="H724" s="679" t="s">
        <v>568</v>
      </c>
      <c r="I724" s="698">
        <v>0</v>
      </c>
      <c r="J724" s="715">
        <f t="shared" si="526"/>
        <v>0</v>
      </c>
      <c r="K724" s="702"/>
      <c r="L724" s="698">
        <v>0</v>
      </c>
      <c r="M724" s="715">
        <f t="shared" si="527"/>
        <v>0</v>
      </c>
      <c r="N724" s="701"/>
      <c r="O724" s="850"/>
      <c r="P724" s="852"/>
      <c r="Q724" s="854"/>
      <c r="R724" s="702"/>
      <c r="S724" s="699">
        <f>+R724/210*1000</f>
        <v>0</v>
      </c>
      <c r="T724" s="700"/>
      <c r="U724" s="703">
        <f t="shared" si="532"/>
        <v>0</v>
      </c>
      <c r="V724" s="704">
        <f t="shared" si="533"/>
        <v>0</v>
      </c>
      <c r="W724" s="702"/>
      <c r="X724" s="699">
        <f t="shared" si="511"/>
        <v>0</v>
      </c>
      <c r="Y724" s="700"/>
      <c r="Z724" s="703">
        <f t="shared" si="512"/>
        <v>0</v>
      </c>
      <c r="AA724" s="705">
        <f t="shared" si="513"/>
        <v>0</v>
      </c>
    </row>
    <row r="725" spans="2:27" ht="14.25" customHeight="1" x14ac:dyDescent="0.15">
      <c r="B725" s="858"/>
      <c r="C725" s="859"/>
      <c r="D725" s="861"/>
      <c r="E725" s="864"/>
      <c r="F725" s="865"/>
      <c r="G725" s="846" t="s">
        <v>567</v>
      </c>
      <c r="H725" s="680" t="s">
        <v>566</v>
      </c>
      <c r="I725" s="706">
        <v>0</v>
      </c>
      <c r="J725" s="716">
        <f t="shared" si="526"/>
        <v>0</v>
      </c>
      <c r="K725" s="710"/>
      <c r="L725" s="706">
        <v>0</v>
      </c>
      <c r="M725" s="716">
        <f t="shared" si="527"/>
        <v>0</v>
      </c>
      <c r="N725" s="709"/>
      <c r="O725" s="850"/>
      <c r="P725" s="852"/>
      <c r="Q725" s="854"/>
      <c r="R725" s="710"/>
      <c r="S725" s="707">
        <f t="shared" ref="S725:S730" si="534">+R725/210*1000</f>
        <v>0</v>
      </c>
      <c r="T725" s="708"/>
      <c r="U725" s="711">
        <f t="shared" si="532"/>
        <v>0</v>
      </c>
      <c r="V725" s="712">
        <f t="shared" si="533"/>
        <v>0</v>
      </c>
      <c r="W725" s="710"/>
      <c r="X725" s="707">
        <f t="shared" si="511"/>
        <v>0</v>
      </c>
      <c r="Y725" s="708"/>
      <c r="Z725" s="711">
        <f t="shared" si="512"/>
        <v>0</v>
      </c>
      <c r="AA725" s="713">
        <f t="shared" si="513"/>
        <v>0</v>
      </c>
    </row>
    <row r="726" spans="2:27" ht="14.25" customHeight="1" x14ac:dyDescent="0.15">
      <c r="B726" s="858"/>
      <c r="C726" s="859"/>
      <c r="D726" s="861"/>
      <c r="E726" s="864"/>
      <c r="F726" s="865"/>
      <c r="G726" s="847"/>
      <c r="H726" s="678" t="s">
        <v>567</v>
      </c>
      <c r="I726" s="690">
        <v>0</v>
      </c>
      <c r="J726" s="714">
        <f t="shared" si="526"/>
        <v>0</v>
      </c>
      <c r="K726" s="694"/>
      <c r="L726" s="690">
        <v>0</v>
      </c>
      <c r="M726" s="714">
        <f t="shared" si="527"/>
        <v>0</v>
      </c>
      <c r="N726" s="693"/>
      <c r="O726" s="850"/>
      <c r="P726" s="852"/>
      <c r="Q726" s="854"/>
      <c r="R726" s="694"/>
      <c r="S726" s="691">
        <f t="shared" si="534"/>
        <v>0</v>
      </c>
      <c r="T726" s="692"/>
      <c r="U726" s="695">
        <f t="shared" si="532"/>
        <v>0</v>
      </c>
      <c r="V726" s="696">
        <f t="shared" si="533"/>
        <v>0</v>
      </c>
      <c r="W726" s="694"/>
      <c r="X726" s="691">
        <f t="shared" si="511"/>
        <v>0</v>
      </c>
      <c r="Y726" s="692"/>
      <c r="Z726" s="695">
        <f t="shared" si="512"/>
        <v>0</v>
      </c>
      <c r="AA726" s="697">
        <f t="shared" si="513"/>
        <v>0</v>
      </c>
    </row>
    <row r="727" spans="2:27" ht="14.25" customHeight="1" x14ac:dyDescent="0.15">
      <c r="B727" s="858"/>
      <c r="C727" s="859"/>
      <c r="D727" s="861"/>
      <c r="E727" s="864"/>
      <c r="F727" s="865"/>
      <c r="G727" s="848"/>
      <c r="H727" s="679" t="s">
        <v>568</v>
      </c>
      <c r="I727" s="698">
        <v>0</v>
      </c>
      <c r="J727" s="715">
        <f t="shared" si="526"/>
        <v>0</v>
      </c>
      <c r="K727" s="702"/>
      <c r="L727" s="698">
        <v>0</v>
      </c>
      <c r="M727" s="715">
        <f t="shared" si="527"/>
        <v>0</v>
      </c>
      <c r="N727" s="701"/>
      <c r="O727" s="850"/>
      <c r="P727" s="852"/>
      <c r="Q727" s="854"/>
      <c r="R727" s="702"/>
      <c r="S727" s="699">
        <f t="shared" si="534"/>
        <v>0</v>
      </c>
      <c r="T727" s="700"/>
      <c r="U727" s="703">
        <f t="shared" si="532"/>
        <v>0</v>
      </c>
      <c r="V727" s="704">
        <f t="shared" si="533"/>
        <v>0</v>
      </c>
      <c r="W727" s="702"/>
      <c r="X727" s="699">
        <f t="shared" si="511"/>
        <v>0</v>
      </c>
      <c r="Y727" s="700"/>
      <c r="Z727" s="703">
        <f t="shared" si="512"/>
        <v>0</v>
      </c>
      <c r="AA727" s="705">
        <f t="shared" si="513"/>
        <v>0</v>
      </c>
    </row>
    <row r="728" spans="2:27" ht="14.25" customHeight="1" x14ac:dyDescent="0.15">
      <c r="B728" s="858"/>
      <c r="C728" s="859"/>
      <c r="D728" s="861"/>
      <c r="E728" s="864"/>
      <c r="F728" s="865"/>
      <c r="G728" s="846" t="s">
        <v>568</v>
      </c>
      <c r="H728" s="680" t="s">
        <v>566</v>
      </c>
      <c r="I728" s="706">
        <v>0</v>
      </c>
      <c r="J728" s="716">
        <f t="shared" si="526"/>
        <v>0</v>
      </c>
      <c r="K728" s="710"/>
      <c r="L728" s="706">
        <v>0</v>
      </c>
      <c r="M728" s="716">
        <f t="shared" si="527"/>
        <v>0</v>
      </c>
      <c r="N728" s="709"/>
      <c r="O728" s="850"/>
      <c r="P728" s="852"/>
      <c r="Q728" s="854"/>
      <c r="R728" s="710"/>
      <c r="S728" s="707">
        <f t="shared" si="534"/>
        <v>0</v>
      </c>
      <c r="T728" s="708"/>
      <c r="U728" s="711">
        <f t="shared" si="532"/>
        <v>0</v>
      </c>
      <c r="V728" s="712">
        <f t="shared" si="533"/>
        <v>0</v>
      </c>
      <c r="W728" s="710"/>
      <c r="X728" s="707">
        <f t="shared" si="511"/>
        <v>0</v>
      </c>
      <c r="Y728" s="708"/>
      <c r="Z728" s="711">
        <f t="shared" si="512"/>
        <v>0</v>
      </c>
      <c r="AA728" s="713">
        <f t="shared" si="513"/>
        <v>0</v>
      </c>
    </row>
    <row r="729" spans="2:27" ht="14.25" customHeight="1" x14ac:dyDescent="0.15">
      <c r="B729" s="858"/>
      <c r="C729" s="859"/>
      <c r="D729" s="861"/>
      <c r="E729" s="864"/>
      <c r="F729" s="865"/>
      <c r="G729" s="847"/>
      <c r="H729" s="678" t="s">
        <v>567</v>
      </c>
      <c r="I729" s="690">
        <v>0</v>
      </c>
      <c r="J729" s="714">
        <f t="shared" si="526"/>
        <v>0</v>
      </c>
      <c r="K729" s="694"/>
      <c r="L729" s="690">
        <v>0</v>
      </c>
      <c r="M729" s="714">
        <f t="shared" si="527"/>
        <v>0</v>
      </c>
      <c r="N729" s="693"/>
      <c r="O729" s="850"/>
      <c r="P729" s="852"/>
      <c r="Q729" s="854"/>
      <c r="R729" s="694"/>
      <c r="S729" s="691">
        <f t="shared" si="534"/>
        <v>0</v>
      </c>
      <c r="T729" s="692"/>
      <c r="U729" s="695">
        <f t="shared" si="532"/>
        <v>0</v>
      </c>
      <c r="V729" s="696">
        <f t="shared" si="533"/>
        <v>0</v>
      </c>
      <c r="W729" s="694"/>
      <c r="X729" s="691">
        <f t="shared" si="511"/>
        <v>0</v>
      </c>
      <c r="Y729" s="692"/>
      <c r="Z729" s="695">
        <f t="shared" si="512"/>
        <v>0</v>
      </c>
      <c r="AA729" s="697">
        <f t="shared" si="513"/>
        <v>0</v>
      </c>
    </row>
    <row r="730" spans="2:27" ht="14.25" customHeight="1" x14ac:dyDescent="0.15">
      <c r="B730" s="858"/>
      <c r="C730" s="859"/>
      <c r="D730" s="862"/>
      <c r="E730" s="863"/>
      <c r="F730" s="865"/>
      <c r="G730" s="848"/>
      <c r="H730" s="679" t="s">
        <v>568</v>
      </c>
      <c r="I730" s="698">
        <v>0</v>
      </c>
      <c r="J730" s="715">
        <f t="shared" si="526"/>
        <v>0</v>
      </c>
      <c r="K730" s="702"/>
      <c r="L730" s="698">
        <v>0</v>
      </c>
      <c r="M730" s="715">
        <f t="shared" si="527"/>
        <v>0</v>
      </c>
      <c r="N730" s="701"/>
      <c r="O730" s="849"/>
      <c r="P730" s="851"/>
      <c r="Q730" s="853"/>
      <c r="R730" s="702"/>
      <c r="S730" s="699">
        <f t="shared" si="534"/>
        <v>0</v>
      </c>
      <c r="T730" s="700"/>
      <c r="U730" s="703">
        <f t="shared" si="532"/>
        <v>0</v>
      </c>
      <c r="V730" s="704">
        <f t="shared" si="533"/>
        <v>0</v>
      </c>
      <c r="W730" s="702"/>
      <c r="X730" s="699">
        <f t="shared" si="511"/>
        <v>0</v>
      </c>
      <c r="Y730" s="700"/>
      <c r="Z730" s="703">
        <f t="shared" si="512"/>
        <v>0</v>
      </c>
      <c r="AA730" s="705">
        <f t="shared" si="513"/>
        <v>0</v>
      </c>
    </row>
    <row r="731" spans="2:27" ht="14.25" customHeight="1" x14ac:dyDescent="0.15">
      <c r="B731" s="872">
        <v>81</v>
      </c>
      <c r="C731" s="873" t="s">
        <v>185</v>
      </c>
      <c r="D731" s="874"/>
      <c r="E731" s="863">
        <f t="shared" ref="E731" si="535">SUM(I731:I739)+SUM(L731:L739)</f>
        <v>200</v>
      </c>
      <c r="F731" s="865">
        <v>108</v>
      </c>
      <c r="G731" s="846" t="s">
        <v>566</v>
      </c>
      <c r="H731" s="680" t="s">
        <v>566</v>
      </c>
      <c r="I731" s="706">
        <v>0</v>
      </c>
      <c r="J731" s="716">
        <f t="shared" si="526"/>
        <v>0</v>
      </c>
      <c r="K731" s="710"/>
      <c r="L731" s="706">
        <v>75</v>
      </c>
      <c r="M731" s="716">
        <f t="shared" si="527"/>
        <v>206.19652471058063</v>
      </c>
      <c r="N731" s="709"/>
      <c r="O731" s="849"/>
      <c r="P731" s="851">
        <f t="shared" ref="P731" si="536">SUM(R731:R739)+SUM(W731:W739)</f>
        <v>0</v>
      </c>
      <c r="Q731" s="853"/>
      <c r="R731" s="710"/>
      <c r="S731" s="707">
        <f>+R731/210*1000</f>
        <v>0</v>
      </c>
      <c r="T731" s="708"/>
      <c r="U731" s="711">
        <f>+K731+T731</f>
        <v>0</v>
      </c>
      <c r="V731" s="712">
        <f>IF(S731=0,0,+U731/S731*100)</f>
        <v>0</v>
      </c>
      <c r="W731" s="710"/>
      <c r="X731" s="707">
        <f t="shared" si="511"/>
        <v>0</v>
      </c>
      <c r="Y731" s="708"/>
      <c r="Z731" s="711">
        <f t="shared" si="512"/>
        <v>0</v>
      </c>
      <c r="AA731" s="713">
        <f t="shared" si="513"/>
        <v>0</v>
      </c>
    </row>
    <row r="732" spans="2:27" ht="14.25" customHeight="1" x14ac:dyDescent="0.15">
      <c r="B732" s="872"/>
      <c r="C732" s="873"/>
      <c r="D732" s="874"/>
      <c r="E732" s="864"/>
      <c r="F732" s="865"/>
      <c r="G732" s="847"/>
      <c r="H732" s="678" t="s">
        <v>567</v>
      </c>
      <c r="I732" s="690">
        <v>0</v>
      </c>
      <c r="J732" s="714">
        <f t="shared" si="526"/>
        <v>0</v>
      </c>
      <c r="K732" s="694"/>
      <c r="L732" s="690">
        <v>0</v>
      </c>
      <c r="M732" s="714">
        <f t="shared" si="527"/>
        <v>0</v>
      </c>
      <c r="N732" s="693"/>
      <c r="O732" s="850"/>
      <c r="P732" s="852"/>
      <c r="Q732" s="854"/>
      <c r="R732" s="694"/>
      <c r="S732" s="691">
        <f t="shared" ref="S732" si="537">+R732/210*1000</f>
        <v>0</v>
      </c>
      <c r="T732" s="692"/>
      <c r="U732" s="695">
        <f t="shared" ref="U732:U739" si="538">+K732+T732</f>
        <v>0</v>
      </c>
      <c r="V732" s="696">
        <f t="shared" ref="V732:V739" si="539">IF(S732=0,0,+U732/S732*100)</f>
        <v>0</v>
      </c>
      <c r="W732" s="694"/>
      <c r="X732" s="691">
        <f t="shared" si="511"/>
        <v>0</v>
      </c>
      <c r="Y732" s="692"/>
      <c r="Z732" s="695">
        <f t="shared" si="512"/>
        <v>0</v>
      </c>
      <c r="AA732" s="697">
        <f t="shared" si="513"/>
        <v>0</v>
      </c>
    </row>
    <row r="733" spans="2:27" ht="14.25" customHeight="1" x14ac:dyDescent="0.15">
      <c r="B733" s="872"/>
      <c r="C733" s="873"/>
      <c r="D733" s="874"/>
      <c r="E733" s="864"/>
      <c r="F733" s="865"/>
      <c r="G733" s="848"/>
      <c r="H733" s="679" t="s">
        <v>568</v>
      </c>
      <c r="I733" s="698">
        <v>0</v>
      </c>
      <c r="J733" s="715">
        <f t="shared" si="526"/>
        <v>0</v>
      </c>
      <c r="K733" s="702"/>
      <c r="L733" s="698">
        <v>0</v>
      </c>
      <c r="M733" s="715">
        <f t="shared" si="527"/>
        <v>0</v>
      </c>
      <c r="N733" s="701"/>
      <c r="O733" s="850"/>
      <c r="P733" s="852"/>
      <c r="Q733" s="854"/>
      <c r="R733" s="702"/>
      <c r="S733" s="699">
        <f>+R733/210*1000</f>
        <v>0</v>
      </c>
      <c r="T733" s="700"/>
      <c r="U733" s="703">
        <f t="shared" si="538"/>
        <v>0</v>
      </c>
      <c r="V733" s="704">
        <f t="shared" si="539"/>
        <v>0</v>
      </c>
      <c r="W733" s="702"/>
      <c r="X733" s="699">
        <f t="shared" si="511"/>
        <v>0</v>
      </c>
      <c r="Y733" s="700"/>
      <c r="Z733" s="703">
        <f t="shared" si="512"/>
        <v>0</v>
      </c>
      <c r="AA733" s="705">
        <f t="shared" si="513"/>
        <v>0</v>
      </c>
    </row>
    <row r="734" spans="2:27" ht="14.25" customHeight="1" x14ac:dyDescent="0.15">
      <c r="B734" s="872"/>
      <c r="C734" s="873"/>
      <c r="D734" s="874"/>
      <c r="E734" s="864"/>
      <c r="F734" s="865"/>
      <c r="G734" s="846" t="s">
        <v>567</v>
      </c>
      <c r="H734" s="680" t="s">
        <v>566</v>
      </c>
      <c r="I734" s="706">
        <v>50</v>
      </c>
      <c r="J734" s="716">
        <f t="shared" si="526"/>
        <v>238.09523809523807</v>
      </c>
      <c r="K734" s="710"/>
      <c r="L734" s="706">
        <v>75</v>
      </c>
      <c r="M734" s="716">
        <f t="shared" si="527"/>
        <v>206.19652471058063</v>
      </c>
      <c r="N734" s="709"/>
      <c r="O734" s="850"/>
      <c r="P734" s="852"/>
      <c r="Q734" s="854"/>
      <c r="R734" s="710"/>
      <c r="S734" s="707">
        <f t="shared" ref="S734:S739" si="540">+R734/210*1000</f>
        <v>0</v>
      </c>
      <c r="T734" s="708"/>
      <c r="U734" s="711">
        <f t="shared" si="538"/>
        <v>0</v>
      </c>
      <c r="V734" s="712">
        <f t="shared" si="539"/>
        <v>0</v>
      </c>
      <c r="W734" s="710"/>
      <c r="X734" s="707">
        <f t="shared" si="511"/>
        <v>0</v>
      </c>
      <c r="Y734" s="708"/>
      <c r="Z734" s="711">
        <f t="shared" si="512"/>
        <v>0</v>
      </c>
      <c r="AA734" s="713">
        <f t="shared" si="513"/>
        <v>0</v>
      </c>
    </row>
    <row r="735" spans="2:27" ht="14.25" customHeight="1" x14ac:dyDescent="0.15">
      <c r="B735" s="872"/>
      <c r="C735" s="873"/>
      <c r="D735" s="874"/>
      <c r="E735" s="864"/>
      <c r="F735" s="865"/>
      <c r="G735" s="847"/>
      <c r="H735" s="678" t="s">
        <v>567</v>
      </c>
      <c r="I735" s="690">
        <v>0</v>
      </c>
      <c r="J735" s="714">
        <f t="shared" si="526"/>
        <v>0</v>
      </c>
      <c r="K735" s="694"/>
      <c r="L735" s="690">
        <v>0</v>
      </c>
      <c r="M735" s="714">
        <f t="shared" si="527"/>
        <v>0</v>
      </c>
      <c r="N735" s="693"/>
      <c r="O735" s="850"/>
      <c r="P735" s="852"/>
      <c r="Q735" s="854"/>
      <c r="R735" s="694"/>
      <c r="S735" s="691">
        <f t="shared" si="540"/>
        <v>0</v>
      </c>
      <c r="T735" s="692"/>
      <c r="U735" s="695">
        <f t="shared" si="538"/>
        <v>0</v>
      </c>
      <c r="V735" s="696">
        <f t="shared" si="539"/>
        <v>0</v>
      </c>
      <c r="W735" s="694"/>
      <c r="X735" s="691">
        <f t="shared" si="511"/>
        <v>0</v>
      </c>
      <c r="Y735" s="692"/>
      <c r="Z735" s="695">
        <f t="shared" si="512"/>
        <v>0</v>
      </c>
      <c r="AA735" s="697">
        <f t="shared" si="513"/>
        <v>0</v>
      </c>
    </row>
    <row r="736" spans="2:27" ht="14.25" customHeight="1" x14ac:dyDescent="0.15">
      <c r="B736" s="872"/>
      <c r="C736" s="873"/>
      <c r="D736" s="874"/>
      <c r="E736" s="864"/>
      <c r="F736" s="865"/>
      <c r="G736" s="848"/>
      <c r="H736" s="679" t="s">
        <v>568</v>
      </c>
      <c r="I736" s="698">
        <v>0</v>
      </c>
      <c r="J736" s="715">
        <f t="shared" si="526"/>
        <v>0</v>
      </c>
      <c r="K736" s="702"/>
      <c r="L736" s="698">
        <v>0</v>
      </c>
      <c r="M736" s="715">
        <f t="shared" si="527"/>
        <v>0</v>
      </c>
      <c r="N736" s="701"/>
      <c r="O736" s="850"/>
      <c r="P736" s="852"/>
      <c r="Q736" s="854"/>
      <c r="R736" s="702"/>
      <c r="S736" s="699">
        <f t="shared" si="540"/>
        <v>0</v>
      </c>
      <c r="T736" s="700"/>
      <c r="U736" s="703">
        <f t="shared" si="538"/>
        <v>0</v>
      </c>
      <c r="V736" s="704">
        <f t="shared" si="539"/>
        <v>0</v>
      </c>
      <c r="W736" s="702"/>
      <c r="X736" s="699">
        <f t="shared" si="511"/>
        <v>0</v>
      </c>
      <c r="Y736" s="700"/>
      <c r="Z736" s="703">
        <f t="shared" si="512"/>
        <v>0</v>
      </c>
      <c r="AA736" s="705">
        <f t="shared" si="513"/>
        <v>0</v>
      </c>
    </row>
    <row r="737" spans="2:27" ht="14.25" customHeight="1" x14ac:dyDescent="0.15">
      <c r="B737" s="872"/>
      <c r="C737" s="873"/>
      <c r="D737" s="874"/>
      <c r="E737" s="864"/>
      <c r="F737" s="865"/>
      <c r="G737" s="846" t="s">
        <v>568</v>
      </c>
      <c r="H737" s="680" t="s">
        <v>566</v>
      </c>
      <c r="I737" s="706">
        <v>0</v>
      </c>
      <c r="J737" s="716">
        <f t="shared" si="526"/>
        <v>0</v>
      </c>
      <c r="K737" s="710"/>
      <c r="L737" s="706">
        <v>0</v>
      </c>
      <c r="M737" s="716">
        <f t="shared" si="527"/>
        <v>0</v>
      </c>
      <c r="N737" s="709"/>
      <c r="O737" s="850"/>
      <c r="P737" s="852"/>
      <c r="Q737" s="854"/>
      <c r="R737" s="710"/>
      <c r="S737" s="707">
        <f t="shared" si="540"/>
        <v>0</v>
      </c>
      <c r="T737" s="708"/>
      <c r="U737" s="711">
        <f t="shared" si="538"/>
        <v>0</v>
      </c>
      <c r="V737" s="712">
        <f t="shared" si="539"/>
        <v>0</v>
      </c>
      <c r="W737" s="710"/>
      <c r="X737" s="707">
        <f t="shared" si="511"/>
        <v>0</v>
      </c>
      <c r="Y737" s="708"/>
      <c r="Z737" s="711">
        <f t="shared" si="512"/>
        <v>0</v>
      </c>
      <c r="AA737" s="713">
        <f t="shared" si="513"/>
        <v>0</v>
      </c>
    </row>
    <row r="738" spans="2:27" ht="14.25" customHeight="1" x14ac:dyDescent="0.15">
      <c r="B738" s="872"/>
      <c r="C738" s="873"/>
      <c r="D738" s="874"/>
      <c r="E738" s="864"/>
      <c r="F738" s="865"/>
      <c r="G738" s="847"/>
      <c r="H738" s="678" t="s">
        <v>567</v>
      </c>
      <c r="I738" s="690">
        <v>0</v>
      </c>
      <c r="J738" s="714">
        <f t="shared" si="526"/>
        <v>0</v>
      </c>
      <c r="K738" s="694"/>
      <c r="L738" s="690">
        <v>0</v>
      </c>
      <c r="M738" s="714">
        <f t="shared" si="527"/>
        <v>0</v>
      </c>
      <c r="N738" s="693"/>
      <c r="O738" s="850"/>
      <c r="P738" s="852"/>
      <c r="Q738" s="854"/>
      <c r="R738" s="694"/>
      <c r="S738" s="691">
        <f t="shared" si="540"/>
        <v>0</v>
      </c>
      <c r="T738" s="692"/>
      <c r="U738" s="695">
        <f t="shared" si="538"/>
        <v>0</v>
      </c>
      <c r="V738" s="696">
        <f t="shared" si="539"/>
        <v>0</v>
      </c>
      <c r="W738" s="694"/>
      <c r="X738" s="691">
        <f t="shared" si="511"/>
        <v>0</v>
      </c>
      <c r="Y738" s="692"/>
      <c r="Z738" s="695">
        <f t="shared" si="512"/>
        <v>0</v>
      </c>
      <c r="AA738" s="697">
        <f t="shared" si="513"/>
        <v>0</v>
      </c>
    </row>
    <row r="739" spans="2:27" ht="14.25" customHeight="1" x14ac:dyDescent="0.15">
      <c r="B739" s="872"/>
      <c r="C739" s="873"/>
      <c r="D739" s="874"/>
      <c r="E739" s="863"/>
      <c r="F739" s="865"/>
      <c r="G739" s="848"/>
      <c r="H739" s="679" t="s">
        <v>568</v>
      </c>
      <c r="I739" s="698">
        <v>0</v>
      </c>
      <c r="J739" s="715">
        <f t="shared" si="526"/>
        <v>0</v>
      </c>
      <c r="K739" s="702"/>
      <c r="L739" s="698">
        <v>0</v>
      </c>
      <c r="M739" s="715">
        <f t="shared" si="527"/>
        <v>0</v>
      </c>
      <c r="N739" s="701"/>
      <c r="O739" s="849"/>
      <c r="P739" s="851"/>
      <c r="Q739" s="853"/>
      <c r="R739" s="702"/>
      <c r="S739" s="699">
        <f t="shared" si="540"/>
        <v>0</v>
      </c>
      <c r="T739" s="700"/>
      <c r="U739" s="703">
        <f t="shared" si="538"/>
        <v>0</v>
      </c>
      <c r="V739" s="704">
        <f t="shared" si="539"/>
        <v>0</v>
      </c>
      <c r="W739" s="702"/>
      <c r="X739" s="699">
        <f t="shared" si="511"/>
        <v>0</v>
      </c>
      <c r="Y739" s="700"/>
      <c r="Z739" s="703">
        <f t="shared" si="512"/>
        <v>0</v>
      </c>
      <c r="AA739" s="705">
        <f t="shared" si="513"/>
        <v>0</v>
      </c>
    </row>
    <row r="740" spans="2:27" ht="14.25" customHeight="1" x14ac:dyDescent="0.15">
      <c r="B740" s="858">
        <v>82</v>
      </c>
      <c r="C740" s="859" t="s">
        <v>186</v>
      </c>
      <c r="D740" s="860" t="s">
        <v>571</v>
      </c>
      <c r="E740" s="863">
        <f t="shared" ref="E740" si="541">SUM(I740:I748)+SUM(L740:L748)</f>
        <v>275</v>
      </c>
      <c r="F740" s="865">
        <v>184</v>
      </c>
      <c r="G740" s="846" t="s">
        <v>566</v>
      </c>
      <c r="H740" s="680" t="s">
        <v>566</v>
      </c>
      <c r="I740" s="706">
        <v>0</v>
      </c>
      <c r="J740" s="716">
        <f t="shared" si="526"/>
        <v>0</v>
      </c>
      <c r="K740" s="710"/>
      <c r="L740" s="706">
        <v>100</v>
      </c>
      <c r="M740" s="716">
        <f t="shared" si="527"/>
        <v>274.92869961410747</v>
      </c>
      <c r="N740" s="709"/>
      <c r="O740" s="849"/>
      <c r="P740" s="851">
        <f t="shared" ref="P740" si="542">SUM(R740:R748)+SUM(W740:W748)</f>
        <v>0</v>
      </c>
      <c r="Q740" s="853"/>
      <c r="R740" s="710"/>
      <c r="S740" s="707">
        <f>+R740/210*1000</f>
        <v>0</v>
      </c>
      <c r="T740" s="708"/>
      <c r="U740" s="711">
        <f>+K740+T740</f>
        <v>0</v>
      </c>
      <c r="V740" s="712">
        <f>IF(S740=0,0,+U740/S740*100)</f>
        <v>0</v>
      </c>
      <c r="W740" s="710"/>
      <c r="X740" s="707">
        <f t="shared" si="511"/>
        <v>0</v>
      </c>
      <c r="Y740" s="708"/>
      <c r="Z740" s="711">
        <f t="shared" si="512"/>
        <v>0</v>
      </c>
      <c r="AA740" s="713">
        <f t="shared" si="513"/>
        <v>0</v>
      </c>
    </row>
    <row r="741" spans="2:27" ht="14.25" customHeight="1" x14ac:dyDescent="0.15">
      <c r="B741" s="858"/>
      <c r="C741" s="859"/>
      <c r="D741" s="861"/>
      <c r="E741" s="864"/>
      <c r="F741" s="865"/>
      <c r="G741" s="847"/>
      <c r="H741" s="678" t="s">
        <v>567</v>
      </c>
      <c r="I741" s="690">
        <v>0</v>
      </c>
      <c r="J741" s="714">
        <f t="shared" si="526"/>
        <v>0</v>
      </c>
      <c r="K741" s="694"/>
      <c r="L741" s="690">
        <v>0</v>
      </c>
      <c r="M741" s="714">
        <f t="shared" si="527"/>
        <v>0</v>
      </c>
      <c r="N741" s="693"/>
      <c r="O741" s="850"/>
      <c r="P741" s="852"/>
      <c r="Q741" s="854"/>
      <c r="R741" s="694"/>
      <c r="S741" s="691">
        <f t="shared" ref="S741" si="543">+R741/210*1000</f>
        <v>0</v>
      </c>
      <c r="T741" s="692"/>
      <c r="U741" s="695">
        <f t="shared" ref="U741:U748" si="544">+K741+T741</f>
        <v>0</v>
      </c>
      <c r="V741" s="696">
        <f t="shared" ref="V741:V748" si="545">IF(S741=0,0,+U741/S741*100)</f>
        <v>0</v>
      </c>
      <c r="W741" s="694"/>
      <c r="X741" s="691">
        <f t="shared" si="511"/>
        <v>0</v>
      </c>
      <c r="Y741" s="692"/>
      <c r="Z741" s="695">
        <f t="shared" si="512"/>
        <v>0</v>
      </c>
      <c r="AA741" s="697">
        <f t="shared" si="513"/>
        <v>0</v>
      </c>
    </row>
    <row r="742" spans="2:27" ht="14.25" customHeight="1" x14ac:dyDescent="0.15">
      <c r="B742" s="858"/>
      <c r="C742" s="859"/>
      <c r="D742" s="861"/>
      <c r="E742" s="864"/>
      <c r="F742" s="865"/>
      <c r="G742" s="848"/>
      <c r="H742" s="679" t="s">
        <v>568</v>
      </c>
      <c r="I742" s="698">
        <v>0</v>
      </c>
      <c r="J742" s="715">
        <f t="shared" si="526"/>
        <v>0</v>
      </c>
      <c r="K742" s="702"/>
      <c r="L742" s="698">
        <v>0</v>
      </c>
      <c r="M742" s="715">
        <f t="shared" si="527"/>
        <v>0</v>
      </c>
      <c r="N742" s="701"/>
      <c r="O742" s="850"/>
      <c r="P742" s="852"/>
      <c r="Q742" s="854"/>
      <c r="R742" s="702"/>
      <c r="S742" s="699">
        <f>+R742/210*1000</f>
        <v>0</v>
      </c>
      <c r="T742" s="700"/>
      <c r="U742" s="703">
        <f t="shared" si="544"/>
        <v>0</v>
      </c>
      <c r="V742" s="704">
        <f t="shared" si="545"/>
        <v>0</v>
      </c>
      <c r="W742" s="702"/>
      <c r="X742" s="699">
        <f t="shared" si="511"/>
        <v>0</v>
      </c>
      <c r="Y742" s="700"/>
      <c r="Z742" s="703">
        <f t="shared" si="512"/>
        <v>0</v>
      </c>
      <c r="AA742" s="705">
        <f t="shared" si="513"/>
        <v>0</v>
      </c>
    </row>
    <row r="743" spans="2:27" ht="14.25" customHeight="1" x14ac:dyDescent="0.15">
      <c r="B743" s="858"/>
      <c r="C743" s="859"/>
      <c r="D743" s="861"/>
      <c r="E743" s="864"/>
      <c r="F743" s="865"/>
      <c r="G743" s="846" t="s">
        <v>567</v>
      </c>
      <c r="H743" s="680" t="s">
        <v>566</v>
      </c>
      <c r="I743" s="706">
        <v>75</v>
      </c>
      <c r="J743" s="716">
        <f t="shared" si="526"/>
        <v>357.14285714285717</v>
      </c>
      <c r="K743" s="710"/>
      <c r="L743" s="706">
        <v>100</v>
      </c>
      <c r="M743" s="716">
        <f t="shared" si="527"/>
        <v>274.92869961410747</v>
      </c>
      <c r="N743" s="709"/>
      <c r="O743" s="850"/>
      <c r="P743" s="852"/>
      <c r="Q743" s="854"/>
      <c r="R743" s="710"/>
      <c r="S743" s="707">
        <f t="shared" ref="S743:S748" si="546">+R743/210*1000</f>
        <v>0</v>
      </c>
      <c r="T743" s="708"/>
      <c r="U743" s="711">
        <f t="shared" si="544"/>
        <v>0</v>
      </c>
      <c r="V743" s="712">
        <f t="shared" si="545"/>
        <v>0</v>
      </c>
      <c r="W743" s="710"/>
      <c r="X743" s="707">
        <f t="shared" si="511"/>
        <v>0</v>
      </c>
      <c r="Y743" s="708"/>
      <c r="Z743" s="711">
        <f t="shared" si="512"/>
        <v>0</v>
      </c>
      <c r="AA743" s="713">
        <f t="shared" si="513"/>
        <v>0</v>
      </c>
    </row>
    <row r="744" spans="2:27" ht="14.25" customHeight="1" x14ac:dyDescent="0.15">
      <c r="B744" s="858"/>
      <c r="C744" s="859"/>
      <c r="D744" s="861"/>
      <c r="E744" s="864"/>
      <c r="F744" s="865"/>
      <c r="G744" s="847"/>
      <c r="H744" s="678" t="s">
        <v>567</v>
      </c>
      <c r="I744" s="690">
        <v>0</v>
      </c>
      <c r="J744" s="714">
        <f t="shared" si="526"/>
        <v>0</v>
      </c>
      <c r="K744" s="694"/>
      <c r="L744" s="690">
        <v>0</v>
      </c>
      <c r="M744" s="714">
        <f t="shared" si="527"/>
        <v>0</v>
      </c>
      <c r="N744" s="693"/>
      <c r="O744" s="850"/>
      <c r="P744" s="852"/>
      <c r="Q744" s="854"/>
      <c r="R744" s="694"/>
      <c r="S744" s="691">
        <f t="shared" si="546"/>
        <v>0</v>
      </c>
      <c r="T744" s="692"/>
      <c r="U744" s="695">
        <f t="shared" si="544"/>
        <v>0</v>
      </c>
      <c r="V744" s="696">
        <f t="shared" si="545"/>
        <v>0</v>
      </c>
      <c r="W744" s="694"/>
      <c r="X744" s="691">
        <f t="shared" si="511"/>
        <v>0</v>
      </c>
      <c r="Y744" s="692"/>
      <c r="Z744" s="695">
        <f t="shared" si="512"/>
        <v>0</v>
      </c>
      <c r="AA744" s="697">
        <f t="shared" si="513"/>
        <v>0</v>
      </c>
    </row>
    <row r="745" spans="2:27" ht="14.25" customHeight="1" x14ac:dyDescent="0.15">
      <c r="B745" s="858"/>
      <c r="C745" s="859"/>
      <c r="D745" s="861"/>
      <c r="E745" s="864"/>
      <c r="F745" s="865"/>
      <c r="G745" s="848"/>
      <c r="H745" s="679" t="s">
        <v>568</v>
      </c>
      <c r="I745" s="698">
        <v>0</v>
      </c>
      <c r="J745" s="715">
        <f t="shared" si="526"/>
        <v>0</v>
      </c>
      <c r="K745" s="702"/>
      <c r="L745" s="698">
        <v>0</v>
      </c>
      <c r="M745" s="715">
        <f t="shared" si="527"/>
        <v>0</v>
      </c>
      <c r="N745" s="701"/>
      <c r="O745" s="850"/>
      <c r="P745" s="852"/>
      <c r="Q745" s="854"/>
      <c r="R745" s="702"/>
      <c r="S745" s="699">
        <f t="shared" si="546"/>
        <v>0</v>
      </c>
      <c r="T745" s="700"/>
      <c r="U745" s="703">
        <f t="shared" si="544"/>
        <v>0</v>
      </c>
      <c r="V745" s="704">
        <f t="shared" si="545"/>
        <v>0</v>
      </c>
      <c r="W745" s="702"/>
      <c r="X745" s="699">
        <f t="shared" si="511"/>
        <v>0</v>
      </c>
      <c r="Y745" s="700"/>
      <c r="Z745" s="703">
        <f t="shared" si="512"/>
        <v>0</v>
      </c>
      <c r="AA745" s="705">
        <f t="shared" si="513"/>
        <v>0</v>
      </c>
    </row>
    <row r="746" spans="2:27" ht="14.25" customHeight="1" x14ac:dyDescent="0.15">
      <c r="B746" s="858"/>
      <c r="C746" s="859"/>
      <c r="D746" s="861"/>
      <c r="E746" s="864"/>
      <c r="F746" s="865"/>
      <c r="G746" s="846" t="s">
        <v>568</v>
      </c>
      <c r="H746" s="680" t="s">
        <v>566</v>
      </c>
      <c r="I746" s="706">
        <v>0</v>
      </c>
      <c r="J746" s="716">
        <f t="shared" si="526"/>
        <v>0</v>
      </c>
      <c r="K746" s="710"/>
      <c r="L746" s="706">
        <v>0</v>
      </c>
      <c r="M746" s="716">
        <f t="shared" si="527"/>
        <v>0</v>
      </c>
      <c r="N746" s="709"/>
      <c r="O746" s="850"/>
      <c r="P746" s="852"/>
      <c r="Q746" s="854"/>
      <c r="R746" s="710"/>
      <c r="S746" s="707">
        <f t="shared" si="546"/>
        <v>0</v>
      </c>
      <c r="T746" s="708"/>
      <c r="U746" s="711">
        <f t="shared" si="544"/>
        <v>0</v>
      </c>
      <c r="V746" s="712">
        <f t="shared" si="545"/>
        <v>0</v>
      </c>
      <c r="W746" s="710"/>
      <c r="X746" s="707">
        <f t="shared" si="511"/>
        <v>0</v>
      </c>
      <c r="Y746" s="708"/>
      <c r="Z746" s="711">
        <f t="shared" si="512"/>
        <v>0</v>
      </c>
      <c r="AA746" s="713">
        <f t="shared" si="513"/>
        <v>0</v>
      </c>
    </row>
    <row r="747" spans="2:27" ht="14.25" customHeight="1" x14ac:dyDescent="0.15">
      <c r="B747" s="858"/>
      <c r="C747" s="859"/>
      <c r="D747" s="861"/>
      <c r="E747" s="864"/>
      <c r="F747" s="865"/>
      <c r="G747" s="847"/>
      <c r="H747" s="678" t="s">
        <v>567</v>
      </c>
      <c r="I747" s="690">
        <v>0</v>
      </c>
      <c r="J747" s="691">
        <f t="shared" si="526"/>
        <v>0</v>
      </c>
      <c r="K747" s="692"/>
      <c r="L747" s="690">
        <v>0</v>
      </c>
      <c r="M747" s="691">
        <f t="shared" si="527"/>
        <v>0</v>
      </c>
      <c r="N747" s="693"/>
      <c r="O747" s="850"/>
      <c r="P747" s="852"/>
      <c r="Q747" s="854"/>
      <c r="R747" s="694"/>
      <c r="S747" s="691">
        <f t="shared" si="546"/>
        <v>0</v>
      </c>
      <c r="T747" s="692"/>
      <c r="U747" s="695">
        <f t="shared" si="544"/>
        <v>0</v>
      </c>
      <c r="V747" s="696">
        <f t="shared" si="545"/>
        <v>0</v>
      </c>
      <c r="W747" s="694"/>
      <c r="X747" s="691">
        <f t="shared" si="511"/>
        <v>0</v>
      </c>
      <c r="Y747" s="692"/>
      <c r="Z747" s="695">
        <f t="shared" si="512"/>
        <v>0</v>
      </c>
      <c r="AA747" s="697">
        <f t="shared" si="513"/>
        <v>0</v>
      </c>
    </row>
    <row r="748" spans="2:27" ht="14.25" customHeight="1" x14ac:dyDescent="0.15">
      <c r="B748" s="858"/>
      <c r="C748" s="859"/>
      <c r="D748" s="862"/>
      <c r="E748" s="863"/>
      <c r="F748" s="865"/>
      <c r="G748" s="848"/>
      <c r="H748" s="679" t="s">
        <v>568</v>
      </c>
      <c r="I748" s="698">
        <v>0</v>
      </c>
      <c r="J748" s="699">
        <f t="shared" si="526"/>
        <v>0</v>
      </c>
      <c r="K748" s="700"/>
      <c r="L748" s="698">
        <v>0</v>
      </c>
      <c r="M748" s="699">
        <f t="shared" si="527"/>
        <v>0</v>
      </c>
      <c r="N748" s="701"/>
      <c r="O748" s="849"/>
      <c r="P748" s="851"/>
      <c r="Q748" s="853"/>
      <c r="R748" s="702"/>
      <c r="S748" s="699">
        <f t="shared" si="546"/>
        <v>0</v>
      </c>
      <c r="T748" s="700"/>
      <c r="U748" s="703">
        <f t="shared" si="544"/>
        <v>0</v>
      </c>
      <c r="V748" s="704">
        <f t="shared" si="545"/>
        <v>0</v>
      </c>
      <c r="W748" s="702"/>
      <c r="X748" s="699">
        <f t="shared" si="511"/>
        <v>0</v>
      </c>
      <c r="Y748" s="700"/>
      <c r="Z748" s="703">
        <f t="shared" si="512"/>
        <v>0</v>
      </c>
      <c r="AA748" s="705">
        <f t="shared" si="513"/>
        <v>0</v>
      </c>
    </row>
    <row r="749" spans="2:27" ht="14.25" customHeight="1" x14ac:dyDescent="0.15">
      <c r="B749" s="872">
        <v>83</v>
      </c>
      <c r="C749" s="873" t="s">
        <v>187</v>
      </c>
      <c r="D749" s="874"/>
      <c r="E749" s="863">
        <f t="shared" ref="E749" si="547">SUM(I749:I757)+SUM(L749:L757)</f>
        <v>450</v>
      </c>
      <c r="F749" s="865">
        <v>217</v>
      </c>
      <c r="G749" s="846" t="s">
        <v>566</v>
      </c>
      <c r="H749" s="680" t="s">
        <v>566</v>
      </c>
      <c r="I749" s="706">
        <v>100</v>
      </c>
      <c r="J749" s="716">
        <f t="shared" si="526"/>
        <v>476.19047619047615</v>
      </c>
      <c r="K749" s="710"/>
      <c r="L749" s="706">
        <v>200</v>
      </c>
      <c r="M749" s="716">
        <f t="shared" si="527"/>
        <v>549.85739922821494</v>
      </c>
      <c r="N749" s="709"/>
      <c r="O749" s="849"/>
      <c r="P749" s="851">
        <f t="shared" ref="P749" si="548">SUM(R749:R757)+SUM(W749:W757)</f>
        <v>0</v>
      </c>
      <c r="Q749" s="853"/>
      <c r="R749" s="710"/>
      <c r="S749" s="707">
        <f>+R749/210*1000</f>
        <v>0</v>
      </c>
      <c r="T749" s="708"/>
      <c r="U749" s="711">
        <f>+K749+T749</f>
        <v>0</v>
      </c>
      <c r="V749" s="712">
        <f>IF(S749=0,0,+U749/S749*100)</f>
        <v>0</v>
      </c>
      <c r="W749" s="710"/>
      <c r="X749" s="707">
        <f t="shared" si="511"/>
        <v>0</v>
      </c>
      <c r="Y749" s="708"/>
      <c r="Z749" s="711">
        <f t="shared" si="512"/>
        <v>0</v>
      </c>
      <c r="AA749" s="713">
        <f t="shared" si="513"/>
        <v>0</v>
      </c>
    </row>
    <row r="750" spans="2:27" ht="14.25" customHeight="1" x14ac:dyDescent="0.15">
      <c r="B750" s="872"/>
      <c r="C750" s="873"/>
      <c r="D750" s="874"/>
      <c r="E750" s="864"/>
      <c r="F750" s="865"/>
      <c r="G750" s="847"/>
      <c r="H750" s="678" t="s">
        <v>567</v>
      </c>
      <c r="I750" s="690">
        <v>0</v>
      </c>
      <c r="J750" s="714">
        <f t="shared" si="526"/>
        <v>0</v>
      </c>
      <c r="K750" s="694"/>
      <c r="L750" s="690">
        <v>0</v>
      </c>
      <c r="M750" s="714">
        <f t="shared" si="527"/>
        <v>0</v>
      </c>
      <c r="N750" s="693"/>
      <c r="O750" s="850"/>
      <c r="P750" s="852"/>
      <c r="Q750" s="854"/>
      <c r="R750" s="694"/>
      <c r="S750" s="691">
        <f t="shared" ref="S750" si="549">+R750/210*1000</f>
        <v>0</v>
      </c>
      <c r="T750" s="692"/>
      <c r="U750" s="695">
        <f t="shared" ref="U750:U757" si="550">+K750+T750</f>
        <v>0</v>
      </c>
      <c r="V750" s="696">
        <f t="shared" ref="V750:V757" si="551">IF(S750=0,0,+U750/S750*100)</f>
        <v>0</v>
      </c>
      <c r="W750" s="694"/>
      <c r="X750" s="691">
        <f t="shared" si="511"/>
        <v>0</v>
      </c>
      <c r="Y750" s="692"/>
      <c r="Z750" s="695">
        <f t="shared" si="512"/>
        <v>0</v>
      </c>
      <c r="AA750" s="697">
        <f t="shared" si="513"/>
        <v>0</v>
      </c>
    </row>
    <row r="751" spans="2:27" ht="14.25" customHeight="1" x14ac:dyDescent="0.15">
      <c r="B751" s="872"/>
      <c r="C751" s="873"/>
      <c r="D751" s="874"/>
      <c r="E751" s="864"/>
      <c r="F751" s="865"/>
      <c r="G751" s="848"/>
      <c r="H751" s="679" t="s">
        <v>568</v>
      </c>
      <c r="I751" s="698">
        <v>0</v>
      </c>
      <c r="J751" s="715">
        <f t="shared" si="526"/>
        <v>0</v>
      </c>
      <c r="K751" s="702"/>
      <c r="L751" s="698">
        <v>0</v>
      </c>
      <c r="M751" s="715">
        <f t="shared" si="527"/>
        <v>0</v>
      </c>
      <c r="N751" s="701"/>
      <c r="O751" s="850"/>
      <c r="P751" s="852"/>
      <c r="Q751" s="854"/>
      <c r="R751" s="702"/>
      <c r="S751" s="699">
        <f>+R751/210*1000</f>
        <v>0</v>
      </c>
      <c r="T751" s="700"/>
      <c r="U751" s="703">
        <f t="shared" si="550"/>
        <v>0</v>
      </c>
      <c r="V751" s="704">
        <f t="shared" si="551"/>
        <v>0</v>
      </c>
      <c r="W751" s="702"/>
      <c r="X751" s="699">
        <f t="shared" si="511"/>
        <v>0</v>
      </c>
      <c r="Y751" s="700"/>
      <c r="Z751" s="703">
        <f t="shared" si="512"/>
        <v>0</v>
      </c>
      <c r="AA751" s="705">
        <f t="shared" si="513"/>
        <v>0</v>
      </c>
    </row>
    <row r="752" spans="2:27" ht="14.25" customHeight="1" x14ac:dyDescent="0.15">
      <c r="B752" s="872"/>
      <c r="C752" s="873"/>
      <c r="D752" s="874"/>
      <c r="E752" s="864"/>
      <c r="F752" s="865"/>
      <c r="G752" s="846" t="s">
        <v>567</v>
      </c>
      <c r="H752" s="680" t="s">
        <v>566</v>
      </c>
      <c r="I752" s="706">
        <v>0</v>
      </c>
      <c r="J752" s="716">
        <f t="shared" si="526"/>
        <v>0</v>
      </c>
      <c r="K752" s="710"/>
      <c r="L752" s="706">
        <v>150</v>
      </c>
      <c r="M752" s="716">
        <f t="shared" si="527"/>
        <v>412.39304942116127</v>
      </c>
      <c r="N752" s="709"/>
      <c r="O752" s="850"/>
      <c r="P752" s="852"/>
      <c r="Q752" s="854"/>
      <c r="R752" s="710"/>
      <c r="S752" s="707">
        <f t="shared" ref="S752:S757" si="552">+R752/210*1000</f>
        <v>0</v>
      </c>
      <c r="T752" s="708"/>
      <c r="U752" s="711">
        <f t="shared" si="550"/>
        <v>0</v>
      </c>
      <c r="V752" s="712">
        <f t="shared" si="551"/>
        <v>0</v>
      </c>
      <c r="W752" s="710"/>
      <c r="X752" s="707">
        <f t="shared" si="511"/>
        <v>0</v>
      </c>
      <c r="Y752" s="708"/>
      <c r="Z752" s="711">
        <f t="shared" si="512"/>
        <v>0</v>
      </c>
      <c r="AA752" s="713">
        <f t="shared" si="513"/>
        <v>0</v>
      </c>
    </row>
    <row r="753" spans="2:27" ht="14.25" customHeight="1" x14ac:dyDescent="0.15">
      <c r="B753" s="872"/>
      <c r="C753" s="873"/>
      <c r="D753" s="874"/>
      <c r="E753" s="864"/>
      <c r="F753" s="865"/>
      <c r="G753" s="847"/>
      <c r="H753" s="678" t="s">
        <v>567</v>
      </c>
      <c r="I753" s="690">
        <v>0</v>
      </c>
      <c r="J753" s="714">
        <f t="shared" si="526"/>
        <v>0</v>
      </c>
      <c r="K753" s="694"/>
      <c r="L753" s="690">
        <v>0</v>
      </c>
      <c r="M753" s="714">
        <f t="shared" si="527"/>
        <v>0</v>
      </c>
      <c r="N753" s="693"/>
      <c r="O753" s="850"/>
      <c r="P753" s="852"/>
      <c r="Q753" s="854"/>
      <c r="R753" s="694"/>
      <c r="S753" s="691">
        <f t="shared" si="552"/>
        <v>0</v>
      </c>
      <c r="T753" s="692"/>
      <c r="U753" s="695">
        <f t="shared" si="550"/>
        <v>0</v>
      </c>
      <c r="V753" s="696">
        <f t="shared" si="551"/>
        <v>0</v>
      </c>
      <c r="W753" s="694"/>
      <c r="X753" s="691">
        <f t="shared" si="511"/>
        <v>0</v>
      </c>
      <c r="Y753" s="692"/>
      <c r="Z753" s="695">
        <f t="shared" si="512"/>
        <v>0</v>
      </c>
      <c r="AA753" s="697">
        <f t="shared" si="513"/>
        <v>0</v>
      </c>
    </row>
    <row r="754" spans="2:27" ht="14.25" customHeight="1" x14ac:dyDescent="0.15">
      <c r="B754" s="872"/>
      <c r="C754" s="873"/>
      <c r="D754" s="874"/>
      <c r="E754" s="864"/>
      <c r="F754" s="865"/>
      <c r="G754" s="848"/>
      <c r="H754" s="679" t="s">
        <v>568</v>
      </c>
      <c r="I754" s="698">
        <v>0</v>
      </c>
      <c r="J754" s="715">
        <f t="shared" si="526"/>
        <v>0</v>
      </c>
      <c r="K754" s="702"/>
      <c r="L754" s="698">
        <v>0</v>
      </c>
      <c r="M754" s="715">
        <f t="shared" si="527"/>
        <v>0</v>
      </c>
      <c r="N754" s="701"/>
      <c r="O754" s="850"/>
      <c r="P754" s="852"/>
      <c r="Q754" s="854"/>
      <c r="R754" s="702"/>
      <c r="S754" s="699">
        <f t="shared" si="552"/>
        <v>0</v>
      </c>
      <c r="T754" s="700"/>
      <c r="U754" s="703">
        <f t="shared" si="550"/>
        <v>0</v>
      </c>
      <c r="V754" s="704">
        <f t="shared" si="551"/>
        <v>0</v>
      </c>
      <c r="W754" s="702"/>
      <c r="X754" s="699">
        <f t="shared" si="511"/>
        <v>0</v>
      </c>
      <c r="Y754" s="700"/>
      <c r="Z754" s="703">
        <f t="shared" si="512"/>
        <v>0</v>
      </c>
      <c r="AA754" s="705">
        <f t="shared" si="513"/>
        <v>0</v>
      </c>
    </row>
    <row r="755" spans="2:27" ht="14.25" customHeight="1" x14ac:dyDescent="0.15">
      <c r="B755" s="872"/>
      <c r="C755" s="873"/>
      <c r="D755" s="874"/>
      <c r="E755" s="864"/>
      <c r="F755" s="865"/>
      <c r="G755" s="846" t="s">
        <v>568</v>
      </c>
      <c r="H755" s="680" t="s">
        <v>566</v>
      </c>
      <c r="I755" s="706">
        <v>0</v>
      </c>
      <c r="J755" s="716">
        <f t="shared" si="526"/>
        <v>0</v>
      </c>
      <c r="K755" s="710"/>
      <c r="L755" s="706">
        <v>0</v>
      </c>
      <c r="M755" s="716">
        <f t="shared" si="527"/>
        <v>0</v>
      </c>
      <c r="N755" s="709"/>
      <c r="O755" s="850"/>
      <c r="P755" s="852"/>
      <c r="Q755" s="854"/>
      <c r="R755" s="710"/>
      <c r="S755" s="707">
        <f t="shared" si="552"/>
        <v>0</v>
      </c>
      <c r="T755" s="708"/>
      <c r="U755" s="711">
        <f t="shared" si="550"/>
        <v>0</v>
      </c>
      <c r="V755" s="712">
        <f t="shared" si="551"/>
        <v>0</v>
      </c>
      <c r="W755" s="710"/>
      <c r="X755" s="707">
        <f t="shared" si="511"/>
        <v>0</v>
      </c>
      <c r="Y755" s="708"/>
      <c r="Z755" s="711">
        <f t="shared" si="512"/>
        <v>0</v>
      </c>
      <c r="AA755" s="713">
        <f t="shared" si="513"/>
        <v>0</v>
      </c>
    </row>
    <row r="756" spans="2:27" ht="14.25" customHeight="1" x14ac:dyDescent="0.15">
      <c r="B756" s="872"/>
      <c r="C756" s="873"/>
      <c r="D756" s="874"/>
      <c r="E756" s="864"/>
      <c r="F756" s="865"/>
      <c r="G756" s="847"/>
      <c r="H756" s="678" t="s">
        <v>567</v>
      </c>
      <c r="I756" s="690">
        <v>0</v>
      </c>
      <c r="J756" s="714">
        <f t="shared" si="526"/>
        <v>0</v>
      </c>
      <c r="K756" s="694"/>
      <c r="L756" s="690">
        <v>0</v>
      </c>
      <c r="M756" s="714">
        <f t="shared" si="527"/>
        <v>0</v>
      </c>
      <c r="N756" s="693"/>
      <c r="O756" s="850"/>
      <c r="P756" s="852"/>
      <c r="Q756" s="854"/>
      <c r="R756" s="694"/>
      <c r="S756" s="691">
        <f t="shared" si="552"/>
        <v>0</v>
      </c>
      <c r="T756" s="692"/>
      <c r="U756" s="695">
        <f t="shared" si="550"/>
        <v>0</v>
      </c>
      <c r="V756" s="696">
        <f t="shared" si="551"/>
        <v>0</v>
      </c>
      <c r="W756" s="694"/>
      <c r="X756" s="691">
        <f t="shared" si="511"/>
        <v>0</v>
      </c>
      <c r="Y756" s="692"/>
      <c r="Z756" s="695">
        <f t="shared" si="512"/>
        <v>0</v>
      </c>
      <c r="AA756" s="697">
        <f t="shared" si="513"/>
        <v>0</v>
      </c>
    </row>
    <row r="757" spans="2:27" ht="14.25" customHeight="1" x14ac:dyDescent="0.15">
      <c r="B757" s="872"/>
      <c r="C757" s="873"/>
      <c r="D757" s="874"/>
      <c r="E757" s="863"/>
      <c r="F757" s="865"/>
      <c r="G757" s="848"/>
      <c r="H757" s="679" t="s">
        <v>568</v>
      </c>
      <c r="I757" s="698">
        <v>0</v>
      </c>
      <c r="J757" s="715">
        <f t="shared" si="526"/>
        <v>0</v>
      </c>
      <c r="K757" s="702"/>
      <c r="L757" s="698">
        <v>0</v>
      </c>
      <c r="M757" s="715">
        <f t="shared" si="527"/>
        <v>0</v>
      </c>
      <c r="N757" s="701"/>
      <c r="O757" s="849"/>
      <c r="P757" s="851"/>
      <c r="Q757" s="853"/>
      <c r="R757" s="702"/>
      <c r="S757" s="699">
        <f t="shared" si="552"/>
        <v>0</v>
      </c>
      <c r="T757" s="700"/>
      <c r="U757" s="703">
        <f t="shared" si="550"/>
        <v>0</v>
      </c>
      <c r="V757" s="704">
        <f t="shared" si="551"/>
        <v>0</v>
      </c>
      <c r="W757" s="702"/>
      <c r="X757" s="699">
        <f t="shared" si="511"/>
        <v>0</v>
      </c>
      <c r="Y757" s="700"/>
      <c r="Z757" s="703">
        <f t="shared" si="512"/>
        <v>0</v>
      </c>
      <c r="AA757" s="705">
        <f t="shared" si="513"/>
        <v>0</v>
      </c>
    </row>
    <row r="758" spans="2:27" ht="14.25" customHeight="1" x14ac:dyDescent="0.15">
      <c r="B758" s="858">
        <v>84</v>
      </c>
      <c r="C758" s="859" t="s">
        <v>188</v>
      </c>
      <c r="D758" s="860" t="s">
        <v>571</v>
      </c>
      <c r="E758" s="863">
        <f t="shared" ref="E758" si="553">SUM(I758:I766)+SUM(L758:L766)</f>
        <v>500</v>
      </c>
      <c r="F758" s="865">
        <v>212</v>
      </c>
      <c r="G758" s="846" t="s">
        <v>566</v>
      </c>
      <c r="H758" s="680" t="s">
        <v>566</v>
      </c>
      <c r="I758" s="706">
        <v>100</v>
      </c>
      <c r="J758" s="716">
        <f t="shared" si="526"/>
        <v>476.19047619047615</v>
      </c>
      <c r="K758" s="710"/>
      <c r="L758" s="706">
        <v>300</v>
      </c>
      <c r="M758" s="716">
        <f t="shared" si="527"/>
        <v>824.78609884232253</v>
      </c>
      <c r="N758" s="709"/>
      <c r="O758" s="849"/>
      <c r="P758" s="851">
        <f t="shared" ref="P758" si="554">SUM(R758:R766)+SUM(W758:W766)</f>
        <v>0</v>
      </c>
      <c r="Q758" s="853"/>
      <c r="R758" s="710"/>
      <c r="S758" s="707">
        <f>+R758/210*1000</f>
        <v>0</v>
      </c>
      <c r="T758" s="708"/>
      <c r="U758" s="711">
        <f>+K758+T758</f>
        <v>0</v>
      </c>
      <c r="V758" s="712">
        <f>IF(S758=0,0,+U758/S758*100)</f>
        <v>0</v>
      </c>
      <c r="W758" s="710"/>
      <c r="X758" s="707">
        <f t="shared" si="511"/>
        <v>0</v>
      </c>
      <c r="Y758" s="708"/>
      <c r="Z758" s="711">
        <f t="shared" si="512"/>
        <v>0</v>
      </c>
      <c r="AA758" s="713">
        <f t="shared" si="513"/>
        <v>0</v>
      </c>
    </row>
    <row r="759" spans="2:27" ht="14.25" customHeight="1" x14ac:dyDescent="0.15">
      <c r="B759" s="858"/>
      <c r="C759" s="859"/>
      <c r="D759" s="861"/>
      <c r="E759" s="864"/>
      <c r="F759" s="865"/>
      <c r="G759" s="847"/>
      <c r="H759" s="678" t="s">
        <v>567</v>
      </c>
      <c r="I759" s="690">
        <v>100</v>
      </c>
      <c r="J759" s="714">
        <f t="shared" si="526"/>
        <v>476.19047619047615</v>
      </c>
      <c r="K759" s="694"/>
      <c r="L759" s="690">
        <v>0</v>
      </c>
      <c r="M759" s="714">
        <f t="shared" si="527"/>
        <v>0</v>
      </c>
      <c r="N759" s="693"/>
      <c r="O759" s="850"/>
      <c r="P759" s="852"/>
      <c r="Q759" s="854"/>
      <c r="R759" s="694"/>
      <c r="S759" s="691">
        <f t="shared" ref="S759" si="555">+R759/210*1000</f>
        <v>0</v>
      </c>
      <c r="T759" s="692"/>
      <c r="U759" s="695">
        <f t="shared" ref="U759:U766" si="556">+K759+T759</f>
        <v>0</v>
      </c>
      <c r="V759" s="696">
        <f t="shared" ref="V759:V766" si="557">IF(S759=0,0,+U759/S759*100)</f>
        <v>0</v>
      </c>
      <c r="W759" s="694"/>
      <c r="X759" s="691">
        <f t="shared" si="511"/>
        <v>0</v>
      </c>
      <c r="Y759" s="692"/>
      <c r="Z759" s="695">
        <f t="shared" si="512"/>
        <v>0</v>
      </c>
      <c r="AA759" s="697">
        <f t="shared" si="513"/>
        <v>0</v>
      </c>
    </row>
    <row r="760" spans="2:27" ht="14.25" customHeight="1" x14ac:dyDescent="0.15">
      <c r="B760" s="858"/>
      <c r="C760" s="859"/>
      <c r="D760" s="861"/>
      <c r="E760" s="864"/>
      <c r="F760" s="865"/>
      <c r="G760" s="848"/>
      <c r="H760" s="679" t="s">
        <v>568</v>
      </c>
      <c r="I760" s="698">
        <v>0</v>
      </c>
      <c r="J760" s="715">
        <f t="shared" si="526"/>
        <v>0</v>
      </c>
      <c r="K760" s="702"/>
      <c r="L760" s="698">
        <v>0</v>
      </c>
      <c r="M760" s="715">
        <f t="shared" si="527"/>
        <v>0</v>
      </c>
      <c r="N760" s="701"/>
      <c r="O760" s="850"/>
      <c r="P760" s="852"/>
      <c r="Q760" s="854"/>
      <c r="R760" s="702"/>
      <c r="S760" s="699">
        <f>+R760/210*1000</f>
        <v>0</v>
      </c>
      <c r="T760" s="700"/>
      <c r="U760" s="703">
        <f t="shared" si="556"/>
        <v>0</v>
      </c>
      <c r="V760" s="704">
        <f t="shared" si="557"/>
        <v>0</v>
      </c>
      <c r="W760" s="702"/>
      <c r="X760" s="699">
        <f t="shared" ref="X760:X823" si="558">+W760/210/SQRT(3)*1000</f>
        <v>0</v>
      </c>
      <c r="Y760" s="700"/>
      <c r="Z760" s="703">
        <f t="shared" ref="Z760:Z823" si="559">+N760+Y760</f>
        <v>0</v>
      </c>
      <c r="AA760" s="705">
        <f t="shared" ref="AA760:AA823" si="560">IF(X760=0,0,+Z760/X760*100)</f>
        <v>0</v>
      </c>
    </row>
    <row r="761" spans="2:27" ht="14.25" customHeight="1" x14ac:dyDescent="0.15">
      <c r="B761" s="858"/>
      <c r="C761" s="859"/>
      <c r="D761" s="861"/>
      <c r="E761" s="864"/>
      <c r="F761" s="865"/>
      <c r="G761" s="846" t="s">
        <v>567</v>
      </c>
      <c r="H761" s="680" t="s">
        <v>566</v>
      </c>
      <c r="I761" s="706">
        <v>0</v>
      </c>
      <c r="J761" s="716">
        <f t="shared" si="526"/>
        <v>0</v>
      </c>
      <c r="K761" s="710"/>
      <c r="L761" s="706">
        <v>0</v>
      </c>
      <c r="M761" s="716">
        <f t="shared" si="527"/>
        <v>0</v>
      </c>
      <c r="N761" s="709"/>
      <c r="O761" s="850"/>
      <c r="P761" s="852"/>
      <c r="Q761" s="854"/>
      <c r="R761" s="710"/>
      <c r="S761" s="707">
        <f t="shared" ref="S761:S766" si="561">+R761/210*1000</f>
        <v>0</v>
      </c>
      <c r="T761" s="708"/>
      <c r="U761" s="711">
        <f t="shared" si="556"/>
        <v>0</v>
      </c>
      <c r="V761" s="712">
        <f t="shared" si="557"/>
        <v>0</v>
      </c>
      <c r="W761" s="710"/>
      <c r="X761" s="707">
        <f t="shared" si="558"/>
        <v>0</v>
      </c>
      <c r="Y761" s="708"/>
      <c r="Z761" s="711">
        <f t="shared" si="559"/>
        <v>0</v>
      </c>
      <c r="AA761" s="713">
        <f t="shared" si="560"/>
        <v>0</v>
      </c>
    </row>
    <row r="762" spans="2:27" ht="14.25" customHeight="1" x14ac:dyDescent="0.15">
      <c r="B762" s="858"/>
      <c r="C762" s="859"/>
      <c r="D762" s="861"/>
      <c r="E762" s="864"/>
      <c r="F762" s="865"/>
      <c r="G762" s="847"/>
      <c r="H762" s="678" t="s">
        <v>567</v>
      </c>
      <c r="I762" s="690">
        <v>0</v>
      </c>
      <c r="J762" s="714">
        <f t="shared" si="526"/>
        <v>0</v>
      </c>
      <c r="K762" s="694"/>
      <c r="L762" s="690">
        <v>0</v>
      </c>
      <c r="M762" s="714">
        <f t="shared" si="527"/>
        <v>0</v>
      </c>
      <c r="N762" s="693"/>
      <c r="O762" s="850"/>
      <c r="P762" s="852"/>
      <c r="Q762" s="854"/>
      <c r="R762" s="694"/>
      <c r="S762" s="691">
        <f t="shared" si="561"/>
        <v>0</v>
      </c>
      <c r="T762" s="692"/>
      <c r="U762" s="695">
        <f t="shared" si="556"/>
        <v>0</v>
      </c>
      <c r="V762" s="696">
        <f t="shared" si="557"/>
        <v>0</v>
      </c>
      <c r="W762" s="694"/>
      <c r="X762" s="691">
        <f t="shared" si="558"/>
        <v>0</v>
      </c>
      <c r="Y762" s="692"/>
      <c r="Z762" s="695">
        <f t="shared" si="559"/>
        <v>0</v>
      </c>
      <c r="AA762" s="697">
        <f t="shared" si="560"/>
        <v>0</v>
      </c>
    </row>
    <row r="763" spans="2:27" ht="14.25" customHeight="1" x14ac:dyDescent="0.15">
      <c r="B763" s="858"/>
      <c r="C763" s="859"/>
      <c r="D763" s="861"/>
      <c r="E763" s="864"/>
      <c r="F763" s="865"/>
      <c r="G763" s="848"/>
      <c r="H763" s="679" t="s">
        <v>568</v>
      </c>
      <c r="I763" s="698">
        <v>0</v>
      </c>
      <c r="J763" s="715">
        <f t="shared" si="526"/>
        <v>0</v>
      </c>
      <c r="K763" s="702"/>
      <c r="L763" s="698">
        <v>0</v>
      </c>
      <c r="M763" s="715">
        <f t="shared" si="527"/>
        <v>0</v>
      </c>
      <c r="N763" s="701"/>
      <c r="O763" s="850"/>
      <c r="P763" s="852"/>
      <c r="Q763" s="854"/>
      <c r="R763" s="702"/>
      <c r="S763" s="699">
        <f t="shared" si="561"/>
        <v>0</v>
      </c>
      <c r="T763" s="700"/>
      <c r="U763" s="703">
        <f t="shared" si="556"/>
        <v>0</v>
      </c>
      <c r="V763" s="704">
        <f t="shared" si="557"/>
        <v>0</v>
      </c>
      <c r="W763" s="702"/>
      <c r="X763" s="699">
        <f t="shared" si="558"/>
        <v>0</v>
      </c>
      <c r="Y763" s="700"/>
      <c r="Z763" s="703">
        <f t="shared" si="559"/>
        <v>0</v>
      </c>
      <c r="AA763" s="705">
        <f t="shared" si="560"/>
        <v>0</v>
      </c>
    </row>
    <row r="764" spans="2:27" ht="14.25" customHeight="1" x14ac:dyDescent="0.15">
      <c r="B764" s="858"/>
      <c r="C764" s="859"/>
      <c r="D764" s="861"/>
      <c r="E764" s="864"/>
      <c r="F764" s="865"/>
      <c r="G764" s="846" t="s">
        <v>568</v>
      </c>
      <c r="H764" s="680" t="s">
        <v>566</v>
      </c>
      <c r="I764" s="706">
        <v>0</v>
      </c>
      <c r="J764" s="716">
        <f t="shared" si="526"/>
        <v>0</v>
      </c>
      <c r="K764" s="710"/>
      <c r="L764" s="706">
        <v>0</v>
      </c>
      <c r="M764" s="716">
        <f t="shared" si="527"/>
        <v>0</v>
      </c>
      <c r="N764" s="709"/>
      <c r="O764" s="850"/>
      <c r="P764" s="852"/>
      <c r="Q764" s="854"/>
      <c r="R764" s="710"/>
      <c r="S764" s="707">
        <f t="shared" si="561"/>
        <v>0</v>
      </c>
      <c r="T764" s="708"/>
      <c r="U764" s="711">
        <f t="shared" si="556"/>
        <v>0</v>
      </c>
      <c r="V764" s="712">
        <f t="shared" si="557"/>
        <v>0</v>
      </c>
      <c r="W764" s="710"/>
      <c r="X764" s="707">
        <f t="shared" si="558"/>
        <v>0</v>
      </c>
      <c r="Y764" s="708"/>
      <c r="Z764" s="711">
        <f t="shared" si="559"/>
        <v>0</v>
      </c>
      <c r="AA764" s="713">
        <f t="shared" si="560"/>
        <v>0</v>
      </c>
    </row>
    <row r="765" spans="2:27" ht="14.25" customHeight="1" x14ac:dyDescent="0.15">
      <c r="B765" s="858"/>
      <c r="C765" s="859"/>
      <c r="D765" s="861"/>
      <c r="E765" s="864"/>
      <c r="F765" s="865"/>
      <c r="G765" s="847"/>
      <c r="H765" s="678" t="s">
        <v>567</v>
      </c>
      <c r="I765" s="690">
        <v>0</v>
      </c>
      <c r="J765" s="714">
        <f t="shared" si="526"/>
        <v>0</v>
      </c>
      <c r="K765" s="694"/>
      <c r="L765" s="690">
        <v>0</v>
      </c>
      <c r="M765" s="714">
        <f t="shared" si="527"/>
        <v>0</v>
      </c>
      <c r="N765" s="693"/>
      <c r="O765" s="850"/>
      <c r="P765" s="852"/>
      <c r="Q765" s="854"/>
      <c r="R765" s="694"/>
      <c r="S765" s="691">
        <f t="shared" si="561"/>
        <v>0</v>
      </c>
      <c r="T765" s="692"/>
      <c r="U765" s="695">
        <f t="shared" si="556"/>
        <v>0</v>
      </c>
      <c r="V765" s="696">
        <f t="shared" si="557"/>
        <v>0</v>
      </c>
      <c r="W765" s="694"/>
      <c r="X765" s="691">
        <f t="shared" si="558"/>
        <v>0</v>
      </c>
      <c r="Y765" s="692"/>
      <c r="Z765" s="695">
        <f t="shared" si="559"/>
        <v>0</v>
      </c>
      <c r="AA765" s="697">
        <f t="shared" si="560"/>
        <v>0</v>
      </c>
    </row>
    <row r="766" spans="2:27" ht="14.25" customHeight="1" x14ac:dyDescent="0.15">
      <c r="B766" s="858"/>
      <c r="C766" s="859"/>
      <c r="D766" s="862"/>
      <c r="E766" s="863"/>
      <c r="F766" s="865"/>
      <c r="G766" s="848"/>
      <c r="H766" s="679" t="s">
        <v>568</v>
      </c>
      <c r="I766" s="698">
        <v>0</v>
      </c>
      <c r="J766" s="715">
        <f t="shared" si="526"/>
        <v>0</v>
      </c>
      <c r="K766" s="702"/>
      <c r="L766" s="698">
        <v>0</v>
      </c>
      <c r="M766" s="715">
        <f t="shared" si="527"/>
        <v>0</v>
      </c>
      <c r="N766" s="701"/>
      <c r="O766" s="849"/>
      <c r="P766" s="851"/>
      <c r="Q766" s="853"/>
      <c r="R766" s="702"/>
      <c r="S766" s="699">
        <f t="shared" si="561"/>
        <v>0</v>
      </c>
      <c r="T766" s="700"/>
      <c r="U766" s="703">
        <f t="shared" si="556"/>
        <v>0</v>
      </c>
      <c r="V766" s="704">
        <f t="shared" si="557"/>
        <v>0</v>
      </c>
      <c r="W766" s="702"/>
      <c r="X766" s="699">
        <f t="shared" si="558"/>
        <v>0</v>
      </c>
      <c r="Y766" s="700"/>
      <c r="Z766" s="703">
        <f t="shared" si="559"/>
        <v>0</v>
      </c>
      <c r="AA766" s="705">
        <f t="shared" si="560"/>
        <v>0</v>
      </c>
    </row>
    <row r="767" spans="2:27" ht="14.25" customHeight="1" x14ac:dyDescent="0.15">
      <c r="B767" s="872">
        <v>85</v>
      </c>
      <c r="C767" s="873" t="s">
        <v>189</v>
      </c>
      <c r="D767" s="874"/>
      <c r="E767" s="863">
        <f t="shared" ref="E767" si="562">SUM(I767:I775)+SUM(L767:L775)</f>
        <v>200</v>
      </c>
      <c r="F767" s="865">
        <v>157</v>
      </c>
      <c r="G767" s="846" t="s">
        <v>566</v>
      </c>
      <c r="H767" s="680" t="s">
        <v>566</v>
      </c>
      <c r="I767" s="706">
        <v>50</v>
      </c>
      <c r="J767" s="716">
        <f t="shared" si="526"/>
        <v>238.09523809523807</v>
      </c>
      <c r="K767" s="710"/>
      <c r="L767" s="706">
        <v>150</v>
      </c>
      <c r="M767" s="716">
        <f t="shared" si="527"/>
        <v>412.39304942116127</v>
      </c>
      <c r="N767" s="709"/>
      <c r="O767" s="849"/>
      <c r="P767" s="851">
        <f t="shared" ref="P767" si="563">SUM(R767:R775)+SUM(W767:W775)</f>
        <v>0</v>
      </c>
      <c r="Q767" s="853"/>
      <c r="R767" s="710"/>
      <c r="S767" s="707">
        <f>+R767/210*1000</f>
        <v>0</v>
      </c>
      <c r="T767" s="708"/>
      <c r="U767" s="711">
        <f>+K767+T767</f>
        <v>0</v>
      </c>
      <c r="V767" s="712">
        <f>IF(S767=0,0,+U767/S767*100)</f>
        <v>0</v>
      </c>
      <c r="W767" s="710"/>
      <c r="X767" s="707">
        <f t="shared" si="558"/>
        <v>0</v>
      </c>
      <c r="Y767" s="708"/>
      <c r="Z767" s="711">
        <f t="shared" si="559"/>
        <v>0</v>
      </c>
      <c r="AA767" s="713">
        <f t="shared" si="560"/>
        <v>0</v>
      </c>
    </row>
    <row r="768" spans="2:27" ht="14.25" customHeight="1" x14ac:dyDescent="0.15">
      <c r="B768" s="872"/>
      <c r="C768" s="873"/>
      <c r="D768" s="874"/>
      <c r="E768" s="864"/>
      <c r="F768" s="865"/>
      <c r="G768" s="847"/>
      <c r="H768" s="678" t="s">
        <v>567</v>
      </c>
      <c r="I768" s="690">
        <v>0</v>
      </c>
      <c r="J768" s="714">
        <f t="shared" si="526"/>
        <v>0</v>
      </c>
      <c r="K768" s="694"/>
      <c r="L768" s="690">
        <v>0</v>
      </c>
      <c r="M768" s="714">
        <f t="shared" si="527"/>
        <v>0</v>
      </c>
      <c r="N768" s="693"/>
      <c r="O768" s="850"/>
      <c r="P768" s="852"/>
      <c r="Q768" s="854"/>
      <c r="R768" s="694"/>
      <c r="S768" s="691">
        <f t="shared" ref="S768" si="564">+R768/210*1000</f>
        <v>0</v>
      </c>
      <c r="T768" s="692"/>
      <c r="U768" s="695">
        <f t="shared" ref="U768:U775" si="565">+K768+T768</f>
        <v>0</v>
      </c>
      <c r="V768" s="696">
        <f t="shared" ref="V768:V775" si="566">IF(S768=0,0,+U768/S768*100)</f>
        <v>0</v>
      </c>
      <c r="W768" s="694"/>
      <c r="X768" s="691">
        <f t="shared" si="558"/>
        <v>0</v>
      </c>
      <c r="Y768" s="692"/>
      <c r="Z768" s="695">
        <f t="shared" si="559"/>
        <v>0</v>
      </c>
      <c r="AA768" s="697">
        <f t="shared" si="560"/>
        <v>0</v>
      </c>
    </row>
    <row r="769" spans="2:27" ht="14.25" customHeight="1" x14ac:dyDescent="0.15">
      <c r="B769" s="872"/>
      <c r="C769" s="873"/>
      <c r="D769" s="874"/>
      <c r="E769" s="864"/>
      <c r="F769" s="865"/>
      <c r="G769" s="848"/>
      <c r="H769" s="679" t="s">
        <v>568</v>
      </c>
      <c r="I769" s="698">
        <v>0</v>
      </c>
      <c r="J769" s="715">
        <f t="shared" si="526"/>
        <v>0</v>
      </c>
      <c r="K769" s="702"/>
      <c r="L769" s="698">
        <v>0</v>
      </c>
      <c r="M769" s="715">
        <f t="shared" si="527"/>
        <v>0</v>
      </c>
      <c r="N769" s="701"/>
      <c r="O769" s="850"/>
      <c r="P769" s="852"/>
      <c r="Q769" s="854"/>
      <c r="R769" s="702"/>
      <c r="S769" s="699">
        <f>+R769/210*1000</f>
        <v>0</v>
      </c>
      <c r="T769" s="700"/>
      <c r="U769" s="703">
        <f t="shared" si="565"/>
        <v>0</v>
      </c>
      <c r="V769" s="704">
        <f t="shared" si="566"/>
        <v>0</v>
      </c>
      <c r="W769" s="702"/>
      <c r="X769" s="699">
        <f t="shared" si="558"/>
        <v>0</v>
      </c>
      <c r="Y769" s="700"/>
      <c r="Z769" s="703">
        <f t="shared" si="559"/>
        <v>0</v>
      </c>
      <c r="AA769" s="705">
        <f t="shared" si="560"/>
        <v>0</v>
      </c>
    </row>
    <row r="770" spans="2:27" ht="14.25" customHeight="1" x14ac:dyDescent="0.15">
      <c r="B770" s="872"/>
      <c r="C770" s="873"/>
      <c r="D770" s="874"/>
      <c r="E770" s="864"/>
      <c r="F770" s="865"/>
      <c r="G770" s="846" t="s">
        <v>567</v>
      </c>
      <c r="H770" s="680" t="s">
        <v>566</v>
      </c>
      <c r="I770" s="706">
        <v>0</v>
      </c>
      <c r="J770" s="716">
        <f t="shared" si="526"/>
        <v>0</v>
      </c>
      <c r="K770" s="710"/>
      <c r="L770" s="706">
        <v>0</v>
      </c>
      <c r="M770" s="716">
        <f t="shared" si="527"/>
        <v>0</v>
      </c>
      <c r="N770" s="709"/>
      <c r="O770" s="850"/>
      <c r="P770" s="852"/>
      <c r="Q770" s="854"/>
      <c r="R770" s="710"/>
      <c r="S770" s="707">
        <f t="shared" ref="S770:S775" si="567">+R770/210*1000</f>
        <v>0</v>
      </c>
      <c r="T770" s="708"/>
      <c r="U770" s="711">
        <f t="shared" si="565"/>
        <v>0</v>
      </c>
      <c r="V770" s="712">
        <f t="shared" si="566"/>
        <v>0</v>
      </c>
      <c r="W770" s="710"/>
      <c r="X770" s="707">
        <f t="shared" si="558"/>
        <v>0</v>
      </c>
      <c r="Y770" s="708"/>
      <c r="Z770" s="711">
        <f t="shared" si="559"/>
        <v>0</v>
      </c>
      <c r="AA770" s="713">
        <f t="shared" si="560"/>
        <v>0</v>
      </c>
    </row>
    <row r="771" spans="2:27" ht="14.25" customHeight="1" x14ac:dyDescent="0.15">
      <c r="B771" s="872"/>
      <c r="C771" s="873"/>
      <c r="D771" s="874"/>
      <c r="E771" s="864"/>
      <c r="F771" s="865"/>
      <c r="G771" s="847"/>
      <c r="H771" s="678" t="s">
        <v>567</v>
      </c>
      <c r="I771" s="690">
        <v>0</v>
      </c>
      <c r="J771" s="714">
        <f t="shared" si="526"/>
        <v>0</v>
      </c>
      <c r="K771" s="694"/>
      <c r="L771" s="690">
        <v>0</v>
      </c>
      <c r="M771" s="714">
        <f t="shared" si="527"/>
        <v>0</v>
      </c>
      <c r="N771" s="693"/>
      <c r="O771" s="850"/>
      <c r="P771" s="852"/>
      <c r="Q771" s="854"/>
      <c r="R771" s="694"/>
      <c r="S771" s="691">
        <f t="shared" si="567"/>
        <v>0</v>
      </c>
      <c r="T771" s="692"/>
      <c r="U771" s="695">
        <f t="shared" si="565"/>
        <v>0</v>
      </c>
      <c r="V771" s="696">
        <f t="shared" si="566"/>
        <v>0</v>
      </c>
      <c r="W771" s="694"/>
      <c r="X771" s="691">
        <f t="shared" si="558"/>
        <v>0</v>
      </c>
      <c r="Y771" s="692"/>
      <c r="Z771" s="695">
        <f t="shared" si="559"/>
        <v>0</v>
      </c>
      <c r="AA771" s="697">
        <f t="shared" si="560"/>
        <v>0</v>
      </c>
    </row>
    <row r="772" spans="2:27" ht="14.25" customHeight="1" x14ac:dyDescent="0.15">
      <c r="B772" s="872"/>
      <c r="C772" s="873"/>
      <c r="D772" s="874"/>
      <c r="E772" s="864"/>
      <c r="F772" s="865"/>
      <c r="G772" s="848"/>
      <c r="H772" s="679" t="s">
        <v>568</v>
      </c>
      <c r="I772" s="698">
        <v>0</v>
      </c>
      <c r="J772" s="715">
        <f t="shared" si="526"/>
        <v>0</v>
      </c>
      <c r="K772" s="702"/>
      <c r="L772" s="698">
        <v>0</v>
      </c>
      <c r="M772" s="715">
        <f t="shared" si="527"/>
        <v>0</v>
      </c>
      <c r="N772" s="701"/>
      <c r="O772" s="850"/>
      <c r="P772" s="852"/>
      <c r="Q772" s="854"/>
      <c r="R772" s="702"/>
      <c r="S772" s="699">
        <f t="shared" si="567"/>
        <v>0</v>
      </c>
      <c r="T772" s="700"/>
      <c r="U772" s="703">
        <f t="shared" si="565"/>
        <v>0</v>
      </c>
      <c r="V772" s="704">
        <f t="shared" si="566"/>
        <v>0</v>
      </c>
      <c r="W772" s="702"/>
      <c r="X772" s="699">
        <f t="shared" si="558"/>
        <v>0</v>
      </c>
      <c r="Y772" s="700"/>
      <c r="Z772" s="703">
        <f t="shared" si="559"/>
        <v>0</v>
      </c>
      <c r="AA772" s="705">
        <f t="shared" si="560"/>
        <v>0</v>
      </c>
    </row>
    <row r="773" spans="2:27" ht="14.25" customHeight="1" x14ac:dyDescent="0.15">
      <c r="B773" s="872"/>
      <c r="C773" s="873"/>
      <c r="D773" s="874"/>
      <c r="E773" s="864"/>
      <c r="F773" s="865"/>
      <c r="G773" s="846" t="s">
        <v>568</v>
      </c>
      <c r="H773" s="680" t="s">
        <v>566</v>
      </c>
      <c r="I773" s="706">
        <v>0</v>
      </c>
      <c r="J773" s="716">
        <f t="shared" si="526"/>
        <v>0</v>
      </c>
      <c r="K773" s="710"/>
      <c r="L773" s="706">
        <v>0</v>
      </c>
      <c r="M773" s="716">
        <f t="shared" si="527"/>
        <v>0</v>
      </c>
      <c r="N773" s="709"/>
      <c r="O773" s="850"/>
      <c r="P773" s="852"/>
      <c r="Q773" s="854"/>
      <c r="R773" s="710"/>
      <c r="S773" s="707">
        <f t="shared" si="567"/>
        <v>0</v>
      </c>
      <c r="T773" s="708"/>
      <c r="U773" s="711">
        <f t="shared" si="565"/>
        <v>0</v>
      </c>
      <c r="V773" s="712">
        <f t="shared" si="566"/>
        <v>0</v>
      </c>
      <c r="W773" s="710"/>
      <c r="X773" s="707">
        <f t="shared" si="558"/>
        <v>0</v>
      </c>
      <c r="Y773" s="708"/>
      <c r="Z773" s="711">
        <f t="shared" si="559"/>
        <v>0</v>
      </c>
      <c r="AA773" s="713">
        <f t="shared" si="560"/>
        <v>0</v>
      </c>
    </row>
    <row r="774" spans="2:27" ht="14.25" customHeight="1" x14ac:dyDescent="0.15">
      <c r="B774" s="872"/>
      <c r="C774" s="873"/>
      <c r="D774" s="874"/>
      <c r="E774" s="864"/>
      <c r="F774" s="865"/>
      <c r="G774" s="847"/>
      <c r="H774" s="678" t="s">
        <v>567</v>
      </c>
      <c r="I774" s="690">
        <v>0</v>
      </c>
      <c r="J774" s="691">
        <f t="shared" si="526"/>
        <v>0</v>
      </c>
      <c r="K774" s="692"/>
      <c r="L774" s="690">
        <v>0</v>
      </c>
      <c r="M774" s="691">
        <f t="shared" si="527"/>
        <v>0</v>
      </c>
      <c r="N774" s="693"/>
      <c r="O774" s="850"/>
      <c r="P774" s="852"/>
      <c r="Q774" s="854"/>
      <c r="R774" s="694"/>
      <c r="S774" s="691">
        <f t="shared" si="567"/>
        <v>0</v>
      </c>
      <c r="T774" s="692"/>
      <c r="U774" s="695">
        <f t="shared" si="565"/>
        <v>0</v>
      </c>
      <c r="V774" s="696">
        <f t="shared" si="566"/>
        <v>0</v>
      </c>
      <c r="W774" s="694"/>
      <c r="X774" s="691">
        <f t="shared" si="558"/>
        <v>0</v>
      </c>
      <c r="Y774" s="692"/>
      <c r="Z774" s="695">
        <f t="shared" si="559"/>
        <v>0</v>
      </c>
      <c r="AA774" s="697">
        <f t="shared" si="560"/>
        <v>0</v>
      </c>
    </row>
    <row r="775" spans="2:27" ht="14.25" customHeight="1" x14ac:dyDescent="0.15">
      <c r="B775" s="872"/>
      <c r="C775" s="873"/>
      <c r="D775" s="874"/>
      <c r="E775" s="863"/>
      <c r="F775" s="865"/>
      <c r="G775" s="848"/>
      <c r="H775" s="679" t="s">
        <v>568</v>
      </c>
      <c r="I775" s="698">
        <v>0</v>
      </c>
      <c r="J775" s="699">
        <f t="shared" si="526"/>
        <v>0</v>
      </c>
      <c r="K775" s="700"/>
      <c r="L775" s="698">
        <v>0</v>
      </c>
      <c r="M775" s="699">
        <f t="shared" si="527"/>
        <v>0</v>
      </c>
      <c r="N775" s="701"/>
      <c r="O775" s="849"/>
      <c r="P775" s="851"/>
      <c r="Q775" s="853"/>
      <c r="R775" s="702"/>
      <c r="S775" s="699">
        <f t="shared" si="567"/>
        <v>0</v>
      </c>
      <c r="T775" s="700"/>
      <c r="U775" s="703">
        <f t="shared" si="565"/>
        <v>0</v>
      </c>
      <c r="V775" s="704">
        <f t="shared" si="566"/>
        <v>0</v>
      </c>
      <c r="W775" s="702"/>
      <c r="X775" s="699">
        <f t="shared" si="558"/>
        <v>0</v>
      </c>
      <c r="Y775" s="700"/>
      <c r="Z775" s="703">
        <f t="shared" si="559"/>
        <v>0</v>
      </c>
      <c r="AA775" s="705">
        <f t="shared" si="560"/>
        <v>0</v>
      </c>
    </row>
    <row r="776" spans="2:27" ht="14.25" customHeight="1" x14ac:dyDescent="0.15">
      <c r="B776" s="872">
        <v>86</v>
      </c>
      <c r="C776" s="873" t="s">
        <v>190</v>
      </c>
      <c r="D776" s="874"/>
      <c r="E776" s="863">
        <f t="shared" ref="E776" si="568">SUM(I776:I784)+SUM(L776:L784)</f>
        <v>1000</v>
      </c>
      <c r="F776" s="865">
        <v>265</v>
      </c>
      <c r="G776" s="846" t="s">
        <v>566</v>
      </c>
      <c r="H776" s="680" t="s">
        <v>566</v>
      </c>
      <c r="I776" s="706">
        <v>100</v>
      </c>
      <c r="J776" s="716">
        <f t="shared" si="526"/>
        <v>476.19047619047615</v>
      </c>
      <c r="K776" s="710"/>
      <c r="L776" s="706">
        <v>500</v>
      </c>
      <c r="M776" s="716">
        <f t="shared" si="527"/>
        <v>1374.6434980705376</v>
      </c>
      <c r="N776" s="709"/>
      <c r="O776" s="849"/>
      <c r="P776" s="851">
        <f t="shared" ref="P776" si="569">SUM(R776:R784)+SUM(W776:W784)</f>
        <v>0</v>
      </c>
      <c r="Q776" s="853"/>
      <c r="R776" s="710"/>
      <c r="S776" s="707">
        <f>+R776/210*1000</f>
        <v>0</v>
      </c>
      <c r="T776" s="708"/>
      <c r="U776" s="711">
        <f>+K776+T776</f>
        <v>0</v>
      </c>
      <c r="V776" s="712">
        <f>IF(S776=0,0,+U776/S776*100)</f>
        <v>0</v>
      </c>
      <c r="W776" s="710"/>
      <c r="X776" s="707">
        <f t="shared" si="558"/>
        <v>0</v>
      </c>
      <c r="Y776" s="708"/>
      <c r="Z776" s="711">
        <f t="shared" si="559"/>
        <v>0</v>
      </c>
      <c r="AA776" s="713">
        <f t="shared" si="560"/>
        <v>0</v>
      </c>
    </row>
    <row r="777" spans="2:27" ht="14.25" customHeight="1" x14ac:dyDescent="0.15">
      <c r="B777" s="872"/>
      <c r="C777" s="873"/>
      <c r="D777" s="874"/>
      <c r="E777" s="864"/>
      <c r="F777" s="865"/>
      <c r="G777" s="847"/>
      <c r="H777" s="678" t="s">
        <v>567</v>
      </c>
      <c r="I777" s="690">
        <v>100</v>
      </c>
      <c r="J777" s="714">
        <f t="shared" si="526"/>
        <v>476.19047619047615</v>
      </c>
      <c r="K777" s="694"/>
      <c r="L777" s="690">
        <v>200</v>
      </c>
      <c r="M777" s="714">
        <f t="shared" si="527"/>
        <v>549.85739922821494</v>
      </c>
      <c r="N777" s="693"/>
      <c r="O777" s="850"/>
      <c r="P777" s="852"/>
      <c r="Q777" s="854"/>
      <c r="R777" s="694"/>
      <c r="S777" s="691">
        <f t="shared" ref="S777" si="570">+R777/210*1000</f>
        <v>0</v>
      </c>
      <c r="T777" s="692"/>
      <c r="U777" s="695">
        <f t="shared" ref="U777:U784" si="571">+K777+T777</f>
        <v>0</v>
      </c>
      <c r="V777" s="696">
        <f t="shared" ref="V777:V784" si="572">IF(S777=0,0,+U777/S777*100)</f>
        <v>0</v>
      </c>
      <c r="W777" s="694"/>
      <c r="X777" s="691">
        <f t="shared" si="558"/>
        <v>0</v>
      </c>
      <c r="Y777" s="692"/>
      <c r="Z777" s="695">
        <f t="shared" si="559"/>
        <v>0</v>
      </c>
      <c r="AA777" s="697">
        <f t="shared" si="560"/>
        <v>0</v>
      </c>
    </row>
    <row r="778" spans="2:27" ht="14.25" customHeight="1" x14ac:dyDescent="0.15">
      <c r="B778" s="872"/>
      <c r="C778" s="873"/>
      <c r="D778" s="874"/>
      <c r="E778" s="864"/>
      <c r="F778" s="865"/>
      <c r="G778" s="848"/>
      <c r="H778" s="679" t="s">
        <v>568</v>
      </c>
      <c r="I778" s="698">
        <v>0</v>
      </c>
      <c r="J778" s="715">
        <f t="shared" si="526"/>
        <v>0</v>
      </c>
      <c r="K778" s="702"/>
      <c r="L778" s="698">
        <v>0</v>
      </c>
      <c r="M778" s="715">
        <f t="shared" si="527"/>
        <v>0</v>
      </c>
      <c r="N778" s="701"/>
      <c r="O778" s="850"/>
      <c r="P778" s="852"/>
      <c r="Q778" s="854"/>
      <c r="R778" s="702"/>
      <c r="S778" s="699">
        <f>+R778/210*1000</f>
        <v>0</v>
      </c>
      <c r="T778" s="700"/>
      <c r="U778" s="703">
        <f t="shared" si="571"/>
        <v>0</v>
      </c>
      <c r="V778" s="704">
        <f t="shared" si="572"/>
        <v>0</v>
      </c>
      <c r="W778" s="702"/>
      <c r="X778" s="699">
        <f t="shared" si="558"/>
        <v>0</v>
      </c>
      <c r="Y778" s="700"/>
      <c r="Z778" s="703">
        <f t="shared" si="559"/>
        <v>0</v>
      </c>
      <c r="AA778" s="705">
        <f t="shared" si="560"/>
        <v>0</v>
      </c>
    </row>
    <row r="779" spans="2:27" ht="14.25" customHeight="1" x14ac:dyDescent="0.15">
      <c r="B779" s="872"/>
      <c r="C779" s="873"/>
      <c r="D779" s="874"/>
      <c r="E779" s="864"/>
      <c r="F779" s="865"/>
      <c r="G779" s="846" t="s">
        <v>567</v>
      </c>
      <c r="H779" s="680" t="s">
        <v>566</v>
      </c>
      <c r="I779" s="706">
        <v>100</v>
      </c>
      <c r="J779" s="716">
        <f t="shared" si="526"/>
        <v>476.19047619047615</v>
      </c>
      <c r="K779" s="710"/>
      <c r="L779" s="706">
        <v>0</v>
      </c>
      <c r="M779" s="716">
        <f t="shared" si="527"/>
        <v>0</v>
      </c>
      <c r="N779" s="709"/>
      <c r="O779" s="850"/>
      <c r="P779" s="852"/>
      <c r="Q779" s="854"/>
      <c r="R779" s="710"/>
      <c r="S779" s="707">
        <f t="shared" ref="S779:S784" si="573">+R779/210*1000</f>
        <v>0</v>
      </c>
      <c r="T779" s="708"/>
      <c r="U779" s="711">
        <f t="shared" si="571"/>
        <v>0</v>
      </c>
      <c r="V779" s="712">
        <f t="shared" si="572"/>
        <v>0</v>
      </c>
      <c r="W779" s="710"/>
      <c r="X779" s="707">
        <f t="shared" si="558"/>
        <v>0</v>
      </c>
      <c r="Y779" s="708"/>
      <c r="Z779" s="711">
        <f t="shared" si="559"/>
        <v>0</v>
      </c>
      <c r="AA779" s="713">
        <f t="shared" si="560"/>
        <v>0</v>
      </c>
    </row>
    <row r="780" spans="2:27" ht="14.25" customHeight="1" x14ac:dyDescent="0.15">
      <c r="B780" s="872"/>
      <c r="C780" s="873"/>
      <c r="D780" s="874"/>
      <c r="E780" s="864"/>
      <c r="F780" s="865"/>
      <c r="G780" s="847"/>
      <c r="H780" s="678" t="s">
        <v>567</v>
      </c>
      <c r="I780" s="690">
        <v>0</v>
      </c>
      <c r="J780" s="714">
        <f t="shared" ref="J780:J843" si="574">I780/210*1000</f>
        <v>0</v>
      </c>
      <c r="K780" s="694"/>
      <c r="L780" s="690">
        <v>0</v>
      </c>
      <c r="M780" s="714">
        <f t="shared" ref="M780:M843" si="575">L780/210/SQRT(3)*1000</f>
        <v>0</v>
      </c>
      <c r="N780" s="693"/>
      <c r="O780" s="850"/>
      <c r="P780" s="852"/>
      <c r="Q780" s="854"/>
      <c r="R780" s="694"/>
      <c r="S780" s="691">
        <f t="shared" si="573"/>
        <v>0</v>
      </c>
      <c r="T780" s="692"/>
      <c r="U780" s="695">
        <f t="shared" si="571"/>
        <v>0</v>
      </c>
      <c r="V780" s="696">
        <f t="shared" si="572"/>
        <v>0</v>
      </c>
      <c r="W780" s="694"/>
      <c r="X780" s="691">
        <f t="shared" si="558"/>
        <v>0</v>
      </c>
      <c r="Y780" s="692"/>
      <c r="Z780" s="695">
        <f t="shared" si="559"/>
        <v>0</v>
      </c>
      <c r="AA780" s="697">
        <f t="shared" si="560"/>
        <v>0</v>
      </c>
    </row>
    <row r="781" spans="2:27" ht="14.25" customHeight="1" x14ac:dyDescent="0.15">
      <c r="B781" s="872"/>
      <c r="C781" s="873"/>
      <c r="D781" s="874"/>
      <c r="E781" s="864"/>
      <c r="F781" s="865"/>
      <c r="G781" s="848"/>
      <c r="H781" s="679" t="s">
        <v>568</v>
      </c>
      <c r="I781" s="698">
        <v>0</v>
      </c>
      <c r="J781" s="715">
        <f t="shared" si="574"/>
        <v>0</v>
      </c>
      <c r="K781" s="702"/>
      <c r="L781" s="698">
        <v>0</v>
      </c>
      <c r="M781" s="715">
        <f t="shared" si="575"/>
        <v>0</v>
      </c>
      <c r="N781" s="701"/>
      <c r="O781" s="850"/>
      <c r="P781" s="852"/>
      <c r="Q781" s="854"/>
      <c r="R781" s="702"/>
      <c r="S781" s="699">
        <f t="shared" si="573"/>
        <v>0</v>
      </c>
      <c r="T781" s="700"/>
      <c r="U781" s="703">
        <f t="shared" si="571"/>
        <v>0</v>
      </c>
      <c r="V781" s="704">
        <f t="shared" si="572"/>
        <v>0</v>
      </c>
      <c r="W781" s="702"/>
      <c r="X781" s="699">
        <f t="shared" si="558"/>
        <v>0</v>
      </c>
      <c r="Y781" s="700"/>
      <c r="Z781" s="703">
        <f t="shared" si="559"/>
        <v>0</v>
      </c>
      <c r="AA781" s="705">
        <f t="shared" si="560"/>
        <v>0</v>
      </c>
    </row>
    <row r="782" spans="2:27" ht="14.25" customHeight="1" x14ac:dyDescent="0.15">
      <c r="B782" s="872"/>
      <c r="C782" s="873"/>
      <c r="D782" s="874"/>
      <c r="E782" s="864"/>
      <c r="F782" s="865"/>
      <c r="G782" s="846" t="s">
        <v>568</v>
      </c>
      <c r="H782" s="680" t="s">
        <v>566</v>
      </c>
      <c r="I782" s="706">
        <v>0</v>
      </c>
      <c r="J782" s="716">
        <f t="shared" si="574"/>
        <v>0</v>
      </c>
      <c r="K782" s="710"/>
      <c r="L782" s="706">
        <v>0</v>
      </c>
      <c r="M782" s="716">
        <f t="shared" si="575"/>
        <v>0</v>
      </c>
      <c r="N782" s="709"/>
      <c r="O782" s="850"/>
      <c r="P782" s="852"/>
      <c r="Q782" s="854"/>
      <c r="R782" s="710"/>
      <c r="S782" s="707">
        <f t="shared" si="573"/>
        <v>0</v>
      </c>
      <c r="T782" s="708"/>
      <c r="U782" s="711">
        <f t="shared" si="571"/>
        <v>0</v>
      </c>
      <c r="V782" s="712">
        <f t="shared" si="572"/>
        <v>0</v>
      </c>
      <c r="W782" s="710"/>
      <c r="X782" s="707">
        <f t="shared" si="558"/>
        <v>0</v>
      </c>
      <c r="Y782" s="708"/>
      <c r="Z782" s="711">
        <f t="shared" si="559"/>
        <v>0</v>
      </c>
      <c r="AA782" s="713">
        <f t="shared" si="560"/>
        <v>0</v>
      </c>
    </row>
    <row r="783" spans="2:27" ht="14.25" customHeight="1" x14ac:dyDescent="0.15">
      <c r="B783" s="872"/>
      <c r="C783" s="873"/>
      <c r="D783" s="874"/>
      <c r="E783" s="864"/>
      <c r="F783" s="865"/>
      <c r="G783" s="847"/>
      <c r="H783" s="678" t="s">
        <v>567</v>
      </c>
      <c r="I783" s="690">
        <v>0</v>
      </c>
      <c r="J783" s="714">
        <f t="shared" si="574"/>
        <v>0</v>
      </c>
      <c r="K783" s="694"/>
      <c r="L783" s="690">
        <v>0</v>
      </c>
      <c r="M783" s="714">
        <f t="shared" si="575"/>
        <v>0</v>
      </c>
      <c r="N783" s="693"/>
      <c r="O783" s="850"/>
      <c r="P783" s="852"/>
      <c r="Q783" s="854"/>
      <c r="R783" s="694"/>
      <c r="S783" s="691">
        <f t="shared" si="573"/>
        <v>0</v>
      </c>
      <c r="T783" s="692"/>
      <c r="U783" s="695">
        <f t="shared" si="571"/>
        <v>0</v>
      </c>
      <c r="V783" s="696">
        <f t="shared" si="572"/>
        <v>0</v>
      </c>
      <c r="W783" s="694"/>
      <c r="X783" s="691">
        <f t="shared" si="558"/>
        <v>0</v>
      </c>
      <c r="Y783" s="692"/>
      <c r="Z783" s="695">
        <f t="shared" si="559"/>
        <v>0</v>
      </c>
      <c r="AA783" s="697">
        <f t="shared" si="560"/>
        <v>0</v>
      </c>
    </row>
    <row r="784" spans="2:27" ht="14.25" customHeight="1" x14ac:dyDescent="0.15">
      <c r="B784" s="872"/>
      <c r="C784" s="873"/>
      <c r="D784" s="874"/>
      <c r="E784" s="863"/>
      <c r="F784" s="865"/>
      <c r="G784" s="848"/>
      <c r="H784" s="679" t="s">
        <v>568</v>
      </c>
      <c r="I784" s="698">
        <v>0</v>
      </c>
      <c r="J784" s="715">
        <f t="shared" si="574"/>
        <v>0</v>
      </c>
      <c r="K784" s="702"/>
      <c r="L784" s="698">
        <v>0</v>
      </c>
      <c r="M784" s="715">
        <f t="shared" si="575"/>
        <v>0</v>
      </c>
      <c r="N784" s="701"/>
      <c r="O784" s="849"/>
      <c r="P784" s="851"/>
      <c r="Q784" s="853"/>
      <c r="R784" s="702"/>
      <c r="S784" s="699">
        <f t="shared" si="573"/>
        <v>0</v>
      </c>
      <c r="T784" s="700"/>
      <c r="U784" s="703">
        <f t="shared" si="571"/>
        <v>0</v>
      </c>
      <c r="V784" s="704">
        <f t="shared" si="572"/>
        <v>0</v>
      </c>
      <c r="W784" s="702"/>
      <c r="X784" s="699">
        <f t="shared" si="558"/>
        <v>0</v>
      </c>
      <c r="Y784" s="700"/>
      <c r="Z784" s="703">
        <f t="shared" si="559"/>
        <v>0</v>
      </c>
      <c r="AA784" s="705">
        <f t="shared" si="560"/>
        <v>0</v>
      </c>
    </row>
    <row r="785" spans="2:27" ht="14.25" customHeight="1" x14ac:dyDescent="0.15">
      <c r="B785" s="872">
        <v>87</v>
      </c>
      <c r="C785" s="873" t="s">
        <v>191</v>
      </c>
      <c r="D785" s="874"/>
      <c r="E785" s="863">
        <f t="shared" ref="E785" si="576">SUM(I785:I793)+SUM(L785:L793)</f>
        <v>225</v>
      </c>
      <c r="F785" s="865">
        <v>116</v>
      </c>
      <c r="G785" s="846" t="s">
        <v>566</v>
      </c>
      <c r="H785" s="680" t="s">
        <v>566</v>
      </c>
      <c r="I785" s="706">
        <v>0</v>
      </c>
      <c r="J785" s="716">
        <f t="shared" si="574"/>
        <v>0</v>
      </c>
      <c r="K785" s="710"/>
      <c r="L785" s="706">
        <v>75</v>
      </c>
      <c r="M785" s="716">
        <f t="shared" si="575"/>
        <v>206.19652471058063</v>
      </c>
      <c r="N785" s="709"/>
      <c r="O785" s="849"/>
      <c r="P785" s="851">
        <f t="shared" ref="P785" si="577">SUM(R785:R793)+SUM(W785:W793)</f>
        <v>0</v>
      </c>
      <c r="Q785" s="853"/>
      <c r="R785" s="710"/>
      <c r="S785" s="707">
        <f>+R785/210*1000</f>
        <v>0</v>
      </c>
      <c r="T785" s="708"/>
      <c r="U785" s="711">
        <f>+K785+T785</f>
        <v>0</v>
      </c>
      <c r="V785" s="712">
        <f>IF(S785=0,0,+U785/S785*100)</f>
        <v>0</v>
      </c>
      <c r="W785" s="710"/>
      <c r="X785" s="707">
        <f t="shared" si="558"/>
        <v>0</v>
      </c>
      <c r="Y785" s="708"/>
      <c r="Z785" s="711">
        <f t="shared" si="559"/>
        <v>0</v>
      </c>
      <c r="AA785" s="713">
        <f t="shared" si="560"/>
        <v>0</v>
      </c>
    </row>
    <row r="786" spans="2:27" ht="14.25" customHeight="1" x14ac:dyDescent="0.15">
      <c r="B786" s="872"/>
      <c r="C786" s="873"/>
      <c r="D786" s="874"/>
      <c r="E786" s="864"/>
      <c r="F786" s="865"/>
      <c r="G786" s="847"/>
      <c r="H786" s="678" t="s">
        <v>567</v>
      </c>
      <c r="I786" s="690">
        <v>0</v>
      </c>
      <c r="J786" s="714">
        <f t="shared" si="574"/>
        <v>0</v>
      </c>
      <c r="K786" s="694"/>
      <c r="L786" s="690">
        <v>0</v>
      </c>
      <c r="M786" s="714">
        <f t="shared" si="575"/>
        <v>0</v>
      </c>
      <c r="N786" s="693"/>
      <c r="O786" s="850"/>
      <c r="P786" s="852"/>
      <c r="Q786" s="854"/>
      <c r="R786" s="694"/>
      <c r="S786" s="691">
        <f t="shared" ref="S786" si="578">+R786/210*1000</f>
        <v>0</v>
      </c>
      <c r="T786" s="692"/>
      <c r="U786" s="695">
        <f t="shared" ref="U786:U793" si="579">+K786+T786</f>
        <v>0</v>
      </c>
      <c r="V786" s="696">
        <f t="shared" ref="V786:V793" si="580">IF(S786=0,0,+U786/S786*100)</f>
        <v>0</v>
      </c>
      <c r="W786" s="694"/>
      <c r="X786" s="691">
        <f t="shared" si="558"/>
        <v>0</v>
      </c>
      <c r="Y786" s="692"/>
      <c r="Z786" s="695">
        <f t="shared" si="559"/>
        <v>0</v>
      </c>
      <c r="AA786" s="697">
        <f t="shared" si="560"/>
        <v>0</v>
      </c>
    </row>
    <row r="787" spans="2:27" ht="14.25" customHeight="1" x14ac:dyDescent="0.15">
      <c r="B787" s="872"/>
      <c r="C787" s="873"/>
      <c r="D787" s="874"/>
      <c r="E787" s="864"/>
      <c r="F787" s="865"/>
      <c r="G787" s="848"/>
      <c r="H787" s="679" t="s">
        <v>568</v>
      </c>
      <c r="I787" s="698">
        <v>0</v>
      </c>
      <c r="J787" s="715">
        <f t="shared" si="574"/>
        <v>0</v>
      </c>
      <c r="K787" s="702"/>
      <c r="L787" s="698">
        <v>0</v>
      </c>
      <c r="M787" s="715">
        <f t="shared" si="575"/>
        <v>0</v>
      </c>
      <c r="N787" s="701"/>
      <c r="O787" s="850"/>
      <c r="P787" s="852"/>
      <c r="Q787" s="854"/>
      <c r="R787" s="702"/>
      <c r="S787" s="699">
        <f>+R787/210*1000</f>
        <v>0</v>
      </c>
      <c r="T787" s="700"/>
      <c r="U787" s="703">
        <f t="shared" si="579"/>
        <v>0</v>
      </c>
      <c r="V787" s="704">
        <f t="shared" si="580"/>
        <v>0</v>
      </c>
      <c r="W787" s="702"/>
      <c r="X787" s="699">
        <f t="shared" si="558"/>
        <v>0</v>
      </c>
      <c r="Y787" s="700"/>
      <c r="Z787" s="703">
        <f t="shared" si="559"/>
        <v>0</v>
      </c>
      <c r="AA787" s="705">
        <f t="shared" si="560"/>
        <v>0</v>
      </c>
    </row>
    <row r="788" spans="2:27" ht="14.25" customHeight="1" x14ac:dyDescent="0.15">
      <c r="B788" s="872"/>
      <c r="C788" s="873"/>
      <c r="D788" s="874"/>
      <c r="E788" s="864"/>
      <c r="F788" s="865"/>
      <c r="G788" s="846" t="s">
        <v>567</v>
      </c>
      <c r="H788" s="680" t="s">
        <v>566</v>
      </c>
      <c r="I788" s="706">
        <v>50</v>
      </c>
      <c r="J788" s="716">
        <f t="shared" si="574"/>
        <v>238.09523809523807</v>
      </c>
      <c r="K788" s="710"/>
      <c r="L788" s="706">
        <v>100</v>
      </c>
      <c r="M788" s="716">
        <f t="shared" si="575"/>
        <v>274.92869961410747</v>
      </c>
      <c r="N788" s="709"/>
      <c r="O788" s="850"/>
      <c r="P788" s="852"/>
      <c r="Q788" s="854"/>
      <c r="R788" s="710"/>
      <c r="S788" s="707">
        <f t="shared" ref="S788:S793" si="581">+R788/210*1000</f>
        <v>0</v>
      </c>
      <c r="T788" s="708"/>
      <c r="U788" s="711">
        <f t="shared" si="579"/>
        <v>0</v>
      </c>
      <c r="V788" s="712">
        <f t="shared" si="580"/>
        <v>0</v>
      </c>
      <c r="W788" s="710"/>
      <c r="X788" s="707">
        <f t="shared" si="558"/>
        <v>0</v>
      </c>
      <c r="Y788" s="708"/>
      <c r="Z788" s="711">
        <f t="shared" si="559"/>
        <v>0</v>
      </c>
      <c r="AA788" s="713">
        <f t="shared" si="560"/>
        <v>0</v>
      </c>
    </row>
    <row r="789" spans="2:27" ht="14.25" customHeight="1" x14ac:dyDescent="0.15">
      <c r="B789" s="872"/>
      <c r="C789" s="873"/>
      <c r="D789" s="874"/>
      <c r="E789" s="864"/>
      <c r="F789" s="865"/>
      <c r="G789" s="847"/>
      <c r="H789" s="678" t="s">
        <v>567</v>
      </c>
      <c r="I789" s="690">
        <v>0</v>
      </c>
      <c r="J789" s="714">
        <f t="shared" si="574"/>
        <v>0</v>
      </c>
      <c r="K789" s="694"/>
      <c r="L789" s="690">
        <v>0</v>
      </c>
      <c r="M789" s="714">
        <f t="shared" si="575"/>
        <v>0</v>
      </c>
      <c r="N789" s="693"/>
      <c r="O789" s="850"/>
      <c r="P789" s="852"/>
      <c r="Q789" s="854"/>
      <c r="R789" s="694"/>
      <c r="S789" s="691">
        <f t="shared" si="581"/>
        <v>0</v>
      </c>
      <c r="T789" s="692"/>
      <c r="U789" s="695">
        <f t="shared" si="579"/>
        <v>0</v>
      </c>
      <c r="V789" s="696">
        <f t="shared" si="580"/>
        <v>0</v>
      </c>
      <c r="W789" s="694"/>
      <c r="X789" s="691">
        <f t="shared" si="558"/>
        <v>0</v>
      </c>
      <c r="Y789" s="692"/>
      <c r="Z789" s="695">
        <f t="shared" si="559"/>
        <v>0</v>
      </c>
      <c r="AA789" s="697">
        <f t="shared" si="560"/>
        <v>0</v>
      </c>
    </row>
    <row r="790" spans="2:27" ht="14.25" customHeight="1" x14ac:dyDescent="0.15">
      <c r="B790" s="872"/>
      <c r="C790" s="873"/>
      <c r="D790" s="874"/>
      <c r="E790" s="864"/>
      <c r="F790" s="865"/>
      <c r="G790" s="848"/>
      <c r="H790" s="679" t="s">
        <v>568</v>
      </c>
      <c r="I790" s="698">
        <v>0</v>
      </c>
      <c r="J790" s="715">
        <f t="shared" si="574"/>
        <v>0</v>
      </c>
      <c r="K790" s="702"/>
      <c r="L790" s="698">
        <v>0</v>
      </c>
      <c r="M790" s="715">
        <f t="shared" si="575"/>
        <v>0</v>
      </c>
      <c r="N790" s="701"/>
      <c r="O790" s="850"/>
      <c r="P790" s="852"/>
      <c r="Q790" s="854"/>
      <c r="R790" s="702"/>
      <c r="S790" s="699">
        <f t="shared" si="581"/>
        <v>0</v>
      </c>
      <c r="T790" s="700"/>
      <c r="U790" s="703">
        <f t="shared" si="579"/>
        <v>0</v>
      </c>
      <c r="V790" s="704">
        <f t="shared" si="580"/>
        <v>0</v>
      </c>
      <c r="W790" s="702"/>
      <c r="X790" s="699">
        <f t="shared" si="558"/>
        <v>0</v>
      </c>
      <c r="Y790" s="700"/>
      <c r="Z790" s="703">
        <f t="shared" si="559"/>
        <v>0</v>
      </c>
      <c r="AA790" s="705">
        <f t="shared" si="560"/>
        <v>0</v>
      </c>
    </row>
    <row r="791" spans="2:27" ht="14.25" customHeight="1" x14ac:dyDescent="0.15">
      <c r="B791" s="872"/>
      <c r="C791" s="873"/>
      <c r="D791" s="874"/>
      <c r="E791" s="864"/>
      <c r="F791" s="865"/>
      <c r="G791" s="846" t="s">
        <v>568</v>
      </c>
      <c r="H791" s="680" t="s">
        <v>566</v>
      </c>
      <c r="I791" s="706">
        <v>0</v>
      </c>
      <c r="J791" s="716">
        <f t="shared" si="574"/>
        <v>0</v>
      </c>
      <c r="K791" s="710"/>
      <c r="L791" s="706">
        <v>0</v>
      </c>
      <c r="M791" s="716">
        <f t="shared" si="575"/>
        <v>0</v>
      </c>
      <c r="N791" s="709"/>
      <c r="O791" s="850"/>
      <c r="P791" s="852"/>
      <c r="Q791" s="854"/>
      <c r="R791" s="710"/>
      <c r="S791" s="707">
        <f t="shared" si="581"/>
        <v>0</v>
      </c>
      <c r="T791" s="708"/>
      <c r="U791" s="711">
        <f t="shared" si="579"/>
        <v>0</v>
      </c>
      <c r="V791" s="712">
        <f t="shared" si="580"/>
        <v>0</v>
      </c>
      <c r="W791" s="710"/>
      <c r="X791" s="707">
        <f t="shared" si="558"/>
        <v>0</v>
      </c>
      <c r="Y791" s="708"/>
      <c r="Z791" s="711">
        <f t="shared" si="559"/>
        <v>0</v>
      </c>
      <c r="AA791" s="713">
        <f t="shared" si="560"/>
        <v>0</v>
      </c>
    </row>
    <row r="792" spans="2:27" ht="14.25" customHeight="1" x14ac:dyDescent="0.15">
      <c r="B792" s="872"/>
      <c r="C792" s="873"/>
      <c r="D792" s="874"/>
      <c r="E792" s="864"/>
      <c r="F792" s="865"/>
      <c r="G792" s="847"/>
      <c r="H792" s="678" t="s">
        <v>567</v>
      </c>
      <c r="I792" s="690">
        <v>0</v>
      </c>
      <c r="J792" s="714">
        <f t="shared" si="574"/>
        <v>0</v>
      </c>
      <c r="K792" s="694"/>
      <c r="L792" s="690">
        <v>0</v>
      </c>
      <c r="M792" s="714">
        <f t="shared" si="575"/>
        <v>0</v>
      </c>
      <c r="N792" s="693"/>
      <c r="O792" s="850"/>
      <c r="P792" s="852"/>
      <c r="Q792" s="854"/>
      <c r="R792" s="694"/>
      <c r="S792" s="691">
        <f t="shared" si="581"/>
        <v>0</v>
      </c>
      <c r="T792" s="692"/>
      <c r="U792" s="695">
        <f t="shared" si="579"/>
        <v>0</v>
      </c>
      <c r="V792" s="696">
        <f t="shared" si="580"/>
        <v>0</v>
      </c>
      <c r="W792" s="694"/>
      <c r="X792" s="691">
        <f t="shared" si="558"/>
        <v>0</v>
      </c>
      <c r="Y792" s="692"/>
      <c r="Z792" s="695">
        <f t="shared" si="559"/>
        <v>0</v>
      </c>
      <c r="AA792" s="697">
        <f t="shared" si="560"/>
        <v>0</v>
      </c>
    </row>
    <row r="793" spans="2:27" ht="14.25" customHeight="1" x14ac:dyDescent="0.15">
      <c r="B793" s="872"/>
      <c r="C793" s="873"/>
      <c r="D793" s="874"/>
      <c r="E793" s="863"/>
      <c r="F793" s="865"/>
      <c r="G793" s="848"/>
      <c r="H793" s="679" t="s">
        <v>568</v>
      </c>
      <c r="I793" s="698">
        <v>0</v>
      </c>
      <c r="J793" s="715">
        <f t="shared" si="574"/>
        <v>0</v>
      </c>
      <c r="K793" s="702"/>
      <c r="L793" s="698">
        <v>0</v>
      </c>
      <c r="M793" s="715">
        <f t="shared" si="575"/>
        <v>0</v>
      </c>
      <c r="N793" s="701"/>
      <c r="O793" s="849"/>
      <c r="P793" s="851"/>
      <c r="Q793" s="853"/>
      <c r="R793" s="702"/>
      <c r="S793" s="699">
        <f t="shared" si="581"/>
        <v>0</v>
      </c>
      <c r="T793" s="700"/>
      <c r="U793" s="703">
        <f t="shared" si="579"/>
        <v>0</v>
      </c>
      <c r="V793" s="704">
        <f t="shared" si="580"/>
        <v>0</v>
      </c>
      <c r="W793" s="702"/>
      <c r="X793" s="699">
        <f t="shared" si="558"/>
        <v>0</v>
      </c>
      <c r="Y793" s="700"/>
      <c r="Z793" s="703">
        <f t="shared" si="559"/>
        <v>0</v>
      </c>
      <c r="AA793" s="705">
        <f t="shared" si="560"/>
        <v>0</v>
      </c>
    </row>
    <row r="794" spans="2:27" ht="14.25" customHeight="1" x14ac:dyDescent="0.15">
      <c r="B794" s="872">
        <v>88</v>
      </c>
      <c r="C794" s="873" t="s">
        <v>192</v>
      </c>
      <c r="D794" s="874"/>
      <c r="E794" s="863">
        <f t="shared" ref="E794" si="582">SUM(I794:I802)+SUM(L794:L802)</f>
        <v>225</v>
      </c>
      <c r="F794" s="865">
        <v>121</v>
      </c>
      <c r="G794" s="846" t="s">
        <v>566</v>
      </c>
      <c r="H794" s="680" t="s">
        <v>566</v>
      </c>
      <c r="I794" s="706">
        <v>75</v>
      </c>
      <c r="J794" s="716">
        <f t="shared" si="574"/>
        <v>357.14285714285717</v>
      </c>
      <c r="K794" s="710"/>
      <c r="L794" s="706">
        <v>100</v>
      </c>
      <c r="M794" s="716">
        <f t="shared" si="575"/>
        <v>274.92869961410747</v>
      </c>
      <c r="N794" s="709"/>
      <c r="O794" s="849"/>
      <c r="P794" s="851">
        <f t="shared" ref="P794" si="583">SUM(R794:R802)+SUM(W794:W802)</f>
        <v>0</v>
      </c>
      <c r="Q794" s="853"/>
      <c r="R794" s="710"/>
      <c r="S794" s="707">
        <f>+R794/210*1000</f>
        <v>0</v>
      </c>
      <c r="T794" s="708"/>
      <c r="U794" s="711">
        <f>+K794+T794</f>
        <v>0</v>
      </c>
      <c r="V794" s="712">
        <f>IF(S794=0,0,+U794/S794*100)</f>
        <v>0</v>
      </c>
      <c r="W794" s="710"/>
      <c r="X794" s="707">
        <f t="shared" si="558"/>
        <v>0</v>
      </c>
      <c r="Y794" s="708"/>
      <c r="Z794" s="711">
        <f t="shared" si="559"/>
        <v>0</v>
      </c>
      <c r="AA794" s="713">
        <f t="shared" si="560"/>
        <v>0</v>
      </c>
    </row>
    <row r="795" spans="2:27" ht="14.25" customHeight="1" x14ac:dyDescent="0.15">
      <c r="B795" s="872"/>
      <c r="C795" s="873"/>
      <c r="D795" s="874"/>
      <c r="E795" s="864"/>
      <c r="F795" s="865"/>
      <c r="G795" s="847"/>
      <c r="H795" s="678" t="s">
        <v>567</v>
      </c>
      <c r="I795" s="690">
        <v>0</v>
      </c>
      <c r="J795" s="714">
        <f t="shared" si="574"/>
        <v>0</v>
      </c>
      <c r="K795" s="694"/>
      <c r="L795" s="690">
        <v>0</v>
      </c>
      <c r="M795" s="714">
        <f t="shared" si="575"/>
        <v>0</v>
      </c>
      <c r="N795" s="693"/>
      <c r="O795" s="850"/>
      <c r="P795" s="852"/>
      <c r="Q795" s="854"/>
      <c r="R795" s="694"/>
      <c r="S795" s="691">
        <f t="shared" ref="S795" si="584">+R795/210*1000</f>
        <v>0</v>
      </c>
      <c r="T795" s="692"/>
      <c r="U795" s="695">
        <f t="shared" ref="U795:U802" si="585">+K795+T795</f>
        <v>0</v>
      </c>
      <c r="V795" s="696">
        <f t="shared" ref="V795:V802" si="586">IF(S795=0,0,+U795/S795*100)</f>
        <v>0</v>
      </c>
      <c r="W795" s="694"/>
      <c r="X795" s="691">
        <f t="shared" si="558"/>
        <v>0</v>
      </c>
      <c r="Y795" s="692"/>
      <c r="Z795" s="695">
        <f t="shared" si="559"/>
        <v>0</v>
      </c>
      <c r="AA795" s="697">
        <f t="shared" si="560"/>
        <v>0</v>
      </c>
    </row>
    <row r="796" spans="2:27" ht="14.25" customHeight="1" x14ac:dyDescent="0.15">
      <c r="B796" s="872"/>
      <c r="C796" s="873"/>
      <c r="D796" s="874"/>
      <c r="E796" s="864"/>
      <c r="F796" s="865"/>
      <c r="G796" s="848"/>
      <c r="H796" s="679" t="s">
        <v>568</v>
      </c>
      <c r="I796" s="698">
        <v>0</v>
      </c>
      <c r="J796" s="715">
        <f t="shared" si="574"/>
        <v>0</v>
      </c>
      <c r="K796" s="702"/>
      <c r="L796" s="698">
        <v>0</v>
      </c>
      <c r="M796" s="715">
        <f t="shared" si="575"/>
        <v>0</v>
      </c>
      <c r="N796" s="701"/>
      <c r="O796" s="850"/>
      <c r="P796" s="852"/>
      <c r="Q796" s="854"/>
      <c r="R796" s="702"/>
      <c r="S796" s="699">
        <f>+R796/210*1000</f>
        <v>0</v>
      </c>
      <c r="T796" s="700"/>
      <c r="U796" s="703">
        <f t="shared" si="585"/>
        <v>0</v>
      </c>
      <c r="V796" s="704">
        <f t="shared" si="586"/>
        <v>0</v>
      </c>
      <c r="W796" s="702"/>
      <c r="X796" s="699">
        <f t="shared" si="558"/>
        <v>0</v>
      </c>
      <c r="Y796" s="700"/>
      <c r="Z796" s="703">
        <f t="shared" si="559"/>
        <v>0</v>
      </c>
      <c r="AA796" s="705">
        <f t="shared" si="560"/>
        <v>0</v>
      </c>
    </row>
    <row r="797" spans="2:27" ht="14.25" customHeight="1" x14ac:dyDescent="0.15">
      <c r="B797" s="872"/>
      <c r="C797" s="873"/>
      <c r="D797" s="874"/>
      <c r="E797" s="864"/>
      <c r="F797" s="865"/>
      <c r="G797" s="846" t="s">
        <v>567</v>
      </c>
      <c r="H797" s="680" t="s">
        <v>566</v>
      </c>
      <c r="I797" s="706">
        <v>0</v>
      </c>
      <c r="J797" s="716">
        <f t="shared" si="574"/>
        <v>0</v>
      </c>
      <c r="K797" s="710"/>
      <c r="L797" s="706">
        <v>50</v>
      </c>
      <c r="M797" s="716">
        <f t="shared" si="575"/>
        <v>137.46434980705374</v>
      </c>
      <c r="N797" s="709"/>
      <c r="O797" s="850"/>
      <c r="P797" s="852"/>
      <c r="Q797" s="854"/>
      <c r="R797" s="710"/>
      <c r="S797" s="707">
        <f t="shared" ref="S797:S802" si="587">+R797/210*1000</f>
        <v>0</v>
      </c>
      <c r="T797" s="708"/>
      <c r="U797" s="711">
        <f t="shared" si="585"/>
        <v>0</v>
      </c>
      <c r="V797" s="712">
        <f t="shared" si="586"/>
        <v>0</v>
      </c>
      <c r="W797" s="710"/>
      <c r="X797" s="707">
        <f t="shared" si="558"/>
        <v>0</v>
      </c>
      <c r="Y797" s="708"/>
      <c r="Z797" s="711">
        <f t="shared" si="559"/>
        <v>0</v>
      </c>
      <c r="AA797" s="713">
        <f t="shared" si="560"/>
        <v>0</v>
      </c>
    </row>
    <row r="798" spans="2:27" ht="14.25" customHeight="1" x14ac:dyDescent="0.15">
      <c r="B798" s="872"/>
      <c r="C798" s="873"/>
      <c r="D798" s="874"/>
      <c r="E798" s="864"/>
      <c r="F798" s="865"/>
      <c r="G798" s="847"/>
      <c r="H798" s="678" t="s">
        <v>567</v>
      </c>
      <c r="I798" s="690">
        <v>0</v>
      </c>
      <c r="J798" s="714">
        <f t="shared" si="574"/>
        <v>0</v>
      </c>
      <c r="K798" s="694"/>
      <c r="L798" s="690">
        <v>0</v>
      </c>
      <c r="M798" s="714">
        <f t="shared" si="575"/>
        <v>0</v>
      </c>
      <c r="N798" s="693"/>
      <c r="O798" s="850"/>
      <c r="P798" s="852"/>
      <c r="Q798" s="854"/>
      <c r="R798" s="694"/>
      <c r="S798" s="691">
        <f t="shared" si="587"/>
        <v>0</v>
      </c>
      <c r="T798" s="692"/>
      <c r="U798" s="695">
        <f t="shared" si="585"/>
        <v>0</v>
      </c>
      <c r="V798" s="696">
        <f t="shared" si="586"/>
        <v>0</v>
      </c>
      <c r="W798" s="694"/>
      <c r="X798" s="691">
        <f t="shared" si="558"/>
        <v>0</v>
      </c>
      <c r="Y798" s="692"/>
      <c r="Z798" s="695">
        <f t="shared" si="559"/>
        <v>0</v>
      </c>
      <c r="AA798" s="697">
        <f t="shared" si="560"/>
        <v>0</v>
      </c>
    </row>
    <row r="799" spans="2:27" ht="14.25" customHeight="1" x14ac:dyDescent="0.15">
      <c r="B799" s="872"/>
      <c r="C799" s="873"/>
      <c r="D799" s="874"/>
      <c r="E799" s="864"/>
      <c r="F799" s="865"/>
      <c r="G799" s="848"/>
      <c r="H799" s="679" t="s">
        <v>568</v>
      </c>
      <c r="I799" s="698">
        <v>0</v>
      </c>
      <c r="J799" s="715">
        <f t="shared" si="574"/>
        <v>0</v>
      </c>
      <c r="K799" s="702"/>
      <c r="L799" s="698">
        <v>0</v>
      </c>
      <c r="M799" s="715">
        <f t="shared" si="575"/>
        <v>0</v>
      </c>
      <c r="N799" s="701"/>
      <c r="O799" s="850"/>
      <c r="P799" s="852"/>
      <c r="Q799" s="854"/>
      <c r="R799" s="702"/>
      <c r="S799" s="699">
        <f t="shared" si="587"/>
        <v>0</v>
      </c>
      <c r="T799" s="700"/>
      <c r="U799" s="703">
        <f t="shared" si="585"/>
        <v>0</v>
      </c>
      <c r="V799" s="704">
        <f t="shared" si="586"/>
        <v>0</v>
      </c>
      <c r="W799" s="702"/>
      <c r="X799" s="699">
        <f t="shared" si="558"/>
        <v>0</v>
      </c>
      <c r="Y799" s="700"/>
      <c r="Z799" s="703">
        <f t="shared" si="559"/>
        <v>0</v>
      </c>
      <c r="AA799" s="705">
        <f t="shared" si="560"/>
        <v>0</v>
      </c>
    </row>
    <row r="800" spans="2:27" ht="14.25" customHeight="1" x14ac:dyDescent="0.15">
      <c r="B800" s="872"/>
      <c r="C800" s="873"/>
      <c r="D800" s="874"/>
      <c r="E800" s="864"/>
      <c r="F800" s="865"/>
      <c r="G800" s="846" t="s">
        <v>568</v>
      </c>
      <c r="H800" s="680" t="s">
        <v>566</v>
      </c>
      <c r="I800" s="706">
        <v>0</v>
      </c>
      <c r="J800" s="716">
        <f t="shared" si="574"/>
        <v>0</v>
      </c>
      <c r="K800" s="710"/>
      <c r="L800" s="706">
        <v>0</v>
      </c>
      <c r="M800" s="716">
        <f t="shared" si="575"/>
        <v>0</v>
      </c>
      <c r="N800" s="709"/>
      <c r="O800" s="850"/>
      <c r="P800" s="852"/>
      <c r="Q800" s="854"/>
      <c r="R800" s="710"/>
      <c r="S800" s="707">
        <f t="shared" si="587"/>
        <v>0</v>
      </c>
      <c r="T800" s="708"/>
      <c r="U800" s="711">
        <f t="shared" si="585"/>
        <v>0</v>
      </c>
      <c r="V800" s="712">
        <f t="shared" si="586"/>
        <v>0</v>
      </c>
      <c r="W800" s="710"/>
      <c r="X800" s="707">
        <f t="shared" si="558"/>
        <v>0</v>
      </c>
      <c r="Y800" s="708"/>
      <c r="Z800" s="711">
        <f t="shared" si="559"/>
        <v>0</v>
      </c>
      <c r="AA800" s="713">
        <f t="shared" si="560"/>
        <v>0</v>
      </c>
    </row>
    <row r="801" spans="2:27" ht="14.25" customHeight="1" x14ac:dyDescent="0.15">
      <c r="B801" s="872"/>
      <c r="C801" s="873"/>
      <c r="D801" s="874"/>
      <c r="E801" s="864"/>
      <c r="F801" s="865"/>
      <c r="G801" s="847"/>
      <c r="H801" s="678" t="s">
        <v>567</v>
      </c>
      <c r="I801" s="690">
        <v>0</v>
      </c>
      <c r="J801" s="691">
        <f t="shared" si="574"/>
        <v>0</v>
      </c>
      <c r="K801" s="692"/>
      <c r="L801" s="690">
        <v>0</v>
      </c>
      <c r="M801" s="691">
        <f t="shared" si="575"/>
        <v>0</v>
      </c>
      <c r="N801" s="693"/>
      <c r="O801" s="850"/>
      <c r="P801" s="852"/>
      <c r="Q801" s="854"/>
      <c r="R801" s="694"/>
      <c r="S801" s="691">
        <f t="shared" si="587"/>
        <v>0</v>
      </c>
      <c r="T801" s="692"/>
      <c r="U801" s="695">
        <f t="shared" si="585"/>
        <v>0</v>
      </c>
      <c r="V801" s="696">
        <f t="shared" si="586"/>
        <v>0</v>
      </c>
      <c r="W801" s="694"/>
      <c r="X801" s="691">
        <f t="shared" si="558"/>
        <v>0</v>
      </c>
      <c r="Y801" s="692"/>
      <c r="Z801" s="695">
        <f t="shared" si="559"/>
        <v>0</v>
      </c>
      <c r="AA801" s="697">
        <f t="shared" si="560"/>
        <v>0</v>
      </c>
    </row>
    <row r="802" spans="2:27" ht="14.25" customHeight="1" x14ac:dyDescent="0.15">
      <c r="B802" s="872"/>
      <c r="C802" s="873"/>
      <c r="D802" s="874"/>
      <c r="E802" s="863"/>
      <c r="F802" s="865"/>
      <c r="G802" s="848"/>
      <c r="H802" s="679" t="s">
        <v>568</v>
      </c>
      <c r="I802" s="698">
        <v>0</v>
      </c>
      <c r="J802" s="699">
        <f t="shared" si="574"/>
        <v>0</v>
      </c>
      <c r="K802" s="700"/>
      <c r="L802" s="698">
        <v>0</v>
      </c>
      <c r="M802" s="699">
        <f t="shared" si="575"/>
        <v>0</v>
      </c>
      <c r="N802" s="701"/>
      <c r="O802" s="849"/>
      <c r="P802" s="851"/>
      <c r="Q802" s="853"/>
      <c r="R802" s="702"/>
      <c r="S802" s="699">
        <f t="shared" si="587"/>
        <v>0</v>
      </c>
      <c r="T802" s="700"/>
      <c r="U802" s="703">
        <f t="shared" si="585"/>
        <v>0</v>
      </c>
      <c r="V802" s="704">
        <f t="shared" si="586"/>
        <v>0</v>
      </c>
      <c r="W802" s="702"/>
      <c r="X802" s="699">
        <f t="shared" si="558"/>
        <v>0</v>
      </c>
      <c r="Y802" s="700"/>
      <c r="Z802" s="703">
        <f t="shared" si="559"/>
        <v>0</v>
      </c>
      <c r="AA802" s="705">
        <f t="shared" si="560"/>
        <v>0</v>
      </c>
    </row>
    <row r="803" spans="2:27" ht="14.25" customHeight="1" x14ac:dyDescent="0.15">
      <c r="B803" s="872">
        <v>89</v>
      </c>
      <c r="C803" s="873" t="s">
        <v>193</v>
      </c>
      <c r="D803" s="874"/>
      <c r="E803" s="863">
        <f t="shared" ref="E803" si="588">SUM(I803:I811)+SUM(L803:L811)</f>
        <v>400</v>
      </c>
      <c r="F803" s="865">
        <v>155</v>
      </c>
      <c r="G803" s="846" t="s">
        <v>566</v>
      </c>
      <c r="H803" s="680" t="s">
        <v>566</v>
      </c>
      <c r="I803" s="706">
        <v>100</v>
      </c>
      <c r="J803" s="716">
        <f t="shared" si="574"/>
        <v>476.19047619047615</v>
      </c>
      <c r="K803" s="710"/>
      <c r="L803" s="706">
        <v>200</v>
      </c>
      <c r="M803" s="716">
        <f t="shared" si="575"/>
        <v>549.85739922821494</v>
      </c>
      <c r="N803" s="709"/>
      <c r="O803" s="849"/>
      <c r="P803" s="851">
        <f t="shared" ref="P803" si="589">SUM(R803:R811)+SUM(W803:W811)</f>
        <v>0</v>
      </c>
      <c r="Q803" s="853"/>
      <c r="R803" s="710"/>
      <c r="S803" s="707">
        <f>+R803/210*1000</f>
        <v>0</v>
      </c>
      <c r="T803" s="708"/>
      <c r="U803" s="711">
        <f>+K803+T803</f>
        <v>0</v>
      </c>
      <c r="V803" s="712">
        <f>IF(S803=0,0,+U803/S803*100)</f>
        <v>0</v>
      </c>
      <c r="W803" s="710"/>
      <c r="X803" s="707">
        <f t="shared" si="558"/>
        <v>0</v>
      </c>
      <c r="Y803" s="708"/>
      <c r="Z803" s="711">
        <f t="shared" si="559"/>
        <v>0</v>
      </c>
      <c r="AA803" s="713">
        <f t="shared" si="560"/>
        <v>0</v>
      </c>
    </row>
    <row r="804" spans="2:27" ht="14.25" customHeight="1" x14ac:dyDescent="0.15">
      <c r="B804" s="872"/>
      <c r="C804" s="873"/>
      <c r="D804" s="874"/>
      <c r="E804" s="864"/>
      <c r="F804" s="865"/>
      <c r="G804" s="847"/>
      <c r="H804" s="678" t="s">
        <v>567</v>
      </c>
      <c r="I804" s="690">
        <v>100</v>
      </c>
      <c r="J804" s="714">
        <f t="shared" si="574"/>
        <v>476.19047619047615</v>
      </c>
      <c r="K804" s="694"/>
      <c r="L804" s="690">
        <v>0</v>
      </c>
      <c r="M804" s="714">
        <f t="shared" si="575"/>
        <v>0</v>
      </c>
      <c r="N804" s="693"/>
      <c r="O804" s="850"/>
      <c r="P804" s="852"/>
      <c r="Q804" s="854"/>
      <c r="R804" s="694"/>
      <c r="S804" s="691">
        <f t="shared" ref="S804" si="590">+R804/210*1000</f>
        <v>0</v>
      </c>
      <c r="T804" s="692"/>
      <c r="U804" s="695">
        <f t="shared" ref="U804:U811" si="591">+K804+T804</f>
        <v>0</v>
      </c>
      <c r="V804" s="696">
        <f t="shared" ref="V804:V811" si="592">IF(S804=0,0,+U804/S804*100)</f>
        <v>0</v>
      </c>
      <c r="W804" s="694"/>
      <c r="X804" s="691">
        <f t="shared" si="558"/>
        <v>0</v>
      </c>
      <c r="Y804" s="692"/>
      <c r="Z804" s="695">
        <f t="shared" si="559"/>
        <v>0</v>
      </c>
      <c r="AA804" s="697">
        <f t="shared" si="560"/>
        <v>0</v>
      </c>
    </row>
    <row r="805" spans="2:27" ht="14.25" customHeight="1" x14ac:dyDescent="0.15">
      <c r="B805" s="872"/>
      <c r="C805" s="873"/>
      <c r="D805" s="874"/>
      <c r="E805" s="864"/>
      <c r="F805" s="865"/>
      <c r="G805" s="848"/>
      <c r="H805" s="679" t="s">
        <v>568</v>
      </c>
      <c r="I805" s="698">
        <v>0</v>
      </c>
      <c r="J805" s="715">
        <f t="shared" si="574"/>
        <v>0</v>
      </c>
      <c r="K805" s="702"/>
      <c r="L805" s="698">
        <v>0</v>
      </c>
      <c r="M805" s="715">
        <f t="shared" si="575"/>
        <v>0</v>
      </c>
      <c r="N805" s="701"/>
      <c r="O805" s="850"/>
      <c r="P805" s="852"/>
      <c r="Q805" s="854"/>
      <c r="R805" s="702"/>
      <c r="S805" s="699">
        <f>+R805/210*1000</f>
        <v>0</v>
      </c>
      <c r="T805" s="700"/>
      <c r="U805" s="703">
        <f t="shared" si="591"/>
        <v>0</v>
      </c>
      <c r="V805" s="704">
        <f t="shared" si="592"/>
        <v>0</v>
      </c>
      <c r="W805" s="702"/>
      <c r="X805" s="699">
        <f t="shared" si="558"/>
        <v>0</v>
      </c>
      <c r="Y805" s="700"/>
      <c r="Z805" s="703">
        <f t="shared" si="559"/>
        <v>0</v>
      </c>
      <c r="AA805" s="705">
        <f t="shared" si="560"/>
        <v>0</v>
      </c>
    </row>
    <row r="806" spans="2:27" ht="14.25" customHeight="1" x14ac:dyDescent="0.15">
      <c r="B806" s="872"/>
      <c r="C806" s="873"/>
      <c r="D806" s="874"/>
      <c r="E806" s="864"/>
      <c r="F806" s="865"/>
      <c r="G806" s="846" t="s">
        <v>567</v>
      </c>
      <c r="H806" s="680" t="s">
        <v>566</v>
      </c>
      <c r="I806" s="706">
        <v>0</v>
      </c>
      <c r="J806" s="716">
        <f t="shared" si="574"/>
        <v>0</v>
      </c>
      <c r="K806" s="710"/>
      <c r="L806" s="706">
        <v>0</v>
      </c>
      <c r="M806" s="716">
        <f t="shared" si="575"/>
        <v>0</v>
      </c>
      <c r="N806" s="709"/>
      <c r="O806" s="850"/>
      <c r="P806" s="852"/>
      <c r="Q806" s="854"/>
      <c r="R806" s="710"/>
      <c r="S806" s="707">
        <f t="shared" ref="S806:S811" si="593">+R806/210*1000</f>
        <v>0</v>
      </c>
      <c r="T806" s="708"/>
      <c r="U806" s="711">
        <f t="shared" si="591"/>
        <v>0</v>
      </c>
      <c r="V806" s="712">
        <f t="shared" si="592"/>
        <v>0</v>
      </c>
      <c r="W806" s="710"/>
      <c r="X806" s="707">
        <f t="shared" si="558"/>
        <v>0</v>
      </c>
      <c r="Y806" s="708"/>
      <c r="Z806" s="711">
        <f t="shared" si="559"/>
        <v>0</v>
      </c>
      <c r="AA806" s="713">
        <f t="shared" si="560"/>
        <v>0</v>
      </c>
    </row>
    <row r="807" spans="2:27" ht="14.25" customHeight="1" x14ac:dyDescent="0.15">
      <c r="B807" s="872"/>
      <c r="C807" s="873"/>
      <c r="D807" s="874"/>
      <c r="E807" s="864"/>
      <c r="F807" s="865"/>
      <c r="G807" s="847"/>
      <c r="H807" s="678" t="s">
        <v>567</v>
      </c>
      <c r="I807" s="690">
        <v>0</v>
      </c>
      <c r="J807" s="714">
        <f t="shared" si="574"/>
        <v>0</v>
      </c>
      <c r="K807" s="694"/>
      <c r="L807" s="690">
        <v>0</v>
      </c>
      <c r="M807" s="714">
        <f t="shared" si="575"/>
        <v>0</v>
      </c>
      <c r="N807" s="693"/>
      <c r="O807" s="850"/>
      <c r="P807" s="852"/>
      <c r="Q807" s="854"/>
      <c r="R807" s="694"/>
      <c r="S807" s="691">
        <f t="shared" si="593"/>
        <v>0</v>
      </c>
      <c r="T807" s="692"/>
      <c r="U807" s="695">
        <f t="shared" si="591"/>
        <v>0</v>
      </c>
      <c r="V807" s="696">
        <f t="shared" si="592"/>
        <v>0</v>
      </c>
      <c r="W807" s="694"/>
      <c r="X807" s="691">
        <f t="shared" si="558"/>
        <v>0</v>
      </c>
      <c r="Y807" s="692"/>
      <c r="Z807" s="695">
        <f t="shared" si="559"/>
        <v>0</v>
      </c>
      <c r="AA807" s="697">
        <f t="shared" si="560"/>
        <v>0</v>
      </c>
    </row>
    <row r="808" spans="2:27" ht="14.25" customHeight="1" x14ac:dyDescent="0.15">
      <c r="B808" s="872"/>
      <c r="C808" s="873"/>
      <c r="D808" s="874"/>
      <c r="E808" s="864"/>
      <c r="F808" s="865"/>
      <c r="G808" s="848"/>
      <c r="H808" s="679" t="s">
        <v>568</v>
      </c>
      <c r="I808" s="698">
        <v>0</v>
      </c>
      <c r="J808" s="715">
        <f t="shared" si="574"/>
        <v>0</v>
      </c>
      <c r="K808" s="702"/>
      <c r="L808" s="698">
        <v>0</v>
      </c>
      <c r="M808" s="715">
        <f t="shared" si="575"/>
        <v>0</v>
      </c>
      <c r="N808" s="701"/>
      <c r="O808" s="850"/>
      <c r="P808" s="852"/>
      <c r="Q808" s="854"/>
      <c r="R808" s="702"/>
      <c r="S808" s="699">
        <f t="shared" si="593"/>
        <v>0</v>
      </c>
      <c r="T808" s="700"/>
      <c r="U808" s="703">
        <f t="shared" si="591"/>
        <v>0</v>
      </c>
      <c r="V808" s="704">
        <f t="shared" si="592"/>
        <v>0</v>
      </c>
      <c r="W808" s="702"/>
      <c r="X808" s="699">
        <f t="shared" si="558"/>
        <v>0</v>
      </c>
      <c r="Y808" s="700"/>
      <c r="Z808" s="703">
        <f t="shared" si="559"/>
        <v>0</v>
      </c>
      <c r="AA808" s="705">
        <f t="shared" si="560"/>
        <v>0</v>
      </c>
    </row>
    <row r="809" spans="2:27" ht="14.25" customHeight="1" x14ac:dyDescent="0.15">
      <c r="B809" s="872"/>
      <c r="C809" s="873"/>
      <c r="D809" s="874"/>
      <c r="E809" s="864"/>
      <c r="F809" s="865"/>
      <c r="G809" s="846" t="s">
        <v>568</v>
      </c>
      <c r="H809" s="680" t="s">
        <v>566</v>
      </c>
      <c r="I809" s="706">
        <v>0</v>
      </c>
      <c r="J809" s="716">
        <f t="shared" si="574"/>
        <v>0</v>
      </c>
      <c r="K809" s="710"/>
      <c r="L809" s="706">
        <v>0</v>
      </c>
      <c r="M809" s="716">
        <f t="shared" si="575"/>
        <v>0</v>
      </c>
      <c r="N809" s="709"/>
      <c r="O809" s="850"/>
      <c r="P809" s="852"/>
      <c r="Q809" s="854"/>
      <c r="R809" s="710"/>
      <c r="S809" s="707">
        <f t="shared" si="593"/>
        <v>0</v>
      </c>
      <c r="T809" s="708"/>
      <c r="U809" s="711">
        <f t="shared" si="591"/>
        <v>0</v>
      </c>
      <c r="V809" s="712">
        <f t="shared" si="592"/>
        <v>0</v>
      </c>
      <c r="W809" s="710"/>
      <c r="X809" s="707">
        <f t="shared" si="558"/>
        <v>0</v>
      </c>
      <c r="Y809" s="708"/>
      <c r="Z809" s="711">
        <f t="shared" si="559"/>
        <v>0</v>
      </c>
      <c r="AA809" s="713">
        <f t="shared" si="560"/>
        <v>0</v>
      </c>
    </row>
    <row r="810" spans="2:27" ht="14.25" customHeight="1" x14ac:dyDescent="0.15">
      <c r="B810" s="872"/>
      <c r="C810" s="873"/>
      <c r="D810" s="874"/>
      <c r="E810" s="864"/>
      <c r="F810" s="865"/>
      <c r="G810" s="847"/>
      <c r="H810" s="678" t="s">
        <v>567</v>
      </c>
      <c r="I810" s="690">
        <v>0</v>
      </c>
      <c r="J810" s="714">
        <f t="shared" si="574"/>
        <v>0</v>
      </c>
      <c r="K810" s="694"/>
      <c r="L810" s="690">
        <v>0</v>
      </c>
      <c r="M810" s="714">
        <f t="shared" si="575"/>
        <v>0</v>
      </c>
      <c r="N810" s="693"/>
      <c r="O810" s="850"/>
      <c r="P810" s="852"/>
      <c r="Q810" s="854"/>
      <c r="R810" s="694"/>
      <c r="S810" s="691">
        <f t="shared" si="593"/>
        <v>0</v>
      </c>
      <c r="T810" s="692"/>
      <c r="U810" s="695">
        <f t="shared" si="591"/>
        <v>0</v>
      </c>
      <c r="V810" s="696">
        <f t="shared" si="592"/>
        <v>0</v>
      </c>
      <c r="W810" s="694"/>
      <c r="X810" s="691">
        <f t="shared" si="558"/>
        <v>0</v>
      </c>
      <c r="Y810" s="692"/>
      <c r="Z810" s="695">
        <f t="shared" si="559"/>
        <v>0</v>
      </c>
      <c r="AA810" s="697">
        <f t="shared" si="560"/>
        <v>0</v>
      </c>
    </row>
    <row r="811" spans="2:27" ht="14.25" customHeight="1" x14ac:dyDescent="0.15">
      <c r="B811" s="872"/>
      <c r="C811" s="873"/>
      <c r="D811" s="874"/>
      <c r="E811" s="863"/>
      <c r="F811" s="865"/>
      <c r="G811" s="848"/>
      <c r="H811" s="679" t="s">
        <v>568</v>
      </c>
      <c r="I811" s="698">
        <v>0</v>
      </c>
      <c r="J811" s="715">
        <f t="shared" si="574"/>
        <v>0</v>
      </c>
      <c r="K811" s="702"/>
      <c r="L811" s="698">
        <v>0</v>
      </c>
      <c r="M811" s="715">
        <f t="shared" si="575"/>
        <v>0</v>
      </c>
      <c r="N811" s="701"/>
      <c r="O811" s="849"/>
      <c r="P811" s="851"/>
      <c r="Q811" s="853"/>
      <c r="R811" s="702"/>
      <c r="S811" s="699">
        <f t="shared" si="593"/>
        <v>0</v>
      </c>
      <c r="T811" s="700"/>
      <c r="U811" s="703">
        <f t="shared" si="591"/>
        <v>0</v>
      </c>
      <c r="V811" s="704">
        <f t="shared" si="592"/>
        <v>0</v>
      </c>
      <c r="W811" s="702"/>
      <c r="X811" s="699">
        <f t="shared" si="558"/>
        <v>0</v>
      </c>
      <c r="Y811" s="700"/>
      <c r="Z811" s="703">
        <f t="shared" si="559"/>
        <v>0</v>
      </c>
      <c r="AA811" s="705">
        <f t="shared" si="560"/>
        <v>0</v>
      </c>
    </row>
    <row r="812" spans="2:27" ht="14.25" customHeight="1" x14ac:dyDescent="0.15">
      <c r="B812" s="872">
        <v>90</v>
      </c>
      <c r="C812" s="873" t="s">
        <v>194</v>
      </c>
      <c r="D812" s="874"/>
      <c r="E812" s="863">
        <f t="shared" ref="E812" si="594">SUM(I812:I820)+SUM(L812:L820)</f>
        <v>250</v>
      </c>
      <c r="F812" s="865">
        <v>155</v>
      </c>
      <c r="G812" s="846" t="s">
        <v>566</v>
      </c>
      <c r="H812" s="680" t="s">
        <v>566</v>
      </c>
      <c r="I812" s="706">
        <v>0</v>
      </c>
      <c r="J812" s="716">
        <f t="shared" si="574"/>
        <v>0</v>
      </c>
      <c r="K812" s="710"/>
      <c r="L812" s="706">
        <v>75</v>
      </c>
      <c r="M812" s="716">
        <f t="shared" si="575"/>
        <v>206.19652471058063</v>
      </c>
      <c r="N812" s="709"/>
      <c r="O812" s="849"/>
      <c r="P812" s="851">
        <f t="shared" ref="P812" si="595">SUM(R812:R820)+SUM(W812:W820)</f>
        <v>0</v>
      </c>
      <c r="Q812" s="853"/>
      <c r="R812" s="710"/>
      <c r="S812" s="707">
        <f>+R812/210*1000</f>
        <v>0</v>
      </c>
      <c r="T812" s="708"/>
      <c r="U812" s="711">
        <f>+K812+T812</f>
        <v>0</v>
      </c>
      <c r="V812" s="712">
        <f>IF(S812=0,0,+U812/S812*100)</f>
        <v>0</v>
      </c>
      <c r="W812" s="710"/>
      <c r="X812" s="707">
        <f t="shared" si="558"/>
        <v>0</v>
      </c>
      <c r="Y812" s="708"/>
      <c r="Z812" s="711">
        <f t="shared" si="559"/>
        <v>0</v>
      </c>
      <c r="AA812" s="713">
        <f t="shared" si="560"/>
        <v>0</v>
      </c>
    </row>
    <row r="813" spans="2:27" ht="14.25" customHeight="1" x14ac:dyDescent="0.15">
      <c r="B813" s="872"/>
      <c r="C813" s="873"/>
      <c r="D813" s="874"/>
      <c r="E813" s="864"/>
      <c r="F813" s="865"/>
      <c r="G813" s="847"/>
      <c r="H813" s="678" t="s">
        <v>567</v>
      </c>
      <c r="I813" s="690">
        <v>0</v>
      </c>
      <c r="J813" s="714">
        <f t="shared" si="574"/>
        <v>0</v>
      </c>
      <c r="K813" s="694"/>
      <c r="L813" s="690">
        <v>0</v>
      </c>
      <c r="M813" s="714">
        <f t="shared" si="575"/>
        <v>0</v>
      </c>
      <c r="N813" s="693"/>
      <c r="O813" s="850"/>
      <c r="P813" s="852"/>
      <c r="Q813" s="854"/>
      <c r="R813" s="694"/>
      <c r="S813" s="691">
        <f t="shared" ref="S813" si="596">+R813/210*1000</f>
        <v>0</v>
      </c>
      <c r="T813" s="692"/>
      <c r="U813" s="695">
        <f t="shared" ref="U813:U820" si="597">+K813+T813</f>
        <v>0</v>
      </c>
      <c r="V813" s="696">
        <f t="shared" ref="V813:V820" si="598">IF(S813=0,0,+U813/S813*100)</f>
        <v>0</v>
      </c>
      <c r="W813" s="694"/>
      <c r="X813" s="691">
        <f t="shared" si="558"/>
        <v>0</v>
      </c>
      <c r="Y813" s="692"/>
      <c r="Z813" s="695">
        <f t="shared" si="559"/>
        <v>0</v>
      </c>
      <c r="AA813" s="697">
        <f t="shared" si="560"/>
        <v>0</v>
      </c>
    </row>
    <row r="814" spans="2:27" ht="14.25" customHeight="1" x14ac:dyDescent="0.15">
      <c r="B814" s="872"/>
      <c r="C814" s="873"/>
      <c r="D814" s="874"/>
      <c r="E814" s="864"/>
      <c r="F814" s="865"/>
      <c r="G814" s="848"/>
      <c r="H814" s="679" t="s">
        <v>568</v>
      </c>
      <c r="I814" s="698">
        <v>0</v>
      </c>
      <c r="J814" s="715">
        <f t="shared" si="574"/>
        <v>0</v>
      </c>
      <c r="K814" s="702"/>
      <c r="L814" s="698">
        <v>0</v>
      </c>
      <c r="M814" s="715">
        <f t="shared" si="575"/>
        <v>0</v>
      </c>
      <c r="N814" s="701"/>
      <c r="O814" s="850"/>
      <c r="P814" s="852"/>
      <c r="Q814" s="854"/>
      <c r="R814" s="702"/>
      <c r="S814" s="699">
        <f>+R814/210*1000</f>
        <v>0</v>
      </c>
      <c r="T814" s="700"/>
      <c r="U814" s="703">
        <f t="shared" si="597"/>
        <v>0</v>
      </c>
      <c r="V814" s="704">
        <f t="shared" si="598"/>
        <v>0</v>
      </c>
      <c r="W814" s="702"/>
      <c r="X814" s="699">
        <f t="shared" si="558"/>
        <v>0</v>
      </c>
      <c r="Y814" s="700"/>
      <c r="Z814" s="703">
        <f t="shared" si="559"/>
        <v>0</v>
      </c>
      <c r="AA814" s="705">
        <f t="shared" si="560"/>
        <v>0</v>
      </c>
    </row>
    <row r="815" spans="2:27" ht="14.25" customHeight="1" x14ac:dyDescent="0.15">
      <c r="B815" s="872"/>
      <c r="C815" s="873"/>
      <c r="D815" s="874"/>
      <c r="E815" s="864"/>
      <c r="F815" s="865"/>
      <c r="G815" s="846" t="s">
        <v>567</v>
      </c>
      <c r="H815" s="680" t="s">
        <v>566</v>
      </c>
      <c r="I815" s="706">
        <v>75</v>
      </c>
      <c r="J815" s="716">
        <f t="shared" si="574"/>
        <v>357.14285714285717</v>
      </c>
      <c r="K815" s="710"/>
      <c r="L815" s="706">
        <v>100</v>
      </c>
      <c r="M815" s="716">
        <f t="shared" si="575"/>
        <v>274.92869961410747</v>
      </c>
      <c r="N815" s="709"/>
      <c r="O815" s="850"/>
      <c r="P815" s="852"/>
      <c r="Q815" s="854"/>
      <c r="R815" s="710"/>
      <c r="S815" s="707">
        <f t="shared" ref="S815:S820" si="599">+R815/210*1000</f>
        <v>0</v>
      </c>
      <c r="T815" s="708"/>
      <c r="U815" s="711">
        <f t="shared" si="597"/>
        <v>0</v>
      </c>
      <c r="V815" s="712">
        <f t="shared" si="598"/>
        <v>0</v>
      </c>
      <c r="W815" s="710"/>
      <c r="X815" s="707">
        <f t="shared" si="558"/>
        <v>0</v>
      </c>
      <c r="Y815" s="708"/>
      <c r="Z815" s="711">
        <f t="shared" si="559"/>
        <v>0</v>
      </c>
      <c r="AA815" s="713">
        <f t="shared" si="560"/>
        <v>0</v>
      </c>
    </row>
    <row r="816" spans="2:27" ht="14.25" customHeight="1" x14ac:dyDescent="0.15">
      <c r="B816" s="872"/>
      <c r="C816" s="873"/>
      <c r="D816" s="874"/>
      <c r="E816" s="864"/>
      <c r="F816" s="865"/>
      <c r="G816" s="847"/>
      <c r="H816" s="678" t="s">
        <v>567</v>
      </c>
      <c r="I816" s="690">
        <v>0</v>
      </c>
      <c r="J816" s="714">
        <f t="shared" si="574"/>
        <v>0</v>
      </c>
      <c r="K816" s="694"/>
      <c r="L816" s="690">
        <v>0</v>
      </c>
      <c r="M816" s="714">
        <f t="shared" si="575"/>
        <v>0</v>
      </c>
      <c r="N816" s="693"/>
      <c r="O816" s="850"/>
      <c r="P816" s="852"/>
      <c r="Q816" s="854"/>
      <c r="R816" s="694"/>
      <c r="S816" s="691">
        <f t="shared" si="599"/>
        <v>0</v>
      </c>
      <c r="T816" s="692"/>
      <c r="U816" s="695">
        <f t="shared" si="597"/>
        <v>0</v>
      </c>
      <c r="V816" s="696">
        <f t="shared" si="598"/>
        <v>0</v>
      </c>
      <c r="W816" s="694"/>
      <c r="X816" s="691">
        <f t="shared" si="558"/>
        <v>0</v>
      </c>
      <c r="Y816" s="692"/>
      <c r="Z816" s="695">
        <f t="shared" si="559"/>
        <v>0</v>
      </c>
      <c r="AA816" s="697">
        <f t="shared" si="560"/>
        <v>0</v>
      </c>
    </row>
    <row r="817" spans="2:27" ht="14.25" customHeight="1" x14ac:dyDescent="0.15">
      <c r="B817" s="872"/>
      <c r="C817" s="873"/>
      <c r="D817" s="874"/>
      <c r="E817" s="864"/>
      <c r="F817" s="865"/>
      <c r="G817" s="848"/>
      <c r="H817" s="679" t="s">
        <v>568</v>
      </c>
      <c r="I817" s="698">
        <v>0</v>
      </c>
      <c r="J817" s="715">
        <f t="shared" si="574"/>
        <v>0</v>
      </c>
      <c r="K817" s="702"/>
      <c r="L817" s="698">
        <v>0</v>
      </c>
      <c r="M817" s="715">
        <f t="shared" si="575"/>
        <v>0</v>
      </c>
      <c r="N817" s="701"/>
      <c r="O817" s="850"/>
      <c r="P817" s="852"/>
      <c r="Q817" s="854"/>
      <c r="R817" s="702"/>
      <c r="S817" s="699">
        <f t="shared" si="599"/>
        <v>0</v>
      </c>
      <c r="T817" s="700"/>
      <c r="U817" s="703">
        <f t="shared" si="597"/>
        <v>0</v>
      </c>
      <c r="V817" s="704">
        <f t="shared" si="598"/>
        <v>0</v>
      </c>
      <c r="W817" s="702"/>
      <c r="X817" s="699">
        <f t="shared" si="558"/>
        <v>0</v>
      </c>
      <c r="Y817" s="700"/>
      <c r="Z817" s="703">
        <f t="shared" si="559"/>
        <v>0</v>
      </c>
      <c r="AA817" s="705">
        <f t="shared" si="560"/>
        <v>0</v>
      </c>
    </row>
    <row r="818" spans="2:27" ht="14.25" customHeight="1" x14ac:dyDescent="0.15">
      <c r="B818" s="872"/>
      <c r="C818" s="873"/>
      <c r="D818" s="874"/>
      <c r="E818" s="864"/>
      <c r="F818" s="865"/>
      <c r="G818" s="846" t="s">
        <v>568</v>
      </c>
      <c r="H818" s="680" t="s">
        <v>566</v>
      </c>
      <c r="I818" s="706">
        <v>0</v>
      </c>
      <c r="J818" s="716">
        <f t="shared" si="574"/>
        <v>0</v>
      </c>
      <c r="K818" s="710"/>
      <c r="L818" s="706">
        <v>0</v>
      </c>
      <c r="M818" s="716">
        <f t="shared" si="575"/>
        <v>0</v>
      </c>
      <c r="N818" s="709"/>
      <c r="O818" s="850"/>
      <c r="P818" s="852"/>
      <c r="Q818" s="854"/>
      <c r="R818" s="710"/>
      <c r="S818" s="707">
        <f t="shared" si="599"/>
        <v>0</v>
      </c>
      <c r="T818" s="708"/>
      <c r="U818" s="711">
        <f t="shared" si="597"/>
        <v>0</v>
      </c>
      <c r="V818" s="712">
        <f t="shared" si="598"/>
        <v>0</v>
      </c>
      <c r="W818" s="710"/>
      <c r="X818" s="707">
        <f t="shared" si="558"/>
        <v>0</v>
      </c>
      <c r="Y818" s="708"/>
      <c r="Z818" s="711">
        <f t="shared" si="559"/>
        <v>0</v>
      </c>
      <c r="AA818" s="713">
        <f t="shared" si="560"/>
        <v>0</v>
      </c>
    </row>
    <row r="819" spans="2:27" ht="14.25" customHeight="1" x14ac:dyDescent="0.15">
      <c r="B819" s="872"/>
      <c r="C819" s="873"/>
      <c r="D819" s="874"/>
      <c r="E819" s="864"/>
      <c r="F819" s="865"/>
      <c r="G819" s="847"/>
      <c r="H819" s="678" t="s">
        <v>567</v>
      </c>
      <c r="I819" s="690">
        <v>0</v>
      </c>
      <c r="J819" s="714">
        <f t="shared" si="574"/>
        <v>0</v>
      </c>
      <c r="K819" s="694"/>
      <c r="L819" s="690">
        <v>0</v>
      </c>
      <c r="M819" s="714">
        <f t="shared" si="575"/>
        <v>0</v>
      </c>
      <c r="N819" s="693"/>
      <c r="O819" s="850"/>
      <c r="P819" s="852"/>
      <c r="Q819" s="854"/>
      <c r="R819" s="694"/>
      <c r="S819" s="691">
        <f t="shared" si="599"/>
        <v>0</v>
      </c>
      <c r="T819" s="692"/>
      <c r="U819" s="695">
        <f t="shared" si="597"/>
        <v>0</v>
      </c>
      <c r="V819" s="696">
        <f t="shared" si="598"/>
        <v>0</v>
      </c>
      <c r="W819" s="694"/>
      <c r="X819" s="691">
        <f t="shared" si="558"/>
        <v>0</v>
      </c>
      <c r="Y819" s="692"/>
      <c r="Z819" s="695">
        <f t="shared" si="559"/>
        <v>0</v>
      </c>
      <c r="AA819" s="697">
        <f t="shared" si="560"/>
        <v>0</v>
      </c>
    </row>
    <row r="820" spans="2:27" ht="14.25" customHeight="1" x14ac:dyDescent="0.15">
      <c r="B820" s="872"/>
      <c r="C820" s="873"/>
      <c r="D820" s="874"/>
      <c r="E820" s="863"/>
      <c r="F820" s="865"/>
      <c r="G820" s="848"/>
      <c r="H820" s="679" t="s">
        <v>568</v>
      </c>
      <c r="I820" s="698">
        <v>0</v>
      </c>
      <c r="J820" s="715">
        <f t="shared" si="574"/>
        <v>0</v>
      </c>
      <c r="K820" s="702"/>
      <c r="L820" s="698">
        <v>0</v>
      </c>
      <c r="M820" s="715">
        <f t="shared" si="575"/>
        <v>0</v>
      </c>
      <c r="N820" s="701"/>
      <c r="O820" s="849"/>
      <c r="P820" s="851"/>
      <c r="Q820" s="853"/>
      <c r="R820" s="702"/>
      <c r="S820" s="699">
        <f t="shared" si="599"/>
        <v>0</v>
      </c>
      <c r="T820" s="700"/>
      <c r="U820" s="703">
        <f t="shared" si="597"/>
        <v>0</v>
      </c>
      <c r="V820" s="704">
        <f t="shared" si="598"/>
        <v>0</v>
      </c>
      <c r="W820" s="702"/>
      <c r="X820" s="699">
        <f t="shared" si="558"/>
        <v>0</v>
      </c>
      <c r="Y820" s="700"/>
      <c r="Z820" s="703">
        <f t="shared" si="559"/>
        <v>0</v>
      </c>
      <c r="AA820" s="705">
        <f t="shared" si="560"/>
        <v>0</v>
      </c>
    </row>
    <row r="821" spans="2:27" ht="14.25" customHeight="1" x14ac:dyDescent="0.15">
      <c r="B821" s="858">
        <v>91</v>
      </c>
      <c r="C821" s="859" t="s">
        <v>195</v>
      </c>
      <c r="D821" s="860" t="s">
        <v>571</v>
      </c>
      <c r="E821" s="863">
        <f t="shared" ref="E821" si="600">SUM(I821:I829)+SUM(L821:L829)</f>
        <v>400</v>
      </c>
      <c r="F821" s="865">
        <v>183</v>
      </c>
      <c r="G821" s="846" t="s">
        <v>566</v>
      </c>
      <c r="H821" s="680" t="s">
        <v>566</v>
      </c>
      <c r="I821" s="706">
        <v>100</v>
      </c>
      <c r="J821" s="716">
        <f t="shared" si="574"/>
        <v>476.19047619047615</v>
      </c>
      <c r="K821" s="710"/>
      <c r="L821" s="706">
        <v>300</v>
      </c>
      <c r="M821" s="716">
        <f t="shared" si="575"/>
        <v>824.78609884232253</v>
      </c>
      <c r="N821" s="709"/>
      <c r="O821" s="849"/>
      <c r="P821" s="851">
        <f t="shared" ref="P821" si="601">SUM(R821:R829)+SUM(W821:W829)</f>
        <v>0</v>
      </c>
      <c r="Q821" s="853"/>
      <c r="R821" s="710"/>
      <c r="S821" s="707">
        <f>+R821/210*1000</f>
        <v>0</v>
      </c>
      <c r="T821" s="708"/>
      <c r="U821" s="711">
        <f>+K821+T821</f>
        <v>0</v>
      </c>
      <c r="V821" s="712">
        <f>IF(S821=0,0,+U821/S821*100)</f>
        <v>0</v>
      </c>
      <c r="W821" s="710"/>
      <c r="X821" s="707">
        <f t="shared" si="558"/>
        <v>0</v>
      </c>
      <c r="Y821" s="708"/>
      <c r="Z821" s="711">
        <f t="shared" si="559"/>
        <v>0</v>
      </c>
      <c r="AA821" s="713">
        <f t="shared" si="560"/>
        <v>0</v>
      </c>
    </row>
    <row r="822" spans="2:27" ht="14.25" customHeight="1" x14ac:dyDescent="0.15">
      <c r="B822" s="858"/>
      <c r="C822" s="859"/>
      <c r="D822" s="861"/>
      <c r="E822" s="864"/>
      <c r="F822" s="865"/>
      <c r="G822" s="847"/>
      <c r="H822" s="678" t="s">
        <v>567</v>
      </c>
      <c r="I822" s="690">
        <v>0</v>
      </c>
      <c r="J822" s="714">
        <f t="shared" si="574"/>
        <v>0</v>
      </c>
      <c r="K822" s="694"/>
      <c r="L822" s="690">
        <v>0</v>
      </c>
      <c r="M822" s="714">
        <f t="shared" si="575"/>
        <v>0</v>
      </c>
      <c r="N822" s="693"/>
      <c r="O822" s="850"/>
      <c r="P822" s="852"/>
      <c r="Q822" s="854"/>
      <c r="R822" s="694"/>
      <c r="S822" s="691">
        <f t="shared" ref="S822" si="602">+R822/210*1000</f>
        <v>0</v>
      </c>
      <c r="T822" s="692"/>
      <c r="U822" s="695">
        <f t="shared" ref="U822:U829" si="603">+K822+T822</f>
        <v>0</v>
      </c>
      <c r="V822" s="696">
        <f t="shared" ref="V822:V829" si="604">IF(S822=0,0,+U822/S822*100)</f>
        <v>0</v>
      </c>
      <c r="W822" s="694"/>
      <c r="X822" s="691">
        <f t="shared" si="558"/>
        <v>0</v>
      </c>
      <c r="Y822" s="692"/>
      <c r="Z822" s="695">
        <f t="shared" si="559"/>
        <v>0</v>
      </c>
      <c r="AA822" s="697">
        <f t="shared" si="560"/>
        <v>0</v>
      </c>
    </row>
    <row r="823" spans="2:27" ht="14.25" customHeight="1" x14ac:dyDescent="0.15">
      <c r="B823" s="858"/>
      <c r="C823" s="859"/>
      <c r="D823" s="861"/>
      <c r="E823" s="864"/>
      <c r="F823" s="865"/>
      <c r="G823" s="848"/>
      <c r="H823" s="679" t="s">
        <v>568</v>
      </c>
      <c r="I823" s="698">
        <v>0</v>
      </c>
      <c r="J823" s="715">
        <f t="shared" si="574"/>
        <v>0</v>
      </c>
      <c r="K823" s="702"/>
      <c r="L823" s="698">
        <v>0</v>
      </c>
      <c r="M823" s="715">
        <f t="shared" si="575"/>
        <v>0</v>
      </c>
      <c r="N823" s="701"/>
      <c r="O823" s="850"/>
      <c r="P823" s="852"/>
      <c r="Q823" s="854"/>
      <c r="R823" s="702"/>
      <c r="S823" s="699">
        <f>+R823/210*1000</f>
        <v>0</v>
      </c>
      <c r="T823" s="700"/>
      <c r="U823" s="703">
        <f t="shared" si="603"/>
        <v>0</v>
      </c>
      <c r="V823" s="704">
        <f t="shared" si="604"/>
        <v>0</v>
      </c>
      <c r="W823" s="702"/>
      <c r="X823" s="699">
        <f t="shared" si="558"/>
        <v>0</v>
      </c>
      <c r="Y823" s="700"/>
      <c r="Z823" s="703">
        <f t="shared" si="559"/>
        <v>0</v>
      </c>
      <c r="AA823" s="705">
        <f t="shared" si="560"/>
        <v>0</v>
      </c>
    </row>
    <row r="824" spans="2:27" ht="14.25" customHeight="1" x14ac:dyDescent="0.15">
      <c r="B824" s="858"/>
      <c r="C824" s="859"/>
      <c r="D824" s="861"/>
      <c r="E824" s="864"/>
      <c r="F824" s="865"/>
      <c r="G824" s="846" t="s">
        <v>567</v>
      </c>
      <c r="H824" s="680" t="s">
        <v>566</v>
      </c>
      <c r="I824" s="706">
        <v>0</v>
      </c>
      <c r="J824" s="716">
        <f t="shared" si="574"/>
        <v>0</v>
      </c>
      <c r="K824" s="710"/>
      <c r="L824" s="706">
        <v>0</v>
      </c>
      <c r="M824" s="716">
        <f t="shared" si="575"/>
        <v>0</v>
      </c>
      <c r="N824" s="709"/>
      <c r="O824" s="850"/>
      <c r="P824" s="852"/>
      <c r="Q824" s="854"/>
      <c r="R824" s="710"/>
      <c r="S824" s="707">
        <f t="shared" ref="S824:S829" si="605">+R824/210*1000</f>
        <v>0</v>
      </c>
      <c r="T824" s="708"/>
      <c r="U824" s="711">
        <f t="shared" si="603"/>
        <v>0</v>
      </c>
      <c r="V824" s="712">
        <f t="shared" si="604"/>
        <v>0</v>
      </c>
      <c r="W824" s="710"/>
      <c r="X824" s="707">
        <f t="shared" ref="X824:X887" si="606">+W824/210/SQRT(3)*1000</f>
        <v>0</v>
      </c>
      <c r="Y824" s="708"/>
      <c r="Z824" s="711">
        <f t="shared" ref="Z824:Z887" si="607">+N824+Y824</f>
        <v>0</v>
      </c>
      <c r="AA824" s="713">
        <f t="shared" ref="AA824:AA887" si="608">IF(X824=0,0,+Z824/X824*100)</f>
        <v>0</v>
      </c>
    </row>
    <row r="825" spans="2:27" ht="14.25" customHeight="1" x14ac:dyDescent="0.15">
      <c r="B825" s="858"/>
      <c r="C825" s="859"/>
      <c r="D825" s="861"/>
      <c r="E825" s="864"/>
      <c r="F825" s="865"/>
      <c r="G825" s="847"/>
      <c r="H825" s="678" t="s">
        <v>567</v>
      </c>
      <c r="I825" s="690">
        <v>0</v>
      </c>
      <c r="J825" s="714">
        <f t="shared" si="574"/>
        <v>0</v>
      </c>
      <c r="K825" s="694"/>
      <c r="L825" s="690">
        <v>0</v>
      </c>
      <c r="M825" s="714">
        <f t="shared" si="575"/>
        <v>0</v>
      </c>
      <c r="N825" s="693"/>
      <c r="O825" s="850"/>
      <c r="P825" s="852"/>
      <c r="Q825" s="854"/>
      <c r="R825" s="694"/>
      <c r="S825" s="691">
        <f t="shared" si="605"/>
        <v>0</v>
      </c>
      <c r="T825" s="692"/>
      <c r="U825" s="695">
        <f t="shared" si="603"/>
        <v>0</v>
      </c>
      <c r="V825" s="696">
        <f t="shared" si="604"/>
        <v>0</v>
      </c>
      <c r="W825" s="694"/>
      <c r="X825" s="691">
        <f t="shared" si="606"/>
        <v>0</v>
      </c>
      <c r="Y825" s="692"/>
      <c r="Z825" s="695">
        <f t="shared" si="607"/>
        <v>0</v>
      </c>
      <c r="AA825" s="697">
        <f t="shared" si="608"/>
        <v>0</v>
      </c>
    </row>
    <row r="826" spans="2:27" ht="14.25" customHeight="1" x14ac:dyDescent="0.15">
      <c r="B826" s="858"/>
      <c r="C826" s="859"/>
      <c r="D826" s="861"/>
      <c r="E826" s="864"/>
      <c r="F826" s="865"/>
      <c r="G826" s="848"/>
      <c r="H826" s="679" t="s">
        <v>568</v>
      </c>
      <c r="I826" s="698">
        <v>0</v>
      </c>
      <c r="J826" s="715">
        <f t="shared" si="574"/>
        <v>0</v>
      </c>
      <c r="K826" s="702"/>
      <c r="L826" s="698">
        <v>0</v>
      </c>
      <c r="M826" s="715">
        <f t="shared" si="575"/>
        <v>0</v>
      </c>
      <c r="N826" s="701"/>
      <c r="O826" s="850"/>
      <c r="P826" s="852"/>
      <c r="Q826" s="854"/>
      <c r="R826" s="702"/>
      <c r="S826" s="699">
        <f t="shared" si="605"/>
        <v>0</v>
      </c>
      <c r="T826" s="700"/>
      <c r="U826" s="703">
        <f t="shared" si="603"/>
        <v>0</v>
      </c>
      <c r="V826" s="704">
        <f t="shared" si="604"/>
        <v>0</v>
      </c>
      <c r="W826" s="702"/>
      <c r="X826" s="699">
        <f t="shared" si="606"/>
        <v>0</v>
      </c>
      <c r="Y826" s="700"/>
      <c r="Z826" s="703">
        <f t="shared" si="607"/>
        <v>0</v>
      </c>
      <c r="AA826" s="705">
        <f t="shared" si="608"/>
        <v>0</v>
      </c>
    </row>
    <row r="827" spans="2:27" ht="14.25" customHeight="1" x14ac:dyDescent="0.15">
      <c r="B827" s="858"/>
      <c r="C827" s="859"/>
      <c r="D827" s="861"/>
      <c r="E827" s="864"/>
      <c r="F827" s="865"/>
      <c r="G827" s="846" t="s">
        <v>568</v>
      </c>
      <c r="H827" s="680" t="s">
        <v>566</v>
      </c>
      <c r="I827" s="706">
        <v>0</v>
      </c>
      <c r="J827" s="716">
        <f t="shared" si="574"/>
        <v>0</v>
      </c>
      <c r="K827" s="710"/>
      <c r="L827" s="706">
        <v>0</v>
      </c>
      <c r="M827" s="716">
        <f t="shared" si="575"/>
        <v>0</v>
      </c>
      <c r="N827" s="709"/>
      <c r="O827" s="850"/>
      <c r="P827" s="852"/>
      <c r="Q827" s="854"/>
      <c r="R827" s="710"/>
      <c r="S827" s="707">
        <f t="shared" si="605"/>
        <v>0</v>
      </c>
      <c r="T827" s="708"/>
      <c r="U827" s="711">
        <f t="shared" si="603"/>
        <v>0</v>
      </c>
      <c r="V827" s="712">
        <f t="shared" si="604"/>
        <v>0</v>
      </c>
      <c r="W827" s="710"/>
      <c r="X827" s="707">
        <f t="shared" si="606"/>
        <v>0</v>
      </c>
      <c r="Y827" s="708"/>
      <c r="Z827" s="711">
        <f t="shared" si="607"/>
        <v>0</v>
      </c>
      <c r="AA827" s="713">
        <f t="shared" si="608"/>
        <v>0</v>
      </c>
    </row>
    <row r="828" spans="2:27" ht="14.25" customHeight="1" x14ac:dyDescent="0.15">
      <c r="B828" s="858"/>
      <c r="C828" s="859"/>
      <c r="D828" s="861"/>
      <c r="E828" s="864"/>
      <c r="F828" s="865"/>
      <c r="G828" s="847"/>
      <c r="H828" s="678" t="s">
        <v>567</v>
      </c>
      <c r="I828" s="690">
        <v>0</v>
      </c>
      <c r="J828" s="691">
        <f t="shared" si="574"/>
        <v>0</v>
      </c>
      <c r="K828" s="692"/>
      <c r="L828" s="690">
        <v>0</v>
      </c>
      <c r="M828" s="691">
        <f t="shared" si="575"/>
        <v>0</v>
      </c>
      <c r="N828" s="693"/>
      <c r="O828" s="850"/>
      <c r="P828" s="852"/>
      <c r="Q828" s="854"/>
      <c r="R828" s="694"/>
      <c r="S828" s="691">
        <f t="shared" si="605"/>
        <v>0</v>
      </c>
      <c r="T828" s="692"/>
      <c r="U828" s="695">
        <f t="shared" si="603"/>
        <v>0</v>
      </c>
      <c r="V828" s="696">
        <f t="shared" si="604"/>
        <v>0</v>
      </c>
      <c r="W828" s="694"/>
      <c r="X828" s="691">
        <f t="shared" si="606"/>
        <v>0</v>
      </c>
      <c r="Y828" s="692"/>
      <c r="Z828" s="695">
        <f t="shared" si="607"/>
        <v>0</v>
      </c>
      <c r="AA828" s="697">
        <f t="shared" si="608"/>
        <v>0</v>
      </c>
    </row>
    <row r="829" spans="2:27" ht="14.25" customHeight="1" x14ac:dyDescent="0.15">
      <c r="B829" s="858"/>
      <c r="C829" s="859"/>
      <c r="D829" s="862"/>
      <c r="E829" s="863"/>
      <c r="F829" s="865"/>
      <c r="G829" s="848"/>
      <c r="H829" s="679" t="s">
        <v>568</v>
      </c>
      <c r="I829" s="698">
        <v>0</v>
      </c>
      <c r="J829" s="699">
        <f t="shared" si="574"/>
        <v>0</v>
      </c>
      <c r="K829" s="700"/>
      <c r="L829" s="698">
        <v>0</v>
      </c>
      <c r="M829" s="699">
        <f t="shared" si="575"/>
        <v>0</v>
      </c>
      <c r="N829" s="701"/>
      <c r="O829" s="849"/>
      <c r="P829" s="851"/>
      <c r="Q829" s="853"/>
      <c r="R829" s="702"/>
      <c r="S829" s="699">
        <f t="shared" si="605"/>
        <v>0</v>
      </c>
      <c r="T829" s="700"/>
      <c r="U829" s="703">
        <f t="shared" si="603"/>
        <v>0</v>
      </c>
      <c r="V829" s="704">
        <f t="shared" si="604"/>
        <v>0</v>
      </c>
      <c r="W829" s="702"/>
      <c r="X829" s="699">
        <f t="shared" si="606"/>
        <v>0</v>
      </c>
      <c r="Y829" s="700"/>
      <c r="Z829" s="703">
        <f t="shared" si="607"/>
        <v>0</v>
      </c>
      <c r="AA829" s="705">
        <f t="shared" si="608"/>
        <v>0</v>
      </c>
    </row>
    <row r="830" spans="2:27" ht="14.25" customHeight="1" x14ac:dyDescent="0.15">
      <c r="B830" s="872">
        <v>92</v>
      </c>
      <c r="C830" s="873" t="s">
        <v>196</v>
      </c>
      <c r="D830" s="874"/>
      <c r="E830" s="863">
        <f t="shared" ref="E830" si="609">SUM(I830:I838)+SUM(L830:L838)</f>
        <v>350</v>
      </c>
      <c r="F830" s="865">
        <v>194</v>
      </c>
      <c r="G830" s="846" t="s">
        <v>566</v>
      </c>
      <c r="H830" s="680" t="s">
        <v>566</v>
      </c>
      <c r="I830" s="706">
        <v>0</v>
      </c>
      <c r="J830" s="716">
        <f t="shared" si="574"/>
        <v>0</v>
      </c>
      <c r="K830" s="710"/>
      <c r="L830" s="706">
        <v>150</v>
      </c>
      <c r="M830" s="716">
        <f t="shared" si="575"/>
        <v>412.39304942116127</v>
      </c>
      <c r="N830" s="709"/>
      <c r="O830" s="849"/>
      <c r="P830" s="851">
        <f t="shared" ref="P830" si="610">SUM(R830:R838)+SUM(W830:W838)</f>
        <v>0</v>
      </c>
      <c r="Q830" s="853"/>
      <c r="R830" s="710"/>
      <c r="S830" s="707">
        <f>+R830/210*1000</f>
        <v>0</v>
      </c>
      <c r="T830" s="708"/>
      <c r="U830" s="711">
        <f>+K830+T830</f>
        <v>0</v>
      </c>
      <c r="V830" s="712">
        <f>IF(S830=0,0,+U830/S830*100)</f>
        <v>0</v>
      </c>
      <c r="W830" s="710"/>
      <c r="X830" s="707">
        <f t="shared" si="606"/>
        <v>0</v>
      </c>
      <c r="Y830" s="708"/>
      <c r="Z830" s="711">
        <f t="shared" si="607"/>
        <v>0</v>
      </c>
      <c r="AA830" s="713">
        <f t="shared" si="608"/>
        <v>0</v>
      </c>
    </row>
    <row r="831" spans="2:27" ht="14.25" customHeight="1" x14ac:dyDescent="0.15">
      <c r="B831" s="872"/>
      <c r="C831" s="873"/>
      <c r="D831" s="874"/>
      <c r="E831" s="864"/>
      <c r="F831" s="865"/>
      <c r="G831" s="847"/>
      <c r="H831" s="678" t="s">
        <v>567</v>
      </c>
      <c r="I831" s="690">
        <v>0</v>
      </c>
      <c r="J831" s="714">
        <f t="shared" si="574"/>
        <v>0</v>
      </c>
      <c r="K831" s="694"/>
      <c r="L831" s="690">
        <v>0</v>
      </c>
      <c r="M831" s="714">
        <f t="shared" si="575"/>
        <v>0</v>
      </c>
      <c r="N831" s="693"/>
      <c r="O831" s="850"/>
      <c r="P831" s="852"/>
      <c r="Q831" s="854"/>
      <c r="R831" s="694"/>
      <c r="S831" s="691">
        <f t="shared" ref="S831" si="611">+R831/210*1000</f>
        <v>0</v>
      </c>
      <c r="T831" s="692"/>
      <c r="U831" s="695">
        <f t="shared" ref="U831:U838" si="612">+K831+T831</f>
        <v>0</v>
      </c>
      <c r="V831" s="696">
        <f t="shared" ref="V831:V838" si="613">IF(S831=0,0,+U831/S831*100)</f>
        <v>0</v>
      </c>
      <c r="W831" s="694"/>
      <c r="X831" s="691">
        <f t="shared" si="606"/>
        <v>0</v>
      </c>
      <c r="Y831" s="692"/>
      <c r="Z831" s="695">
        <f t="shared" si="607"/>
        <v>0</v>
      </c>
      <c r="AA831" s="697">
        <f t="shared" si="608"/>
        <v>0</v>
      </c>
    </row>
    <row r="832" spans="2:27" ht="14.25" customHeight="1" x14ac:dyDescent="0.15">
      <c r="B832" s="872"/>
      <c r="C832" s="873"/>
      <c r="D832" s="874"/>
      <c r="E832" s="864"/>
      <c r="F832" s="865"/>
      <c r="G832" s="848"/>
      <c r="H832" s="679" t="s">
        <v>568</v>
      </c>
      <c r="I832" s="698">
        <v>0</v>
      </c>
      <c r="J832" s="715">
        <f t="shared" si="574"/>
        <v>0</v>
      </c>
      <c r="K832" s="702"/>
      <c r="L832" s="698">
        <v>0</v>
      </c>
      <c r="M832" s="715">
        <f t="shared" si="575"/>
        <v>0</v>
      </c>
      <c r="N832" s="701"/>
      <c r="O832" s="850"/>
      <c r="P832" s="852"/>
      <c r="Q832" s="854"/>
      <c r="R832" s="702"/>
      <c r="S832" s="699">
        <f>+R832/210*1000</f>
        <v>0</v>
      </c>
      <c r="T832" s="700"/>
      <c r="U832" s="703">
        <f t="shared" si="612"/>
        <v>0</v>
      </c>
      <c r="V832" s="704">
        <f t="shared" si="613"/>
        <v>0</v>
      </c>
      <c r="W832" s="702"/>
      <c r="X832" s="699">
        <f t="shared" si="606"/>
        <v>0</v>
      </c>
      <c r="Y832" s="700"/>
      <c r="Z832" s="703">
        <f t="shared" si="607"/>
        <v>0</v>
      </c>
      <c r="AA832" s="705">
        <f t="shared" si="608"/>
        <v>0</v>
      </c>
    </row>
    <row r="833" spans="2:27" ht="14.25" customHeight="1" x14ac:dyDescent="0.15">
      <c r="B833" s="872"/>
      <c r="C833" s="873"/>
      <c r="D833" s="874"/>
      <c r="E833" s="864"/>
      <c r="F833" s="865"/>
      <c r="G833" s="846" t="s">
        <v>567</v>
      </c>
      <c r="H833" s="680" t="s">
        <v>566</v>
      </c>
      <c r="I833" s="706">
        <v>100</v>
      </c>
      <c r="J833" s="716">
        <f t="shared" si="574"/>
        <v>476.19047619047615</v>
      </c>
      <c r="K833" s="710"/>
      <c r="L833" s="706">
        <v>100</v>
      </c>
      <c r="M833" s="716">
        <f t="shared" si="575"/>
        <v>274.92869961410747</v>
      </c>
      <c r="N833" s="709"/>
      <c r="O833" s="850"/>
      <c r="P833" s="852"/>
      <c r="Q833" s="854"/>
      <c r="R833" s="710"/>
      <c r="S833" s="707">
        <f t="shared" ref="S833:S838" si="614">+R833/210*1000</f>
        <v>0</v>
      </c>
      <c r="T833" s="708"/>
      <c r="U833" s="711">
        <f t="shared" si="612"/>
        <v>0</v>
      </c>
      <c r="V833" s="712">
        <f t="shared" si="613"/>
        <v>0</v>
      </c>
      <c r="W833" s="710"/>
      <c r="X833" s="707">
        <f t="shared" si="606"/>
        <v>0</v>
      </c>
      <c r="Y833" s="708"/>
      <c r="Z833" s="711">
        <f t="shared" si="607"/>
        <v>0</v>
      </c>
      <c r="AA833" s="713">
        <f t="shared" si="608"/>
        <v>0</v>
      </c>
    </row>
    <row r="834" spans="2:27" ht="14.25" customHeight="1" x14ac:dyDescent="0.15">
      <c r="B834" s="872"/>
      <c r="C834" s="873"/>
      <c r="D834" s="874"/>
      <c r="E834" s="864"/>
      <c r="F834" s="865"/>
      <c r="G834" s="847"/>
      <c r="H834" s="678" t="s">
        <v>567</v>
      </c>
      <c r="I834" s="690">
        <v>0</v>
      </c>
      <c r="J834" s="714">
        <f t="shared" si="574"/>
        <v>0</v>
      </c>
      <c r="K834" s="694"/>
      <c r="L834" s="690">
        <v>0</v>
      </c>
      <c r="M834" s="714">
        <f t="shared" si="575"/>
        <v>0</v>
      </c>
      <c r="N834" s="693"/>
      <c r="O834" s="850"/>
      <c r="P834" s="852"/>
      <c r="Q834" s="854"/>
      <c r="R834" s="694"/>
      <c r="S834" s="691">
        <f t="shared" si="614"/>
        <v>0</v>
      </c>
      <c r="T834" s="692"/>
      <c r="U834" s="695">
        <f t="shared" si="612"/>
        <v>0</v>
      </c>
      <c r="V834" s="696">
        <f t="shared" si="613"/>
        <v>0</v>
      </c>
      <c r="W834" s="694"/>
      <c r="X834" s="691">
        <f t="shared" si="606"/>
        <v>0</v>
      </c>
      <c r="Y834" s="692"/>
      <c r="Z834" s="695">
        <f t="shared" si="607"/>
        <v>0</v>
      </c>
      <c r="AA834" s="697">
        <f t="shared" si="608"/>
        <v>0</v>
      </c>
    </row>
    <row r="835" spans="2:27" ht="14.25" customHeight="1" x14ac:dyDescent="0.15">
      <c r="B835" s="872"/>
      <c r="C835" s="873"/>
      <c r="D835" s="874"/>
      <c r="E835" s="864"/>
      <c r="F835" s="865"/>
      <c r="G835" s="848"/>
      <c r="H835" s="679" t="s">
        <v>568</v>
      </c>
      <c r="I835" s="698">
        <v>0</v>
      </c>
      <c r="J835" s="715">
        <f t="shared" si="574"/>
        <v>0</v>
      </c>
      <c r="K835" s="702"/>
      <c r="L835" s="698">
        <v>0</v>
      </c>
      <c r="M835" s="715">
        <f t="shared" si="575"/>
        <v>0</v>
      </c>
      <c r="N835" s="701"/>
      <c r="O835" s="850"/>
      <c r="P835" s="852"/>
      <c r="Q835" s="854"/>
      <c r="R835" s="702"/>
      <c r="S835" s="699">
        <f t="shared" si="614"/>
        <v>0</v>
      </c>
      <c r="T835" s="700"/>
      <c r="U835" s="703">
        <f t="shared" si="612"/>
        <v>0</v>
      </c>
      <c r="V835" s="704">
        <f t="shared" si="613"/>
        <v>0</v>
      </c>
      <c r="W835" s="702"/>
      <c r="X835" s="699">
        <f t="shared" si="606"/>
        <v>0</v>
      </c>
      <c r="Y835" s="700"/>
      <c r="Z835" s="703">
        <f t="shared" si="607"/>
        <v>0</v>
      </c>
      <c r="AA835" s="705">
        <f t="shared" si="608"/>
        <v>0</v>
      </c>
    </row>
    <row r="836" spans="2:27" ht="14.25" customHeight="1" x14ac:dyDescent="0.15">
      <c r="B836" s="872"/>
      <c r="C836" s="873"/>
      <c r="D836" s="874"/>
      <c r="E836" s="864"/>
      <c r="F836" s="865"/>
      <c r="G836" s="846" t="s">
        <v>568</v>
      </c>
      <c r="H836" s="680" t="s">
        <v>566</v>
      </c>
      <c r="I836" s="706">
        <v>0</v>
      </c>
      <c r="J836" s="716">
        <f t="shared" si="574"/>
        <v>0</v>
      </c>
      <c r="K836" s="710"/>
      <c r="L836" s="706">
        <v>0</v>
      </c>
      <c r="M836" s="716">
        <f t="shared" si="575"/>
        <v>0</v>
      </c>
      <c r="N836" s="709"/>
      <c r="O836" s="850"/>
      <c r="P836" s="852"/>
      <c r="Q836" s="854"/>
      <c r="R836" s="710"/>
      <c r="S836" s="707">
        <f t="shared" si="614"/>
        <v>0</v>
      </c>
      <c r="T836" s="708"/>
      <c r="U836" s="711">
        <f t="shared" si="612"/>
        <v>0</v>
      </c>
      <c r="V836" s="712">
        <f t="shared" si="613"/>
        <v>0</v>
      </c>
      <c r="W836" s="710"/>
      <c r="X836" s="707">
        <f t="shared" si="606"/>
        <v>0</v>
      </c>
      <c r="Y836" s="708"/>
      <c r="Z836" s="711">
        <f t="shared" si="607"/>
        <v>0</v>
      </c>
      <c r="AA836" s="713">
        <f t="shared" si="608"/>
        <v>0</v>
      </c>
    </row>
    <row r="837" spans="2:27" ht="14.25" customHeight="1" x14ac:dyDescent="0.15">
      <c r="B837" s="872"/>
      <c r="C837" s="873"/>
      <c r="D837" s="874"/>
      <c r="E837" s="864"/>
      <c r="F837" s="865"/>
      <c r="G837" s="847"/>
      <c r="H837" s="678" t="s">
        <v>567</v>
      </c>
      <c r="I837" s="690">
        <v>0</v>
      </c>
      <c r="J837" s="714">
        <f t="shared" si="574"/>
        <v>0</v>
      </c>
      <c r="K837" s="694"/>
      <c r="L837" s="690">
        <v>0</v>
      </c>
      <c r="M837" s="714">
        <f t="shared" si="575"/>
        <v>0</v>
      </c>
      <c r="N837" s="693"/>
      <c r="O837" s="850"/>
      <c r="P837" s="852"/>
      <c r="Q837" s="854"/>
      <c r="R837" s="694"/>
      <c r="S837" s="691">
        <f t="shared" si="614"/>
        <v>0</v>
      </c>
      <c r="T837" s="692"/>
      <c r="U837" s="695">
        <f t="shared" si="612"/>
        <v>0</v>
      </c>
      <c r="V837" s="696">
        <f t="shared" si="613"/>
        <v>0</v>
      </c>
      <c r="W837" s="694"/>
      <c r="X837" s="691">
        <f t="shared" si="606"/>
        <v>0</v>
      </c>
      <c r="Y837" s="692"/>
      <c r="Z837" s="695">
        <f t="shared" si="607"/>
        <v>0</v>
      </c>
      <c r="AA837" s="697">
        <f t="shared" si="608"/>
        <v>0</v>
      </c>
    </row>
    <row r="838" spans="2:27" ht="14.25" customHeight="1" x14ac:dyDescent="0.15">
      <c r="B838" s="872"/>
      <c r="C838" s="873"/>
      <c r="D838" s="874"/>
      <c r="E838" s="863"/>
      <c r="F838" s="865"/>
      <c r="G838" s="848"/>
      <c r="H838" s="679" t="s">
        <v>568</v>
      </c>
      <c r="I838" s="698">
        <v>0</v>
      </c>
      <c r="J838" s="715">
        <f t="shared" si="574"/>
        <v>0</v>
      </c>
      <c r="K838" s="702"/>
      <c r="L838" s="698">
        <v>0</v>
      </c>
      <c r="M838" s="715">
        <f t="shared" si="575"/>
        <v>0</v>
      </c>
      <c r="N838" s="701"/>
      <c r="O838" s="849"/>
      <c r="P838" s="851"/>
      <c r="Q838" s="853"/>
      <c r="R838" s="702"/>
      <c r="S838" s="699">
        <f t="shared" si="614"/>
        <v>0</v>
      </c>
      <c r="T838" s="700"/>
      <c r="U838" s="703">
        <f t="shared" si="612"/>
        <v>0</v>
      </c>
      <c r="V838" s="704">
        <f t="shared" si="613"/>
        <v>0</v>
      </c>
      <c r="W838" s="702"/>
      <c r="X838" s="699">
        <f t="shared" si="606"/>
        <v>0</v>
      </c>
      <c r="Y838" s="700"/>
      <c r="Z838" s="703">
        <f t="shared" si="607"/>
        <v>0</v>
      </c>
      <c r="AA838" s="705">
        <f t="shared" si="608"/>
        <v>0</v>
      </c>
    </row>
    <row r="839" spans="2:27" ht="14.25" customHeight="1" x14ac:dyDescent="0.15">
      <c r="B839" s="872">
        <v>93</v>
      </c>
      <c r="C839" s="873" t="s">
        <v>197</v>
      </c>
      <c r="D839" s="874"/>
      <c r="E839" s="863">
        <f t="shared" ref="E839" si="615">SUM(I839:I847)+SUM(L839:L847)</f>
        <v>400</v>
      </c>
      <c r="F839" s="865">
        <v>202</v>
      </c>
      <c r="G839" s="846" t="s">
        <v>566</v>
      </c>
      <c r="H839" s="680" t="s">
        <v>566</v>
      </c>
      <c r="I839" s="706">
        <v>100</v>
      </c>
      <c r="J839" s="716">
        <f t="shared" si="574"/>
        <v>476.19047619047615</v>
      </c>
      <c r="K839" s="710"/>
      <c r="L839" s="706">
        <v>200</v>
      </c>
      <c r="M839" s="716">
        <f t="shared" si="575"/>
        <v>549.85739922821494</v>
      </c>
      <c r="N839" s="709"/>
      <c r="O839" s="849"/>
      <c r="P839" s="851">
        <f t="shared" ref="P839" si="616">SUM(R839:R847)+SUM(W839:W847)</f>
        <v>0</v>
      </c>
      <c r="Q839" s="853"/>
      <c r="R839" s="710"/>
      <c r="S839" s="707">
        <f>+R839/210*1000</f>
        <v>0</v>
      </c>
      <c r="T839" s="708"/>
      <c r="U839" s="711">
        <f>+K839+T839</f>
        <v>0</v>
      </c>
      <c r="V839" s="712">
        <f>IF(S839=0,0,+U839/S839*100)</f>
        <v>0</v>
      </c>
      <c r="W839" s="710"/>
      <c r="X839" s="707">
        <f t="shared" si="606"/>
        <v>0</v>
      </c>
      <c r="Y839" s="708"/>
      <c r="Z839" s="711">
        <f t="shared" si="607"/>
        <v>0</v>
      </c>
      <c r="AA839" s="713">
        <f t="shared" si="608"/>
        <v>0</v>
      </c>
    </row>
    <row r="840" spans="2:27" ht="14.25" customHeight="1" x14ac:dyDescent="0.15">
      <c r="B840" s="872"/>
      <c r="C840" s="873"/>
      <c r="D840" s="874"/>
      <c r="E840" s="864"/>
      <c r="F840" s="865"/>
      <c r="G840" s="847"/>
      <c r="H840" s="678" t="s">
        <v>567</v>
      </c>
      <c r="I840" s="690">
        <v>100</v>
      </c>
      <c r="J840" s="714">
        <f t="shared" si="574"/>
        <v>476.19047619047615</v>
      </c>
      <c r="K840" s="694"/>
      <c r="L840" s="690">
        <v>0</v>
      </c>
      <c r="M840" s="714">
        <f t="shared" si="575"/>
        <v>0</v>
      </c>
      <c r="N840" s="693"/>
      <c r="O840" s="850"/>
      <c r="P840" s="852"/>
      <c r="Q840" s="854"/>
      <c r="R840" s="694"/>
      <c r="S840" s="691">
        <f t="shared" ref="S840" si="617">+R840/210*1000</f>
        <v>0</v>
      </c>
      <c r="T840" s="692"/>
      <c r="U840" s="695">
        <f t="shared" ref="U840:U847" si="618">+K840+T840</f>
        <v>0</v>
      </c>
      <c r="V840" s="696">
        <f t="shared" ref="V840:V847" si="619">IF(S840=0,0,+U840/S840*100)</f>
        <v>0</v>
      </c>
      <c r="W840" s="694"/>
      <c r="X840" s="691">
        <f t="shared" si="606"/>
        <v>0</v>
      </c>
      <c r="Y840" s="692"/>
      <c r="Z840" s="695">
        <f t="shared" si="607"/>
        <v>0</v>
      </c>
      <c r="AA840" s="697">
        <f t="shared" si="608"/>
        <v>0</v>
      </c>
    </row>
    <row r="841" spans="2:27" ht="14.25" customHeight="1" x14ac:dyDescent="0.15">
      <c r="B841" s="872"/>
      <c r="C841" s="873"/>
      <c r="D841" s="874"/>
      <c r="E841" s="864"/>
      <c r="F841" s="865"/>
      <c r="G841" s="848"/>
      <c r="H841" s="679" t="s">
        <v>568</v>
      </c>
      <c r="I841" s="698">
        <v>0</v>
      </c>
      <c r="J841" s="715">
        <f t="shared" si="574"/>
        <v>0</v>
      </c>
      <c r="K841" s="702"/>
      <c r="L841" s="698">
        <v>0</v>
      </c>
      <c r="M841" s="715">
        <f t="shared" si="575"/>
        <v>0</v>
      </c>
      <c r="N841" s="701"/>
      <c r="O841" s="850"/>
      <c r="P841" s="852"/>
      <c r="Q841" s="854"/>
      <c r="R841" s="702"/>
      <c r="S841" s="699">
        <f>+R841/210*1000</f>
        <v>0</v>
      </c>
      <c r="T841" s="700"/>
      <c r="U841" s="703">
        <f t="shared" si="618"/>
        <v>0</v>
      </c>
      <c r="V841" s="704">
        <f t="shared" si="619"/>
        <v>0</v>
      </c>
      <c r="W841" s="702"/>
      <c r="X841" s="699">
        <f t="shared" si="606"/>
        <v>0</v>
      </c>
      <c r="Y841" s="700"/>
      <c r="Z841" s="703">
        <f t="shared" si="607"/>
        <v>0</v>
      </c>
      <c r="AA841" s="705">
        <f t="shared" si="608"/>
        <v>0</v>
      </c>
    </row>
    <row r="842" spans="2:27" ht="14.25" customHeight="1" x14ac:dyDescent="0.15">
      <c r="B842" s="872"/>
      <c r="C842" s="873"/>
      <c r="D842" s="874"/>
      <c r="E842" s="864"/>
      <c r="F842" s="865"/>
      <c r="G842" s="846" t="s">
        <v>567</v>
      </c>
      <c r="H842" s="680" t="s">
        <v>566</v>
      </c>
      <c r="I842" s="706">
        <v>0</v>
      </c>
      <c r="J842" s="716">
        <f t="shared" si="574"/>
        <v>0</v>
      </c>
      <c r="K842" s="710"/>
      <c r="L842" s="706">
        <v>0</v>
      </c>
      <c r="M842" s="716">
        <f t="shared" si="575"/>
        <v>0</v>
      </c>
      <c r="N842" s="709"/>
      <c r="O842" s="850"/>
      <c r="P842" s="852"/>
      <c r="Q842" s="854"/>
      <c r="R842" s="710"/>
      <c r="S842" s="707">
        <f t="shared" ref="S842:S847" si="620">+R842/210*1000</f>
        <v>0</v>
      </c>
      <c r="T842" s="708"/>
      <c r="U842" s="711">
        <f t="shared" si="618"/>
        <v>0</v>
      </c>
      <c r="V842" s="712">
        <f t="shared" si="619"/>
        <v>0</v>
      </c>
      <c r="W842" s="710"/>
      <c r="X842" s="707">
        <f t="shared" si="606"/>
        <v>0</v>
      </c>
      <c r="Y842" s="708"/>
      <c r="Z842" s="711">
        <f t="shared" si="607"/>
        <v>0</v>
      </c>
      <c r="AA842" s="713">
        <f t="shared" si="608"/>
        <v>0</v>
      </c>
    </row>
    <row r="843" spans="2:27" ht="14.25" customHeight="1" x14ac:dyDescent="0.15">
      <c r="B843" s="872"/>
      <c r="C843" s="873"/>
      <c r="D843" s="874"/>
      <c r="E843" s="864"/>
      <c r="F843" s="865"/>
      <c r="G843" s="847"/>
      <c r="H843" s="678" t="s">
        <v>567</v>
      </c>
      <c r="I843" s="690">
        <v>0</v>
      </c>
      <c r="J843" s="714">
        <f t="shared" si="574"/>
        <v>0</v>
      </c>
      <c r="K843" s="694"/>
      <c r="L843" s="690">
        <v>0</v>
      </c>
      <c r="M843" s="714">
        <f t="shared" si="575"/>
        <v>0</v>
      </c>
      <c r="N843" s="693"/>
      <c r="O843" s="850"/>
      <c r="P843" s="852"/>
      <c r="Q843" s="854"/>
      <c r="R843" s="694"/>
      <c r="S843" s="691">
        <f t="shared" si="620"/>
        <v>0</v>
      </c>
      <c r="T843" s="692"/>
      <c r="U843" s="695">
        <f t="shared" si="618"/>
        <v>0</v>
      </c>
      <c r="V843" s="696">
        <f t="shared" si="619"/>
        <v>0</v>
      </c>
      <c r="W843" s="694"/>
      <c r="X843" s="691">
        <f t="shared" si="606"/>
        <v>0</v>
      </c>
      <c r="Y843" s="692"/>
      <c r="Z843" s="695">
        <f t="shared" si="607"/>
        <v>0</v>
      </c>
      <c r="AA843" s="697">
        <f t="shared" si="608"/>
        <v>0</v>
      </c>
    </row>
    <row r="844" spans="2:27" ht="14.25" customHeight="1" x14ac:dyDescent="0.15">
      <c r="B844" s="872"/>
      <c r="C844" s="873"/>
      <c r="D844" s="874"/>
      <c r="E844" s="864"/>
      <c r="F844" s="865"/>
      <c r="G844" s="848"/>
      <c r="H844" s="679" t="s">
        <v>568</v>
      </c>
      <c r="I844" s="698">
        <v>0</v>
      </c>
      <c r="J844" s="715">
        <f t="shared" ref="J844:J907" si="621">I844/210*1000</f>
        <v>0</v>
      </c>
      <c r="K844" s="702"/>
      <c r="L844" s="698">
        <v>0</v>
      </c>
      <c r="M844" s="715">
        <f t="shared" ref="M844:M907" si="622">L844/210/SQRT(3)*1000</f>
        <v>0</v>
      </c>
      <c r="N844" s="701"/>
      <c r="O844" s="850"/>
      <c r="P844" s="852"/>
      <c r="Q844" s="854"/>
      <c r="R844" s="702"/>
      <c r="S844" s="699">
        <f t="shared" si="620"/>
        <v>0</v>
      </c>
      <c r="T844" s="700"/>
      <c r="U844" s="703">
        <f t="shared" si="618"/>
        <v>0</v>
      </c>
      <c r="V844" s="704">
        <f t="shared" si="619"/>
        <v>0</v>
      </c>
      <c r="W844" s="702"/>
      <c r="X844" s="699">
        <f t="shared" si="606"/>
        <v>0</v>
      </c>
      <c r="Y844" s="700"/>
      <c r="Z844" s="703">
        <f t="shared" si="607"/>
        <v>0</v>
      </c>
      <c r="AA844" s="705">
        <f t="shared" si="608"/>
        <v>0</v>
      </c>
    </row>
    <row r="845" spans="2:27" ht="14.25" customHeight="1" x14ac:dyDescent="0.15">
      <c r="B845" s="872"/>
      <c r="C845" s="873"/>
      <c r="D845" s="874"/>
      <c r="E845" s="864"/>
      <c r="F845" s="865"/>
      <c r="G845" s="846" t="s">
        <v>568</v>
      </c>
      <c r="H845" s="680" t="s">
        <v>566</v>
      </c>
      <c r="I845" s="706">
        <v>0</v>
      </c>
      <c r="J845" s="716">
        <f t="shared" si="621"/>
        <v>0</v>
      </c>
      <c r="K845" s="710"/>
      <c r="L845" s="706">
        <v>0</v>
      </c>
      <c r="M845" s="716">
        <f t="shared" si="622"/>
        <v>0</v>
      </c>
      <c r="N845" s="709"/>
      <c r="O845" s="850"/>
      <c r="P845" s="852"/>
      <c r="Q845" s="854"/>
      <c r="R845" s="710"/>
      <c r="S845" s="707">
        <f t="shared" si="620"/>
        <v>0</v>
      </c>
      <c r="T845" s="708"/>
      <c r="U845" s="711">
        <f t="shared" si="618"/>
        <v>0</v>
      </c>
      <c r="V845" s="712">
        <f t="shared" si="619"/>
        <v>0</v>
      </c>
      <c r="W845" s="710"/>
      <c r="X845" s="707">
        <f t="shared" si="606"/>
        <v>0</v>
      </c>
      <c r="Y845" s="708"/>
      <c r="Z845" s="711">
        <f t="shared" si="607"/>
        <v>0</v>
      </c>
      <c r="AA845" s="713">
        <f t="shared" si="608"/>
        <v>0</v>
      </c>
    </row>
    <row r="846" spans="2:27" ht="14.25" customHeight="1" x14ac:dyDescent="0.15">
      <c r="B846" s="872"/>
      <c r="C846" s="873"/>
      <c r="D846" s="874"/>
      <c r="E846" s="864"/>
      <c r="F846" s="865"/>
      <c r="G846" s="847"/>
      <c r="H846" s="678" t="s">
        <v>567</v>
      </c>
      <c r="I846" s="690">
        <v>0</v>
      </c>
      <c r="J846" s="714">
        <f t="shared" si="621"/>
        <v>0</v>
      </c>
      <c r="K846" s="694"/>
      <c r="L846" s="690">
        <v>0</v>
      </c>
      <c r="M846" s="714">
        <f t="shared" si="622"/>
        <v>0</v>
      </c>
      <c r="N846" s="693"/>
      <c r="O846" s="850"/>
      <c r="P846" s="852"/>
      <c r="Q846" s="854"/>
      <c r="R846" s="694"/>
      <c r="S846" s="691">
        <f t="shared" si="620"/>
        <v>0</v>
      </c>
      <c r="T846" s="692"/>
      <c r="U846" s="695">
        <f t="shared" si="618"/>
        <v>0</v>
      </c>
      <c r="V846" s="696">
        <f t="shared" si="619"/>
        <v>0</v>
      </c>
      <c r="W846" s="694"/>
      <c r="X846" s="691">
        <f t="shared" si="606"/>
        <v>0</v>
      </c>
      <c r="Y846" s="692"/>
      <c r="Z846" s="695">
        <f t="shared" si="607"/>
        <v>0</v>
      </c>
      <c r="AA846" s="697">
        <f t="shared" si="608"/>
        <v>0</v>
      </c>
    </row>
    <row r="847" spans="2:27" ht="14.25" customHeight="1" x14ac:dyDescent="0.15">
      <c r="B847" s="872"/>
      <c r="C847" s="873"/>
      <c r="D847" s="874"/>
      <c r="E847" s="863"/>
      <c r="F847" s="865"/>
      <c r="G847" s="848"/>
      <c r="H847" s="679" t="s">
        <v>568</v>
      </c>
      <c r="I847" s="698">
        <v>0</v>
      </c>
      <c r="J847" s="715">
        <f t="shared" si="621"/>
        <v>0</v>
      </c>
      <c r="K847" s="702"/>
      <c r="L847" s="698">
        <v>0</v>
      </c>
      <c r="M847" s="715">
        <f t="shared" si="622"/>
        <v>0</v>
      </c>
      <c r="N847" s="701"/>
      <c r="O847" s="849"/>
      <c r="P847" s="851"/>
      <c r="Q847" s="853"/>
      <c r="R847" s="702"/>
      <c r="S847" s="699">
        <f t="shared" si="620"/>
        <v>0</v>
      </c>
      <c r="T847" s="700"/>
      <c r="U847" s="703">
        <f t="shared" si="618"/>
        <v>0</v>
      </c>
      <c r="V847" s="704">
        <f t="shared" si="619"/>
        <v>0</v>
      </c>
      <c r="W847" s="702"/>
      <c r="X847" s="699">
        <f t="shared" si="606"/>
        <v>0</v>
      </c>
      <c r="Y847" s="700"/>
      <c r="Z847" s="703">
        <f t="shared" si="607"/>
        <v>0</v>
      </c>
      <c r="AA847" s="705">
        <f t="shared" si="608"/>
        <v>0</v>
      </c>
    </row>
    <row r="848" spans="2:27" ht="14.25" customHeight="1" x14ac:dyDescent="0.15">
      <c r="B848" s="872">
        <v>94</v>
      </c>
      <c r="C848" s="873" t="s">
        <v>198</v>
      </c>
      <c r="D848" s="874"/>
      <c r="E848" s="863">
        <f t="shared" ref="E848" si="623">SUM(I848:I856)+SUM(L848:L856)</f>
        <v>250</v>
      </c>
      <c r="F848" s="865">
        <v>174</v>
      </c>
      <c r="G848" s="846" t="s">
        <v>566</v>
      </c>
      <c r="H848" s="680" t="s">
        <v>566</v>
      </c>
      <c r="I848" s="706">
        <v>100</v>
      </c>
      <c r="J848" s="716">
        <f t="shared" si="621"/>
        <v>476.19047619047615</v>
      </c>
      <c r="K848" s="710"/>
      <c r="L848" s="706">
        <v>75</v>
      </c>
      <c r="M848" s="716">
        <f t="shared" si="622"/>
        <v>206.19652471058063</v>
      </c>
      <c r="N848" s="709"/>
      <c r="O848" s="849"/>
      <c r="P848" s="851">
        <f t="shared" ref="P848" si="624">SUM(R848:R856)+SUM(W848:W856)</f>
        <v>0</v>
      </c>
      <c r="Q848" s="853"/>
      <c r="R848" s="710"/>
      <c r="S848" s="707">
        <f>+R848/210*1000</f>
        <v>0</v>
      </c>
      <c r="T848" s="708"/>
      <c r="U848" s="711">
        <f>+K848+T848</f>
        <v>0</v>
      </c>
      <c r="V848" s="712">
        <f>IF(S848=0,0,+U848/S848*100)</f>
        <v>0</v>
      </c>
      <c r="W848" s="710"/>
      <c r="X848" s="707">
        <f t="shared" si="606"/>
        <v>0</v>
      </c>
      <c r="Y848" s="708"/>
      <c r="Z848" s="711">
        <f t="shared" si="607"/>
        <v>0</v>
      </c>
      <c r="AA848" s="713">
        <f t="shared" si="608"/>
        <v>0</v>
      </c>
    </row>
    <row r="849" spans="2:27" ht="14.25" customHeight="1" x14ac:dyDescent="0.15">
      <c r="B849" s="872"/>
      <c r="C849" s="873"/>
      <c r="D849" s="874"/>
      <c r="E849" s="864"/>
      <c r="F849" s="865"/>
      <c r="G849" s="847"/>
      <c r="H849" s="678" t="s">
        <v>567</v>
      </c>
      <c r="I849" s="690">
        <v>0</v>
      </c>
      <c r="J849" s="714">
        <f t="shared" si="621"/>
        <v>0</v>
      </c>
      <c r="K849" s="694"/>
      <c r="L849" s="690">
        <v>0</v>
      </c>
      <c r="M849" s="714">
        <f t="shared" si="622"/>
        <v>0</v>
      </c>
      <c r="N849" s="693"/>
      <c r="O849" s="850"/>
      <c r="P849" s="852"/>
      <c r="Q849" s="854"/>
      <c r="R849" s="694"/>
      <c r="S849" s="691">
        <f t="shared" ref="S849" si="625">+R849/210*1000</f>
        <v>0</v>
      </c>
      <c r="T849" s="692"/>
      <c r="U849" s="695">
        <f t="shared" ref="U849:U856" si="626">+K849+T849</f>
        <v>0</v>
      </c>
      <c r="V849" s="696">
        <f t="shared" ref="V849:V856" si="627">IF(S849=0,0,+U849/S849*100)</f>
        <v>0</v>
      </c>
      <c r="W849" s="694"/>
      <c r="X849" s="691">
        <f t="shared" si="606"/>
        <v>0</v>
      </c>
      <c r="Y849" s="692"/>
      <c r="Z849" s="695">
        <f t="shared" si="607"/>
        <v>0</v>
      </c>
      <c r="AA849" s="697">
        <f t="shared" si="608"/>
        <v>0</v>
      </c>
    </row>
    <row r="850" spans="2:27" ht="14.25" customHeight="1" x14ac:dyDescent="0.15">
      <c r="B850" s="872"/>
      <c r="C850" s="873"/>
      <c r="D850" s="874"/>
      <c r="E850" s="864"/>
      <c r="F850" s="865"/>
      <c r="G850" s="848"/>
      <c r="H850" s="679" t="s">
        <v>568</v>
      </c>
      <c r="I850" s="698">
        <v>0</v>
      </c>
      <c r="J850" s="715">
        <f t="shared" si="621"/>
        <v>0</v>
      </c>
      <c r="K850" s="702"/>
      <c r="L850" s="698">
        <v>0</v>
      </c>
      <c r="M850" s="715">
        <f t="shared" si="622"/>
        <v>0</v>
      </c>
      <c r="N850" s="701"/>
      <c r="O850" s="850"/>
      <c r="P850" s="852"/>
      <c r="Q850" s="854"/>
      <c r="R850" s="702"/>
      <c r="S850" s="699">
        <f>+R850/210*1000</f>
        <v>0</v>
      </c>
      <c r="T850" s="700"/>
      <c r="U850" s="703">
        <f t="shared" si="626"/>
        <v>0</v>
      </c>
      <c r="V850" s="704">
        <f t="shared" si="627"/>
        <v>0</v>
      </c>
      <c r="W850" s="702"/>
      <c r="X850" s="699">
        <f t="shared" si="606"/>
        <v>0</v>
      </c>
      <c r="Y850" s="700"/>
      <c r="Z850" s="703">
        <f t="shared" si="607"/>
        <v>0</v>
      </c>
      <c r="AA850" s="705">
        <f t="shared" si="608"/>
        <v>0</v>
      </c>
    </row>
    <row r="851" spans="2:27" ht="14.25" customHeight="1" x14ac:dyDescent="0.15">
      <c r="B851" s="872"/>
      <c r="C851" s="873"/>
      <c r="D851" s="874"/>
      <c r="E851" s="864"/>
      <c r="F851" s="865"/>
      <c r="G851" s="846" t="s">
        <v>567</v>
      </c>
      <c r="H851" s="680" t="s">
        <v>566</v>
      </c>
      <c r="I851" s="706">
        <v>0</v>
      </c>
      <c r="J851" s="716">
        <f t="shared" si="621"/>
        <v>0</v>
      </c>
      <c r="K851" s="710"/>
      <c r="L851" s="706">
        <v>75</v>
      </c>
      <c r="M851" s="716">
        <f t="shared" si="622"/>
        <v>206.19652471058063</v>
      </c>
      <c r="N851" s="709"/>
      <c r="O851" s="850"/>
      <c r="P851" s="852"/>
      <c r="Q851" s="854"/>
      <c r="R851" s="710"/>
      <c r="S851" s="707">
        <f t="shared" ref="S851:S856" si="628">+R851/210*1000</f>
        <v>0</v>
      </c>
      <c r="T851" s="708"/>
      <c r="U851" s="711">
        <f t="shared" si="626"/>
        <v>0</v>
      </c>
      <c r="V851" s="712">
        <f t="shared" si="627"/>
        <v>0</v>
      </c>
      <c r="W851" s="710"/>
      <c r="X851" s="707">
        <f t="shared" si="606"/>
        <v>0</v>
      </c>
      <c r="Y851" s="708"/>
      <c r="Z851" s="711">
        <f t="shared" si="607"/>
        <v>0</v>
      </c>
      <c r="AA851" s="713">
        <f t="shared" si="608"/>
        <v>0</v>
      </c>
    </row>
    <row r="852" spans="2:27" ht="14.25" customHeight="1" x14ac:dyDescent="0.15">
      <c r="B852" s="872"/>
      <c r="C852" s="873"/>
      <c r="D852" s="874"/>
      <c r="E852" s="864"/>
      <c r="F852" s="865"/>
      <c r="G852" s="847"/>
      <c r="H852" s="678" t="s">
        <v>567</v>
      </c>
      <c r="I852" s="690">
        <v>0</v>
      </c>
      <c r="J852" s="714">
        <f t="shared" si="621"/>
        <v>0</v>
      </c>
      <c r="K852" s="694"/>
      <c r="L852" s="690">
        <v>0</v>
      </c>
      <c r="M852" s="714">
        <f t="shared" si="622"/>
        <v>0</v>
      </c>
      <c r="N852" s="693"/>
      <c r="O852" s="850"/>
      <c r="P852" s="852"/>
      <c r="Q852" s="854"/>
      <c r="R852" s="694"/>
      <c r="S852" s="691">
        <f t="shared" si="628"/>
        <v>0</v>
      </c>
      <c r="T852" s="692"/>
      <c r="U852" s="695">
        <f t="shared" si="626"/>
        <v>0</v>
      </c>
      <c r="V852" s="696">
        <f t="shared" si="627"/>
        <v>0</v>
      </c>
      <c r="W852" s="694"/>
      <c r="X852" s="691">
        <f t="shared" si="606"/>
        <v>0</v>
      </c>
      <c r="Y852" s="692"/>
      <c r="Z852" s="695">
        <f t="shared" si="607"/>
        <v>0</v>
      </c>
      <c r="AA852" s="697">
        <f t="shared" si="608"/>
        <v>0</v>
      </c>
    </row>
    <row r="853" spans="2:27" ht="14.25" customHeight="1" x14ac:dyDescent="0.15">
      <c r="B853" s="872"/>
      <c r="C853" s="873"/>
      <c r="D853" s="874"/>
      <c r="E853" s="864"/>
      <c r="F853" s="865"/>
      <c r="G853" s="848"/>
      <c r="H853" s="679" t="s">
        <v>568</v>
      </c>
      <c r="I853" s="698">
        <v>0</v>
      </c>
      <c r="J853" s="715">
        <f t="shared" si="621"/>
        <v>0</v>
      </c>
      <c r="K853" s="702"/>
      <c r="L853" s="698">
        <v>0</v>
      </c>
      <c r="M853" s="715">
        <f t="shared" si="622"/>
        <v>0</v>
      </c>
      <c r="N853" s="701"/>
      <c r="O853" s="850"/>
      <c r="P853" s="852"/>
      <c r="Q853" s="854"/>
      <c r="R853" s="702"/>
      <c r="S853" s="699">
        <f t="shared" si="628"/>
        <v>0</v>
      </c>
      <c r="T853" s="700"/>
      <c r="U853" s="703">
        <f t="shared" si="626"/>
        <v>0</v>
      </c>
      <c r="V853" s="704">
        <f t="shared" si="627"/>
        <v>0</v>
      </c>
      <c r="W853" s="702"/>
      <c r="X853" s="699">
        <f t="shared" si="606"/>
        <v>0</v>
      </c>
      <c r="Y853" s="700"/>
      <c r="Z853" s="703">
        <f t="shared" si="607"/>
        <v>0</v>
      </c>
      <c r="AA853" s="705">
        <f t="shared" si="608"/>
        <v>0</v>
      </c>
    </row>
    <row r="854" spans="2:27" ht="14.25" customHeight="1" x14ac:dyDescent="0.15">
      <c r="B854" s="872"/>
      <c r="C854" s="873"/>
      <c r="D854" s="874"/>
      <c r="E854" s="864"/>
      <c r="F854" s="865"/>
      <c r="G854" s="846" t="s">
        <v>568</v>
      </c>
      <c r="H854" s="680" t="s">
        <v>566</v>
      </c>
      <c r="I854" s="706">
        <v>0</v>
      </c>
      <c r="J854" s="716">
        <f t="shared" si="621"/>
        <v>0</v>
      </c>
      <c r="K854" s="710"/>
      <c r="L854" s="706">
        <v>0</v>
      </c>
      <c r="M854" s="716">
        <f t="shared" si="622"/>
        <v>0</v>
      </c>
      <c r="N854" s="709"/>
      <c r="O854" s="850"/>
      <c r="P854" s="852"/>
      <c r="Q854" s="854"/>
      <c r="R854" s="710"/>
      <c r="S854" s="707">
        <f t="shared" si="628"/>
        <v>0</v>
      </c>
      <c r="T854" s="708"/>
      <c r="U854" s="711">
        <f t="shared" si="626"/>
        <v>0</v>
      </c>
      <c r="V854" s="712">
        <f t="shared" si="627"/>
        <v>0</v>
      </c>
      <c r="W854" s="710"/>
      <c r="X854" s="707">
        <f t="shared" si="606"/>
        <v>0</v>
      </c>
      <c r="Y854" s="708"/>
      <c r="Z854" s="711">
        <f t="shared" si="607"/>
        <v>0</v>
      </c>
      <c r="AA854" s="713">
        <f t="shared" si="608"/>
        <v>0</v>
      </c>
    </row>
    <row r="855" spans="2:27" ht="14.25" customHeight="1" x14ac:dyDescent="0.15">
      <c r="B855" s="872"/>
      <c r="C855" s="873"/>
      <c r="D855" s="874"/>
      <c r="E855" s="864"/>
      <c r="F855" s="865"/>
      <c r="G855" s="847"/>
      <c r="H855" s="678" t="s">
        <v>567</v>
      </c>
      <c r="I855" s="690">
        <v>0</v>
      </c>
      <c r="J855" s="691">
        <f t="shared" si="621"/>
        <v>0</v>
      </c>
      <c r="K855" s="692"/>
      <c r="L855" s="690">
        <v>0</v>
      </c>
      <c r="M855" s="691">
        <f t="shared" si="622"/>
        <v>0</v>
      </c>
      <c r="N855" s="693"/>
      <c r="O855" s="850"/>
      <c r="P855" s="852"/>
      <c r="Q855" s="854"/>
      <c r="R855" s="694"/>
      <c r="S855" s="691">
        <f t="shared" si="628"/>
        <v>0</v>
      </c>
      <c r="T855" s="692"/>
      <c r="U855" s="695">
        <f t="shared" si="626"/>
        <v>0</v>
      </c>
      <c r="V855" s="696">
        <f t="shared" si="627"/>
        <v>0</v>
      </c>
      <c r="W855" s="694"/>
      <c r="X855" s="691">
        <f t="shared" si="606"/>
        <v>0</v>
      </c>
      <c r="Y855" s="692"/>
      <c r="Z855" s="695">
        <f t="shared" si="607"/>
        <v>0</v>
      </c>
      <c r="AA855" s="697">
        <f t="shared" si="608"/>
        <v>0</v>
      </c>
    </row>
    <row r="856" spans="2:27" ht="14.25" customHeight="1" x14ac:dyDescent="0.15">
      <c r="B856" s="872"/>
      <c r="C856" s="873"/>
      <c r="D856" s="874"/>
      <c r="E856" s="863"/>
      <c r="F856" s="865"/>
      <c r="G856" s="848"/>
      <c r="H856" s="679" t="s">
        <v>568</v>
      </c>
      <c r="I856" s="698">
        <v>0</v>
      </c>
      <c r="J856" s="699">
        <f t="shared" si="621"/>
        <v>0</v>
      </c>
      <c r="K856" s="700"/>
      <c r="L856" s="698">
        <v>0</v>
      </c>
      <c r="M856" s="699">
        <f t="shared" si="622"/>
        <v>0</v>
      </c>
      <c r="N856" s="701"/>
      <c r="O856" s="849"/>
      <c r="P856" s="851"/>
      <c r="Q856" s="853"/>
      <c r="R856" s="702"/>
      <c r="S856" s="699">
        <f t="shared" si="628"/>
        <v>0</v>
      </c>
      <c r="T856" s="700"/>
      <c r="U856" s="703">
        <f t="shared" si="626"/>
        <v>0</v>
      </c>
      <c r="V856" s="704">
        <f t="shared" si="627"/>
        <v>0</v>
      </c>
      <c r="W856" s="702"/>
      <c r="X856" s="699">
        <f t="shared" si="606"/>
        <v>0</v>
      </c>
      <c r="Y856" s="700"/>
      <c r="Z856" s="703">
        <f t="shared" si="607"/>
        <v>0</v>
      </c>
      <c r="AA856" s="705">
        <f t="shared" si="608"/>
        <v>0</v>
      </c>
    </row>
    <row r="857" spans="2:27" ht="14.25" customHeight="1" x14ac:dyDescent="0.15">
      <c r="B857" s="872">
        <v>95</v>
      </c>
      <c r="C857" s="873" t="s">
        <v>199</v>
      </c>
      <c r="D857" s="874"/>
      <c r="E857" s="863">
        <f t="shared" ref="E857" si="629">SUM(I857:I865)+SUM(L857:L865)</f>
        <v>300</v>
      </c>
      <c r="F857" s="865">
        <v>134</v>
      </c>
      <c r="G857" s="846" t="s">
        <v>566</v>
      </c>
      <c r="H857" s="680" t="s">
        <v>566</v>
      </c>
      <c r="I857" s="706">
        <v>100</v>
      </c>
      <c r="J857" s="716">
        <f t="shared" si="621"/>
        <v>476.19047619047615</v>
      </c>
      <c r="K857" s="710"/>
      <c r="L857" s="706">
        <v>150</v>
      </c>
      <c r="M857" s="716">
        <f t="shared" si="622"/>
        <v>412.39304942116127</v>
      </c>
      <c r="N857" s="709"/>
      <c r="O857" s="849"/>
      <c r="P857" s="851">
        <f t="shared" ref="P857" si="630">SUM(R857:R865)+SUM(W857:W865)</f>
        <v>0</v>
      </c>
      <c r="Q857" s="853"/>
      <c r="R857" s="710"/>
      <c r="S857" s="707">
        <f>+R857/210*1000</f>
        <v>0</v>
      </c>
      <c r="T857" s="708"/>
      <c r="U857" s="711">
        <f>+K857+T857</f>
        <v>0</v>
      </c>
      <c r="V857" s="712">
        <f>IF(S857=0,0,+U857/S857*100)</f>
        <v>0</v>
      </c>
      <c r="W857" s="710"/>
      <c r="X857" s="707">
        <f t="shared" si="606"/>
        <v>0</v>
      </c>
      <c r="Y857" s="708"/>
      <c r="Z857" s="711">
        <f t="shared" si="607"/>
        <v>0</v>
      </c>
      <c r="AA857" s="713">
        <f t="shared" si="608"/>
        <v>0</v>
      </c>
    </row>
    <row r="858" spans="2:27" ht="14.25" customHeight="1" x14ac:dyDescent="0.15">
      <c r="B858" s="872"/>
      <c r="C858" s="873"/>
      <c r="D858" s="874"/>
      <c r="E858" s="864"/>
      <c r="F858" s="865"/>
      <c r="G858" s="847"/>
      <c r="H858" s="678" t="s">
        <v>567</v>
      </c>
      <c r="I858" s="690">
        <v>50</v>
      </c>
      <c r="J858" s="714">
        <f t="shared" si="621"/>
        <v>238.09523809523807</v>
      </c>
      <c r="K858" s="694"/>
      <c r="L858" s="690">
        <v>0</v>
      </c>
      <c r="M858" s="714">
        <f t="shared" si="622"/>
        <v>0</v>
      </c>
      <c r="N858" s="693"/>
      <c r="O858" s="850"/>
      <c r="P858" s="852"/>
      <c r="Q858" s="854"/>
      <c r="R858" s="694"/>
      <c r="S858" s="691">
        <f t="shared" ref="S858" si="631">+R858/210*1000</f>
        <v>0</v>
      </c>
      <c r="T858" s="692"/>
      <c r="U858" s="695">
        <f t="shared" ref="U858:U865" si="632">+K858+T858</f>
        <v>0</v>
      </c>
      <c r="V858" s="696">
        <f t="shared" ref="V858:V865" si="633">IF(S858=0,0,+U858/S858*100)</f>
        <v>0</v>
      </c>
      <c r="W858" s="694"/>
      <c r="X858" s="691">
        <f t="shared" si="606"/>
        <v>0</v>
      </c>
      <c r="Y858" s="692"/>
      <c r="Z858" s="695">
        <f t="shared" si="607"/>
        <v>0</v>
      </c>
      <c r="AA858" s="697">
        <f t="shared" si="608"/>
        <v>0</v>
      </c>
    </row>
    <row r="859" spans="2:27" ht="14.25" customHeight="1" x14ac:dyDescent="0.15">
      <c r="B859" s="872"/>
      <c r="C859" s="873"/>
      <c r="D859" s="874"/>
      <c r="E859" s="864"/>
      <c r="F859" s="865"/>
      <c r="G859" s="848"/>
      <c r="H859" s="679" t="s">
        <v>568</v>
      </c>
      <c r="I859" s="698">
        <v>0</v>
      </c>
      <c r="J859" s="715">
        <f t="shared" si="621"/>
        <v>0</v>
      </c>
      <c r="K859" s="702"/>
      <c r="L859" s="698">
        <v>0</v>
      </c>
      <c r="M859" s="715">
        <f t="shared" si="622"/>
        <v>0</v>
      </c>
      <c r="N859" s="701"/>
      <c r="O859" s="850"/>
      <c r="P859" s="852"/>
      <c r="Q859" s="854"/>
      <c r="R859" s="702"/>
      <c r="S859" s="699">
        <f>+R859/210*1000</f>
        <v>0</v>
      </c>
      <c r="T859" s="700"/>
      <c r="U859" s="703">
        <f t="shared" si="632"/>
        <v>0</v>
      </c>
      <c r="V859" s="704">
        <f t="shared" si="633"/>
        <v>0</v>
      </c>
      <c r="W859" s="702"/>
      <c r="X859" s="699">
        <f t="shared" si="606"/>
        <v>0</v>
      </c>
      <c r="Y859" s="700"/>
      <c r="Z859" s="703">
        <f t="shared" si="607"/>
        <v>0</v>
      </c>
      <c r="AA859" s="705">
        <f t="shared" si="608"/>
        <v>0</v>
      </c>
    </row>
    <row r="860" spans="2:27" ht="14.25" customHeight="1" x14ac:dyDescent="0.15">
      <c r="B860" s="872"/>
      <c r="C860" s="873"/>
      <c r="D860" s="874"/>
      <c r="E860" s="864"/>
      <c r="F860" s="865"/>
      <c r="G860" s="846" t="s">
        <v>567</v>
      </c>
      <c r="H860" s="680" t="s">
        <v>566</v>
      </c>
      <c r="I860" s="706">
        <v>0</v>
      </c>
      <c r="J860" s="716">
        <f t="shared" si="621"/>
        <v>0</v>
      </c>
      <c r="K860" s="710"/>
      <c r="L860" s="706">
        <v>0</v>
      </c>
      <c r="M860" s="716">
        <f t="shared" si="622"/>
        <v>0</v>
      </c>
      <c r="N860" s="709"/>
      <c r="O860" s="850"/>
      <c r="P860" s="852"/>
      <c r="Q860" s="854"/>
      <c r="R860" s="710"/>
      <c r="S860" s="707">
        <f t="shared" ref="S860:S865" si="634">+R860/210*1000</f>
        <v>0</v>
      </c>
      <c r="T860" s="708"/>
      <c r="U860" s="711">
        <f t="shared" si="632"/>
        <v>0</v>
      </c>
      <c r="V860" s="712">
        <f t="shared" si="633"/>
        <v>0</v>
      </c>
      <c r="W860" s="710"/>
      <c r="X860" s="707">
        <f t="shared" si="606"/>
        <v>0</v>
      </c>
      <c r="Y860" s="708"/>
      <c r="Z860" s="711">
        <f t="shared" si="607"/>
        <v>0</v>
      </c>
      <c r="AA860" s="713">
        <f t="shared" si="608"/>
        <v>0</v>
      </c>
    </row>
    <row r="861" spans="2:27" ht="14.25" customHeight="1" x14ac:dyDescent="0.15">
      <c r="B861" s="872"/>
      <c r="C861" s="873"/>
      <c r="D861" s="874"/>
      <c r="E861" s="864"/>
      <c r="F861" s="865"/>
      <c r="G861" s="847"/>
      <c r="H861" s="678" t="s">
        <v>567</v>
      </c>
      <c r="I861" s="690">
        <v>0</v>
      </c>
      <c r="J861" s="714">
        <f t="shared" si="621"/>
        <v>0</v>
      </c>
      <c r="K861" s="694"/>
      <c r="L861" s="690">
        <v>0</v>
      </c>
      <c r="M861" s="714">
        <f t="shared" si="622"/>
        <v>0</v>
      </c>
      <c r="N861" s="693"/>
      <c r="O861" s="850"/>
      <c r="P861" s="852"/>
      <c r="Q861" s="854"/>
      <c r="R861" s="694"/>
      <c r="S861" s="691">
        <f t="shared" si="634"/>
        <v>0</v>
      </c>
      <c r="T861" s="692"/>
      <c r="U861" s="695">
        <f t="shared" si="632"/>
        <v>0</v>
      </c>
      <c r="V861" s="696">
        <f t="shared" si="633"/>
        <v>0</v>
      </c>
      <c r="W861" s="694"/>
      <c r="X861" s="691">
        <f t="shared" si="606"/>
        <v>0</v>
      </c>
      <c r="Y861" s="692"/>
      <c r="Z861" s="695">
        <f t="shared" si="607"/>
        <v>0</v>
      </c>
      <c r="AA861" s="697">
        <f t="shared" si="608"/>
        <v>0</v>
      </c>
    </row>
    <row r="862" spans="2:27" ht="14.25" customHeight="1" x14ac:dyDescent="0.15">
      <c r="B862" s="872"/>
      <c r="C862" s="873"/>
      <c r="D862" s="874"/>
      <c r="E862" s="864"/>
      <c r="F862" s="865"/>
      <c r="G862" s="848"/>
      <c r="H862" s="679" t="s">
        <v>568</v>
      </c>
      <c r="I862" s="698">
        <v>0</v>
      </c>
      <c r="J862" s="715">
        <f t="shared" si="621"/>
        <v>0</v>
      </c>
      <c r="K862" s="702"/>
      <c r="L862" s="698">
        <v>0</v>
      </c>
      <c r="M862" s="715">
        <f t="shared" si="622"/>
        <v>0</v>
      </c>
      <c r="N862" s="701"/>
      <c r="O862" s="850"/>
      <c r="P862" s="852"/>
      <c r="Q862" s="854"/>
      <c r="R862" s="702"/>
      <c r="S862" s="699">
        <f t="shared" si="634"/>
        <v>0</v>
      </c>
      <c r="T862" s="700"/>
      <c r="U862" s="703">
        <f t="shared" si="632"/>
        <v>0</v>
      </c>
      <c r="V862" s="704">
        <f t="shared" si="633"/>
        <v>0</v>
      </c>
      <c r="W862" s="702"/>
      <c r="X862" s="699">
        <f t="shared" si="606"/>
        <v>0</v>
      </c>
      <c r="Y862" s="700"/>
      <c r="Z862" s="703">
        <f t="shared" si="607"/>
        <v>0</v>
      </c>
      <c r="AA862" s="705">
        <f t="shared" si="608"/>
        <v>0</v>
      </c>
    </row>
    <row r="863" spans="2:27" ht="14.25" customHeight="1" x14ac:dyDescent="0.15">
      <c r="B863" s="872"/>
      <c r="C863" s="873"/>
      <c r="D863" s="874"/>
      <c r="E863" s="864"/>
      <c r="F863" s="865"/>
      <c r="G863" s="846" t="s">
        <v>568</v>
      </c>
      <c r="H863" s="680" t="s">
        <v>566</v>
      </c>
      <c r="I863" s="706">
        <v>0</v>
      </c>
      <c r="J863" s="716">
        <f t="shared" si="621"/>
        <v>0</v>
      </c>
      <c r="K863" s="710"/>
      <c r="L863" s="706">
        <v>0</v>
      </c>
      <c r="M863" s="716">
        <f t="shared" si="622"/>
        <v>0</v>
      </c>
      <c r="N863" s="709"/>
      <c r="O863" s="850"/>
      <c r="P863" s="852"/>
      <c r="Q863" s="854"/>
      <c r="R863" s="710"/>
      <c r="S863" s="707">
        <f t="shared" si="634"/>
        <v>0</v>
      </c>
      <c r="T863" s="708"/>
      <c r="U863" s="711">
        <f t="shared" si="632"/>
        <v>0</v>
      </c>
      <c r="V863" s="712">
        <f t="shared" si="633"/>
        <v>0</v>
      </c>
      <c r="W863" s="710"/>
      <c r="X863" s="707">
        <f t="shared" si="606"/>
        <v>0</v>
      </c>
      <c r="Y863" s="708"/>
      <c r="Z863" s="711">
        <f t="shared" si="607"/>
        <v>0</v>
      </c>
      <c r="AA863" s="713">
        <f t="shared" si="608"/>
        <v>0</v>
      </c>
    </row>
    <row r="864" spans="2:27" ht="14.25" customHeight="1" x14ac:dyDescent="0.15">
      <c r="B864" s="872"/>
      <c r="C864" s="873"/>
      <c r="D864" s="874"/>
      <c r="E864" s="864"/>
      <c r="F864" s="865"/>
      <c r="G864" s="847"/>
      <c r="H864" s="678" t="s">
        <v>567</v>
      </c>
      <c r="I864" s="690">
        <v>0</v>
      </c>
      <c r="J864" s="714">
        <f t="shared" si="621"/>
        <v>0</v>
      </c>
      <c r="K864" s="694"/>
      <c r="L864" s="690">
        <v>0</v>
      </c>
      <c r="M864" s="714">
        <f t="shared" si="622"/>
        <v>0</v>
      </c>
      <c r="N864" s="693"/>
      <c r="O864" s="850"/>
      <c r="P864" s="852"/>
      <c r="Q864" s="854"/>
      <c r="R864" s="694"/>
      <c r="S864" s="691">
        <f t="shared" si="634"/>
        <v>0</v>
      </c>
      <c r="T864" s="692"/>
      <c r="U864" s="695">
        <f t="shared" si="632"/>
        <v>0</v>
      </c>
      <c r="V864" s="696">
        <f t="shared" si="633"/>
        <v>0</v>
      </c>
      <c r="W864" s="694"/>
      <c r="X864" s="691">
        <f t="shared" si="606"/>
        <v>0</v>
      </c>
      <c r="Y864" s="692"/>
      <c r="Z864" s="695">
        <f t="shared" si="607"/>
        <v>0</v>
      </c>
      <c r="AA864" s="697">
        <f t="shared" si="608"/>
        <v>0</v>
      </c>
    </row>
    <row r="865" spans="2:27" ht="14.25" customHeight="1" x14ac:dyDescent="0.15">
      <c r="B865" s="872"/>
      <c r="C865" s="873"/>
      <c r="D865" s="874"/>
      <c r="E865" s="863"/>
      <c r="F865" s="865"/>
      <c r="G865" s="848"/>
      <c r="H865" s="679" t="s">
        <v>568</v>
      </c>
      <c r="I865" s="698">
        <v>0</v>
      </c>
      <c r="J865" s="715">
        <f t="shared" si="621"/>
        <v>0</v>
      </c>
      <c r="K865" s="702"/>
      <c r="L865" s="698">
        <v>0</v>
      </c>
      <c r="M865" s="715">
        <f t="shared" si="622"/>
        <v>0</v>
      </c>
      <c r="N865" s="701"/>
      <c r="O865" s="849"/>
      <c r="P865" s="851"/>
      <c r="Q865" s="853"/>
      <c r="R865" s="702"/>
      <c r="S865" s="699">
        <f t="shared" si="634"/>
        <v>0</v>
      </c>
      <c r="T865" s="700"/>
      <c r="U865" s="703">
        <f t="shared" si="632"/>
        <v>0</v>
      </c>
      <c r="V865" s="704">
        <f t="shared" si="633"/>
        <v>0</v>
      </c>
      <c r="W865" s="702"/>
      <c r="X865" s="699">
        <f t="shared" si="606"/>
        <v>0</v>
      </c>
      <c r="Y865" s="700"/>
      <c r="Z865" s="703">
        <f t="shared" si="607"/>
        <v>0</v>
      </c>
      <c r="AA865" s="705">
        <f t="shared" si="608"/>
        <v>0</v>
      </c>
    </row>
    <row r="866" spans="2:27" ht="14.25" customHeight="1" x14ac:dyDescent="0.15">
      <c r="B866" s="872">
        <v>96</v>
      </c>
      <c r="C866" s="873" t="s">
        <v>200</v>
      </c>
      <c r="D866" s="874"/>
      <c r="E866" s="863">
        <f t="shared" ref="E866" si="635">SUM(I866:I874)+SUM(L866:L874)</f>
        <v>500</v>
      </c>
      <c r="F866" s="865">
        <v>178</v>
      </c>
      <c r="G866" s="846" t="s">
        <v>566</v>
      </c>
      <c r="H866" s="680" t="s">
        <v>566</v>
      </c>
      <c r="I866" s="706">
        <v>100</v>
      </c>
      <c r="J866" s="716">
        <f t="shared" si="621"/>
        <v>476.19047619047615</v>
      </c>
      <c r="K866" s="710"/>
      <c r="L866" s="706">
        <v>300</v>
      </c>
      <c r="M866" s="716">
        <f t="shared" si="622"/>
        <v>824.78609884232253</v>
      </c>
      <c r="N866" s="709"/>
      <c r="O866" s="849"/>
      <c r="P866" s="851">
        <f t="shared" ref="P866" si="636">SUM(R866:R874)+SUM(W866:W874)</f>
        <v>0</v>
      </c>
      <c r="Q866" s="853"/>
      <c r="R866" s="710"/>
      <c r="S866" s="707">
        <f>+R866/210*1000</f>
        <v>0</v>
      </c>
      <c r="T866" s="708"/>
      <c r="U866" s="711">
        <f>+K866+T866</f>
        <v>0</v>
      </c>
      <c r="V866" s="712">
        <f>IF(S866=0,0,+U866/S866*100)</f>
        <v>0</v>
      </c>
      <c r="W866" s="710"/>
      <c r="X866" s="707">
        <f t="shared" si="606"/>
        <v>0</v>
      </c>
      <c r="Y866" s="708"/>
      <c r="Z866" s="711">
        <f t="shared" si="607"/>
        <v>0</v>
      </c>
      <c r="AA866" s="713">
        <f t="shared" si="608"/>
        <v>0</v>
      </c>
    </row>
    <row r="867" spans="2:27" ht="14.25" customHeight="1" x14ac:dyDescent="0.15">
      <c r="B867" s="872"/>
      <c r="C867" s="873"/>
      <c r="D867" s="874"/>
      <c r="E867" s="864"/>
      <c r="F867" s="865"/>
      <c r="G867" s="847"/>
      <c r="H867" s="678" t="s">
        <v>567</v>
      </c>
      <c r="I867" s="690">
        <v>0</v>
      </c>
      <c r="J867" s="714">
        <f t="shared" si="621"/>
        <v>0</v>
      </c>
      <c r="K867" s="694"/>
      <c r="L867" s="690">
        <v>0</v>
      </c>
      <c r="M867" s="714">
        <f t="shared" si="622"/>
        <v>0</v>
      </c>
      <c r="N867" s="693"/>
      <c r="O867" s="850"/>
      <c r="P867" s="852"/>
      <c r="Q867" s="854"/>
      <c r="R867" s="694"/>
      <c r="S867" s="691">
        <f t="shared" ref="S867" si="637">+R867/210*1000</f>
        <v>0</v>
      </c>
      <c r="T867" s="692"/>
      <c r="U867" s="695">
        <f t="shared" ref="U867:U874" si="638">+K867+T867</f>
        <v>0</v>
      </c>
      <c r="V867" s="696">
        <f t="shared" ref="V867:V874" si="639">IF(S867=0,0,+U867/S867*100)</f>
        <v>0</v>
      </c>
      <c r="W867" s="694"/>
      <c r="X867" s="691">
        <f t="shared" si="606"/>
        <v>0</v>
      </c>
      <c r="Y867" s="692"/>
      <c r="Z867" s="695">
        <f t="shared" si="607"/>
        <v>0</v>
      </c>
      <c r="AA867" s="697">
        <f t="shared" si="608"/>
        <v>0</v>
      </c>
    </row>
    <row r="868" spans="2:27" ht="14.25" customHeight="1" x14ac:dyDescent="0.15">
      <c r="B868" s="872"/>
      <c r="C868" s="873"/>
      <c r="D868" s="874"/>
      <c r="E868" s="864"/>
      <c r="F868" s="865"/>
      <c r="G868" s="848"/>
      <c r="H868" s="679" t="s">
        <v>568</v>
      </c>
      <c r="I868" s="698">
        <v>0</v>
      </c>
      <c r="J868" s="715">
        <f t="shared" si="621"/>
        <v>0</v>
      </c>
      <c r="K868" s="702"/>
      <c r="L868" s="698">
        <v>0</v>
      </c>
      <c r="M868" s="715">
        <f t="shared" si="622"/>
        <v>0</v>
      </c>
      <c r="N868" s="701"/>
      <c r="O868" s="850"/>
      <c r="P868" s="852"/>
      <c r="Q868" s="854"/>
      <c r="R868" s="702"/>
      <c r="S868" s="699">
        <f>+R868/210*1000</f>
        <v>0</v>
      </c>
      <c r="T868" s="700"/>
      <c r="U868" s="703">
        <f t="shared" si="638"/>
        <v>0</v>
      </c>
      <c r="V868" s="704">
        <f t="shared" si="639"/>
        <v>0</v>
      </c>
      <c r="W868" s="702"/>
      <c r="X868" s="699">
        <f t="shared" si="606"/>
        <v>0</v>
      </c>
      <c r="Y868" s="700"/>
      <c r="Z868" s="703">
        <f t="shared" si="607"/>
        <v>0</v>
      </c>
      <c r="AA868" s="705">
        <f t="shared" si="608"/>
        <v>0</v>
      </c>
    </row>
    <row r="869" spans="2:27" ht="14.25" customHeight="1" x14ac:dyDescent="0.15">
      <c r="B869" s="872"/>
      <c r="C869" s="873"/>
      <c r="D869" s="874"/>
      <c r="E869" s="864"/>
      <c r="F869" s="865"/>
      <c r="G869" s="846" t="s">
        <v>567</v>
      </c>
      <c r="H869" s="680" t="s">
        <v>566</v>
      </c>
      <c r="I869" s="706">
        <v>0</v>
      </c>
      <c r="J869" s="716">
        <f t="shared" si="621"/>
        <v>0</v>
      </c>
      <c r="K869" s="710"/>
      <c r="L869" s="706">
        <v>100</v>
      </c>
      <c r="M869" s="716">
        <f t="shared" si="622"/>
        <v>274.92869961410747</v>
      </c>
      <c r="N869" s="709"/>
      <c r="O869" s="850"/>
      <c r="P869" s="852"/>
      <c r="Q869" s="854"/>
      <c r="R869" s="710"/>
      <c r="S869" s="707">
        <f t="shared" ref="S869:S874" si="640">+R869/210*1000</f>
        <v>0</v>
      </c>
      <c r="T869" s="708"/>
      <c r="U869" s="711">
        <f t="shared" si="638"/>
        <v>0</v>
      </c>
      <c r="V869" s="712">
        <f t="shared" si="639"/>
        <v>0</v>
      </c>
      <c r="W869" s="710"/>
      <c r="X869" s="707">
        <f t="shared" si="606"/>
        <v>0</v>
      </c>
      <c r="Y869" s="708"/>
      <c r="Z869" s="711">
        <f t="shared" si="607"/>
        <v>0</v>
      </c>
      <c r="AA869" s="713">
        <f t="shared" si="608"/>
        <v>0</v>
      </c>
    </row>
    <row r="870" spans="2:27" ht="14.25" customHeight="1" x14ac:dyDescent="0.15">
      <c r="B870" s="872"/>
      <c r="C870" s="873"/>
      <c r="D870" s="874"/>
      <c r="E870" s="864"/>
      <c r="F870" s="865"/>
      <c r="G870" s="847"/>
      <c r="H870" s="678" t="s">
        <v>567</v>
      </c>
      <c r="I870" s="690">
        <v>0</v>
      </c>
      <c r="J870" s="714">
        <f t="shared" si="621"/>
        <v>0</v>
      </c>
      <c r="K870" s="694"/>
      <c r="L870" s="690">
        <v>0</v>
      </c>
      <c r="M870" s="714">
        <f t="shared" si="622"/>
        <v>0</v>
      </c>
      <c r="N870" s="693"/>
      <c r="O870" s="850"/>
      <c r="P870" s="852"/>
      <c r="Q870" s="854"/>
      <c r="R870" s="694"/>
      <c r="S870" s="691">
        <f t="shared" si="640"/>
        <v>0</v>
      </c>
      <c r="T870" s="692"/>
      <c r="U870" s="695">
        <f t="shared" si="638"/>
        <v>0</v>
      </c>
      <c r="V870" s="696">
        <f t="shared" si="639"/>
        <v>0</v>
      </c>
      <c r="W870" s="694"/>
      <c r="X870" s="691">
        <f t="shared" si="606"/>
        <v>0</v>
      </c>
      <c r="Y870" s="692"/>
      <c r="Z870" s="695">
        <f t="shared" si="607"/>
        <v>0</v>
      </c>
      <c r="AA870" s="697">
        <f t="shared" si="608"/>
        <v>0</v>
      </c>
    </row>
    <row r="871" spans="2:27" ht="14.25" customHeight="1" x14ac:dyDescent="0.15">
      <c r="B871" s="872"/>
      <c r="C871" s="873"/>
      <c r="D871" s="874"/>
      <c r="E871" s="864"/>
      <c r="F871" s="865"/>
      <c r="G871" s="848"/>
      <c r="H871" s="679" t="s">
        <v>568</v>
      </c>
      <c r="I871" s="698">
        <v>0</v>
      </c>
      <c r="J871" s="715">
        <f t="shared" si="621"/>
        <v>0</v>
      </c>
      <c r="K871" s="702"/>
      <c r="L871" s="698">
        <v>0</v>
      </c>
      <c r="M871" s="715">
        <f t="shared" si="622"/>
        <v>0</v>
      </c>
      <c r="N871" s="701"/>
      <c r="O871" s="850"/>
      <c r="P871" s="852"/>
      <c r="Q871" s="854"/>
      <c r="R871" s="702"/>
      <c r="S871" s="699">
        <f t="shared" si="640"/>
        <v>0</v>
      </c>
      <c r="T871" s="700"/>
      <c r="U871" s="703">
        <f t="shared" si="638"/>
        <v>0</v>
      </c>
      <c r="V871" s="704">
        <f t="shared" si="639"/>
        <v>0</v>
      </c>
      <c r="W871" s="702"/>
      <c r="X871" s="699">
        <f t="shared" si="606"/>
        <v>0</v>
      </c>
      <c r="Y871" s="700"/>
      <c r="Z871" s="703">
        <f t="shared" si="607"/>
        <v>0</v>
      </c>
      <c r="AA871" s="705">
        <f t="shared" si="608"/>
        <v>0</v>
      </c>
    </row>
    <row r="872" spans="2:27" ht="14.25" customHeight="1" x14ac:dyDescent="0.15">
      <c r="B872" s="872"/>
      <c r="C872" s="873"/>
      <c r="D872" s="874"/>
      <c r="E872" s="864"/>
      <c r="F872" s="865"/>
      <c r="G872" s="846" t="s">
        <v>568</v>
      </c>
      <c r="H872" s="680" t="s">
        <v>566</v>
      </c>
      <c r="I872" s="706">
        <v>0</v>
      </c>
      <c r="J872" s="716">
        <f t="shared" si="621"/>
        <v>0</v>
      </c>
      <c r="K872" s="710"/>
      <c r="L872" s="706">
        <v>0</v>
      </c>
      <c r="M872" s="716">
        <f t="shared" si="622"/>
        <v>0</v>
      </c>
      <c r="N872" s="709"/>
      <c r="O872" s="850"/>
      <c r="P872" s="852"/>
      <c r="Q872" s="854"/>
      <c r="R872" s="710"/>
      <c r="S872" s="707">
        <f t="shared" si="640"/>
        <v>0</v>
      </c>
      <c r="T872" s="708"/>
      <c r="U872" s="711">
        <f t="shared" si="638"/>
        <v>0</v>
      </c>
      <c r="V872" s="712">
        <f t="shared" si="639"/>
        <v>0</v>
      </c>
      <c r="W872" s="710"/>
      <c r="X872" s="707">
        <f t="shared" si="606"/>
        <v>0</v>
      </c>
      <c r="Y872" s="708"/>
      <c r="Z872" s="711">
        <f t="shared" si="607"/>
        <v>0</v>
      </c>
      <c r="AA872" s="713">
        <f t="shared" si="608"/>
        <v>0</v>
      </c>
    </row>
    <row r="873" spans="2:27" ht="14.25" customHeight="1" x14ac:dyDescent="0.15">
      <c r="B873" s="872"/>
      <c r="C873" s="873"/>
      <c r="D873" s="874"/>
      <c r="E873" s="864"/>
      <c r="F873" s="865"/>
      <c r="G873" s="847"/>
      <c r="H873" s="678" t="s">
        <v>567</v>
      </c>
      <c r="I873" s="690">
        <v>0</v>
      </c>
      <c r="J873" s="714">
        <f t="shared" si="621"/>
        <v>0</v>
      </c>
      <c r="K873" s="694"/>
      <c r="L873" s="690">
        <v>0</v>
      </c>
      <c r="M873" s="714">
        <f t="shared" si="622"/>
        <v>0</v>
      </c>
      <c r="N873" s="693"/>
      <c r="O873" s="850"/>
      <c r="P873" s="852"/>
      <c r="Q873" s="854"/>
      <c r="R873" s="694"/>
      <c r="S873" s="691">
        <f t="shared" si="640"/>
        <v>0</v>
      </c>
      <c r="T873" s="692"/>
      <c r="U873" s="695">
        <f t="shared" si="638"/>
        <v>0</v>
      </c>
      <c r="V873" s="696">
        <f t="shared" si="639"/>
        <v>0</v>
      </c>
      <c r="W873" s="694"/>
      <c r="X873" s="691">
        <f t="shared" si="606"/>
        <v>0</v>
      </c>
      <c r="Y873" s="692"/>
      <c r="Z873" s="695">
        <f t="shared" si="607"/>
        <v>0</v>
      </c>
      <c r="AA873" s="697">
        <f t="shared" si="608"/>
        <v>0</v>
      </c>
    </row>
    <row r="874" spans="2:27" ht="14.25" customHeight="1" x14ac:dyDescent="0.15">
      <c r="B874" s="872"/>
      <c r="C874" s="873"/>
      <c r="D874" s="874"/>
      <c r="E874" s="863"/>
      <c r="F874" s="865"/>
      <c r="G874" s="848"/>
      <c r="H874" s="679" t="s">
        <v>568</v>
      </c>
      <c r="I874" s="698">
        <v>0</v>
      </c>
      <c r="J874" s="715">
        <f t="shared" si="621"/>
        <v>0</v>
      </c>
      <c r="K874" s="702"/>
      <c r="L874" s="698">
        <v>0</v>
      </c>
      <c r="M874" s="715">
        <f t="shared" si="622"/>
        <v>0</v>
      </c>
      <c r="N874" s="701"/>
      <c r="O874" s="849"/>
      <c r="P874" s="851"/>
      <c r="Q874" s="853"/>
      <c r="R874" s="702"/>
      <c r="S874" s="699">
        <f t="shared" si="640"/>
        <v>0</v>
      </c>
      <c r="T874" s="700"/>
      <c r="U874" s="703">
        <f t="shared" si="638"/>
        <v>0</v>
      </c>
      <c r="V874" s="704">
        <f t="shared" si="639"/>
        <v>0</v>
      </c>
      <c r="W874" s="702"/>
      <c r="X874" s="699">
        <f t="shared" si="606"/>
        <v>0</v>
      </c>
      <c r="Y874" s="700"/>
      <c r="Z874" s="703">
        <f t="shared" si="607"/>
        <v>0</v>
      </c>
      <c r="AA874" s="705">
        <f t="shared" si="608"/>
        <v>0</v>
      </c>
    </row>
    <row r="875" spans="2:27" ht="14.25" customHeight="1" x14ac:dyDescent="0.15">
      <c r="B875" s="872">
        <v>97</v>
      </c>
      <c r="C875" s="873" t="s">
        <v>560</v>
      </c>
      <c r="D875" s="874"/>
      <c r="E875" s="863">
        <f t="shared" ref="E875" si="641">SUM(I875:I883)+SUM(L875:L883)</f>
        <v>450</v>
      </c>
      <c r="F875" s="865">
        <v>172</v>
      </c>
      <c r="G875" s="846" t="s">
        <v>566</v>
      </c>
      <c r="H875" s="680" t="s">
        <v>566</v>
      </c>
      <c r="I875" s="706">
        <v>75</v>
      </c>
      <c r="J875" s="716">
        <f t="shared" si="621"/>
        <v>357.14285714285717</v>
      </c>
      <c r="K875" s="710"/>
      <c r="L875" s="706">
        <v>300</v>
      </c>
      <c r="M875" s="716">
        <f t="shared" si="622"/>
        <v>824.78609884232253</v>
      </c>
      <c r="N875" s="709"/>
      <c r="O875" s="849"/>
      <c r="P875" s="851">
        <f t="shared" ref="P875" si="642">SUM(R875:R883)+SUM(W875:W883)</f>
        <v>0</v>
      </c>
      <c r="Q875" s="853"/>
      <c r="R875" s="710"/>
      <c r="S875" s="707">
        <f>+R875/210*1000</f>
        <v>0</v>
      </c>
      <c r="T875" s="708"/>
      <c r="U875" s="711">
        <f>+K875+T875</f>
        <v>0</v>
      </c>
      <c r="V875" s="712">
        <f>IF(S875=0,0,+U875/S875*100)</f>
        <v>0</v>
      </c>
      <c r="W875" s="710"/>
      <c r="X875" s="707">
        <f t="shared" si="606"/>
        <v>0</v>
      </c>
      <c r="Y875" s="708"/>
      <c r="Z875" s="711">
        <f t="shared" si="607"/>
        <v>0</v>
      </c>
      <c r="AA875" s="713">
        <f t="shared" si="608"/>
        <v>0</v>
      </c>
    </row>
    <row r="876" spans="2:27" ht="14.25" customHeight="1" x14ac:dyDescent="0.15">
      <c r="B876" s="872"/>
      <c r="C876" s="873"/>
      <c r="D876" s="874"/>
      <c r="E876" s="864"/>
      <c r="F876" s="865"/>
      <c r="G876" s="847"/>
      <c r="H876" s="678" t="s">
        <v>567</v>
      </c>
      <c r="I876" s="690">
        <v>75</v>
      </c>
      <c r="J876" s="714">
        <f t="shared" si="621"/>
        <v>357.14285714285717</v>
      </c>
      <c r="K876" s="694"/>
      <c r="L876" s="690">
        <v>0</v>
      </c>
      <c r="M876" s="714">
        <f t="shared" si="622"/>
        <v>0</v>
      </c>
      <c r="N876" s="693"/>
      <c r="O876" s="850"/>
      <c r="P876" s="852"/>
      <c r="Q876" s="854"/>
      <c r="R876" s="694"/>
      <c r="S876" s="691">
        <f t="shared" ref="S876" si="643">+R876/210*1000</f>
        <v>0</v>
      </c>
      <c r="T876" s="692"/>
      <c r="U876" s="695">
        <f t="shared" ref="U876:U883" si="644">+K876+T876</f>
        <v>0</v>
      </c>
      <c r="V876" s="696">
        <f t="shared" ref="V876:V883" si="645">IF(S876=0,0,+U876/S876*100)</f>
        <v>0</v>
      </c>
      <c r="W876" s="694"/>
      <c r="X876" s="691">
        <f t="shared" si="606"/>
        <v>0</v>
      </c>
      <c r="Y876" s="692"/>
      <c r="Z876" s="695">
        <f t="shared" si="607"/>
        <v>0</v>
      </c>
      <c r="AA876" s="697">
        <f t="shared" si="608"/>
        <v>0</v>
      </c>
    </row>
    <row r="877" spans="2:27" ht="14.25" customHeight="1" x14ac:dyDescent="0.15">
      <c r="B877" s="872"/>
      <c r="C877" s="873"/>
      <c r="D877" s="874"/>
      <c r="E877" s="864"/>
      <c r="F877" s="865"/>
      <c r="G877" s="848"/>
      <c r="H877" s="679" t="s">
        <v>568</v>
      </c>
      <c r="I877" s="698">
        <v>0</v>
      </c>
      <c r="J877" s="715">
        <f t="shared" si="621"/>
        <v>0</v>
      </c>
      <c r="K877" s="702"/>
      <c r="L877" s="698">
        <v>0</v>
      </c>
      <c r="M877" s="715">
        <f t="shared" si="622"/>
        <v>0</v>
      </c>
      <c r="N877" s="701"/>
      <c r="O877" s="850"/>
      <c r="P877" s="852"/>
      <c r="Q877" s="854"/>
      <c r="R877" s="702"/>
      <c r="S877" s="699">
        <f>+R877/210*1000</f>
        <v>0</v>
      </c>
      <c r="T877" s="700"/>
      <c r="U877" s="703">
        <f t="shared" si="644"/>
        <v>0</v>
      </c>
      <c r="V877" s="704">
        <f t="shared" si="645"/>
        <v>0</v>
      </c>
      <c r="W877" s="702"/>
      <c r="X877" s="699">
        <f t="shared" si="606"/>
        <v>0</v>
      </c>
      <c r="Y877" s="700"/>
      <c r="Z877" s="703">
        <f t="shared" si="607"/>
        <v>0</v>
      </c>
      <c r="AA877" s="705">
        <f t="shared" si="608"/>
        <v>0</v>
      </c>
    </row>
    <row r="878" spans="2:27" ht="14.25" customHeight="1" x14ac:dyDescent="0.15">
      <c r="B878" s="872"/>
      <c r="C878" s="873"/>
      <c r="D878" s="874"/>
      <c r="E878" s="864"/>
      <c r="F878" s="865"/>
      <c r="G878" s="846" t="s">
        <v>567</v>
      </c>
      <c r="H878" s="680" t="s">
        <v>566</v>
      </c>
      <c r="I878" s="706">
        <v>0</v>
      </c>
      <c r="J878" s="716">
        <f t="shared" si="621"/>
        <v>0</v>
      </c>
      <c r="K878" s="710"/>
      <c r="L878" s="706">
        <v>0</v>
      </c>
      <c r="M878" s="716">
        <f t="shared" si="622"/>
        <v>0</v>
      </c>
      <c r="N878" s="709"/>
      <c r="O878" s="850"/>
      <c r="P878" s="852"/>
      <c r="Q878" s="854"/>
      <c r="R878" s="710"/>
      <c r="S878" s="707">
        <f t="shared" ref="S878:S883" si="646">+R878/210*1000</f>
        <v>0</v>
      </c>
      <c r="T878" s="708"/>
      <c r="U878" s="711">
        <f t="shared" si="644"/>
        <v>0</v>
      </c>
      <c r="V878" s="712">
        <f t="shared" si="645"/>
        <v>0</v>
      </c>
      <c r="W878" s="710"/>
      <c r="X878" s="707">
        <f t="shared" si="606"/>
        <v>0</v>
      </c>
      <c r="Y878" s="708"/>
      <c r="Z878" s="711">
        <f t="shared" si="607"/>
        <v>0</v>
      </c>
      <c r="AA878" s="713">
        <f t="shared" si="608"/>
        <v>0</v>
      </c>
    </row>
    <row r="879" spans="2:27" ht="14.25" customHeight="1" x14ac:dyDescent="0.15">
      <c r="B879" s="872"/>
      <c r="C879" s="873"/>
      <c r="D879" s="874"/>
      <c r="E879" s="864"/>
      <c r="F879" s="865"/>
      <c r="G879" s="847"/>
      <c r="H879" s="678" t="s">
        <v>567</v>
      </c>
      <c r="I879" s="690">
        <v>0</v>
      </c>
      <c r="J879" s="714">
        <f t="shared" si="621"/>
        <v>0</v>
      </c>
      <c r="K879" s="694"/>
      <c r="L879" s="690">
        <v>0</v>
      </c>
      <c r="M879" s="714">
        <f t="shared" si="622"/>
        <v>0</v>
      </c>
      <c r="N879" s="693"/>
      <c r="O879" s="850"/>
      <c r="P879" s="852"/>
      <c r="Q879" s="854"/>
      <c r="R879" s="694"/>
      <c r="S879" s="691">
        <f t="shared" si="646"/>
        <v>0</v>
      </c>
      <c r="T879" s="692"/>
      <c r="U879" s="695">
        <f t="shared" si="644"/>
        <v>0</v>
      </c>
      <c r="V879" s="696">
        <f t="shared" si="645"/>
        <v>0</v>
      </c>
      <c r="W879" s="694"/>
      <c r="X879" s="691">
        <f t="shared" si="606"/>
        <v>0</v>
      </c>
      <c r="Y879" s="692"/>
      <c r="Z879" s="695">
        <f t="shared" si="607"/>
        <v>0</v>
      </c>
      <c r="AA879" s="697">
        <f t="shared" si="608"/>
        <v>0</v>
      </c>
    </row>
    <row r="880" spans="2:27" ht="14.25" customHeight="1" x14ac:dyDescent="0.15">
      <c r="B880" s="872"/>
      <c r="C880" s="873"/>
      <c r="D880" s="874"/>
      <c r="E880" s="864"/>
      <c r="F880" s="865"/>
      <c r="G880" s="848"/>
      <c r="H880" s="679" t="s">
        <v>568</v>
      </c>
      <c r="I880" s="698">
        <v>0</v>
      </c>
      <c r="J880" s="715">
        <f t="shared" si="621"/>
        <v>0</v>
      </c>
      <c r="K880" s="702"/>
      <c r="L880" s="698">
        <v>0</v>
      </c>
      <c r="M880" s="715">
        <f t="shared" si="622"/>
        <v>0</v>
      </c>
      <c r="N880" s="701"/>
      <c r="O880" s="850"/>
      <c r="P880" s="852"/>
      <c r="Q880" s="854"/>
      <c r="R880" s="702"/>
      <c r="S880" s="699">
        <f t="shared" si="646"/>
        <v>0</v>
      </c>
      <c r="T880" s="700"/>
      <c r="U880" s="703">
        <f t="shared" si="644"/>
        <v>0</v>
      </c>
      <c r="V880" s="704">
        <f t="shared" si="645"/>
        <v>0</v>
      </c>
      <c r="W880" s="702"/>
      <c r="X880" s="699">
        <f t="shared" si="606"/>
        <v>0</v>
      </c>
      <c r="Y880" s="700"/>
      <c r="Z880" s="703">
        <f t="shared" si="607"/>
        <v>0</v>
      </c>
      <c r="AA880" s="705">
        <f t="shared" si="608"/>
        <v>0</v>
      </c>
    </row>
    <row r="881" spans="2:27" ht="14.25" customHeight="1" x14ac:dyDescent="0.15">
      <c r="B881" s="872"/>
      <c r="C881" s="873"/>
      <c r="D881" s="874"/>
      <c r="E881" s="864"/>
      <c r="F881" s="865"/>
      <c r="G881" s="846" t="s">
        <v>568</v>
      </c>
      <c r="H881" s="680" t="s">
        <v>566</v>
      </c>
      <c r="I881" s="706">
        <v>0</v>
      </c>
      <c r="J881" s="716">
        <f t="shared" si="621"/>
        <v>0</v>
      </c>
      <c r="K881" s="710"/>
      <c r="L881" s="706">
        <v>0</v>
      </c>
      <c r="M881" s="716">
        <f t="shared" si="622"/>
        <v>0</v>
      </c>
      <c r="N881" s="709"/>
      <c r="O881" s="850"/>
      <c r="P881" s="852"/>
      <c r="Q881" s="854"/>
      <c r="R881" s="710"/>
      <c r="S881" s="707">
        <f t="shared" si="646"/>
        <v>0</v>
      </c>
      <c r="T881" s="708"/>
      <c r="U881" s="711">
        <f t="shared" si="644"/>
        <v>0</v>
      </c>
      <c r="V881" s="712">
        <f t="shared" si="645"/>
        <v>0</v>
      </c>
      <c r="W881" s="710"/>
      <c r="X881" s="707">
        <f t="shared" si="606"/>
        <v>0</v>
      </c>
      <c r="Y881" s="708"/>
      <c r="Z881" s="711">
        <f t="shared" si="607"/>
        <v>0</v>
      </c>
      <c r="AA881" s="713">
        <f t="shared" si="608"/>
        <v>0</v>
      </c>
    </row>
    <row r="882" spans="2:27" ht="14.25" customHeight="1" x14ac:dyDescent="0.15">
      <c r="B882" s="872"/>
      <c r="C882" s="873"/>
      <c r="D882" s="874"/>
      <c r="E882" s="864"/>
      <c r="F882" s="865"/>
      <c r="G882" s="847"/>
      <c r="H882" s="678" t="s">
        <v>567</v>
      </c>
      <c r="I882" s="690">
        <v>0</v>
      </c>
      <c r="J882" s="691">
        <f t="shared" si="621"/>
        <v>0</v>
      </c>
      <c r="K882" s="692"/>
      <c r="L882" s="690">
        <v>0</v>
      </c>
      <c r="M882" s="691">
        <f t="shared" si="622"/>
        <v>0</v>
      </c>
      <c r="N882" s="693"/>
      <c r="O882" s="850"/>
      <c r="P882" s="852"/>
      <c r="Q882" s="854"/>
      <c r="R882" s="694"/>
      <c r="S882" s="691">
        <f t="shared" si="646"/>
        <v>0</v>
      </c>
      <c r="T882" s="692"/>
      <c r="U882" s="695">
        <f t="shared" si="644"/>
        <v>0</v>
      </c>
      <c r="V882" s="696">
        <f t="shared" si="645"/>
        <v>0</v>
      </c>
      <c r="W882" s="694"/>
      <c r="X882" s="691">
        <f t="shared" si="606"/>
        <v>0</v>
      </c>
      <c r="Y882" s="692"/>
      <c r="Z882" s="695">
        <f t="shared" si="607"/>
        <v>0</v>
      </c>
      <c r="AA882" s="697">
        <f t="shared" si="608"/>
        <v>0</v>
      </c>
    </row>
    <row r="883" spans="2:27" ht="14.25" customHeight="1" x14ac:dyDescent="0.15">
      <c r="B883" s="872"/>
      <c r="C883" s="873"/>
      <c r="D883" s="874"/>
      <c r="E883" s="863"/>
      <c r="F883" s="865"/>
      <c r="G883" s="848"/>
      <c r="H883" s="679" t="s">
        <v>568</v>
      </c>
      <c r="I883" s="698">
        <v>0</v>
      </c>
      <c r="J883" s="699">
        <f t="shared" si="621"/>
        <v>0</v>
      </c>
      <c r="K883" s="700"/>
      <c r="L883" s="698">
        <v>0</v>
      </c>
      <c r="M883" s="699">
        <f t="shared" si="622"/>
        <v>0</v>
      </c>
      <c r="N883" s="701"/>
      <c r="O883" s="849"/>
      <c r="P883" s="851"/>
      <c r="Q883" s="853"/>
      <c r="R883" s="702"/>
      <c r="S883" s="699">
        <f t="shared" si="646"/>
        <v>0</v>
      </c>
      <c r="T883" s="700"/>
      <c r="U883" s="703">
        <f t="shared" si="644"/>
        <v>0</v>
      </c>
      <c r="V883" s="704">
        <f t="shared" si="645"/>
        <v>0</v>
      </c>
      <c r="W883" s="702"/>
      <c r="X883" s="699">
        <f t="shared" si="606"/>
        <v>0</v>
      </c>
      <c r="Y883" s="700"/>
      <c r="Z883" s="703">
        <f t="shared" si="607"/>
        <v>0</v>
      </c>
      <c r="AA883" s="705">
        <f t="shared" si="608"/>
        <v>0</v>
      </c>
    </row>
    <row r="884" spans="2:27" ht="14.25" customHeight="1" x14ac:dyDescent="0.15">
      <c r="B884" s="872">
        <v>98</v>
      </c>
      <c r="C884" s="873" t="s">
        <v>201</v>
      </c>
      <c r="D884" s="874"/>
      <c r="E884" s="863">
        <f t="shared" ref="E884" si="647">SUM(I884:I892)+SUM(L884:L892)</f>
        <v>175</v>
      </c>
      <c r="F884" s="865">
        <v>124</v>
      </c>
      <c r="G884" s="846" t="s">
        <v>566</v>
      </c>
      <c r="H884" s="680" t="s">
        <v>566</v>
      </c>
      <c r="I884" s="706">
        <v>0</v>
      </c>
      <c r="J884" s="716">
        <f t="shared" si="621"/>
        <v>0</v>
      </c>
      <c r="K884" s="710"/>
      <c r="L884" s="706">
        <v>75</v>
      </c>
      <c r="M884" s="716">
        <f t="shared" si="622"/>
        <v>206.19652471058063</v>
      </c>
      <c r="N884" s="709"/>
      <c r="O884" s="849"/>
      <c r="P884" s="851">
        <f t="shared" ref="P884" si="648">SUM(R884:R892)+SUM(W884:W892)</f>
        <v>0</v>
      </c>
      <c r="Q884" s="853"/>
      <c r="R884" s="710"/>
      <c r="S884" s="707">
        <f>+R884/210*1000</f>
        <v>0</v>
      </c>
      <c r="T884" s="708"/>
      <c r="U884" s="711">
        <f>+K884+T884</f>
        <v>0</v>
      </c>
      <c r="V884" s="712">
        <f>IF(S884=0,0,+U884/S884*100)</f>
        <v>0</v>
      </c>
      <c r="W884" s="710"/>
      <c r="X884" s="707">
        <f t="shared" si="606"/>
        <v>0</v>
      </c>
      <c r="Y884" s="708"/>
      <c r="Z884" s="711">
        <f t="shared" si="607"/>
        <v>0</v>
      </c>
      <c r="AA884" s="713">
        <f t="shared" si="608"/>
        <v>0</v>
      </c>
    </row>
    <row r="885" spans="2:27" ht="14.25" customHeight="1" x14ac:dyDescent="0.15">
      <c r="B885" s="872"/>
      <c r="C885" s="873"/>
      <c r="D885" s="874"/>
      <c r="E885" s="864"/>
      <c r="F885" s="865"/>
      <c r="G885" s="847"/>
      <c r="H885" s="678" t="s">
        <v>567</v>
      </c>
      <c r="I885" s="690">
        <v>0</v>
      </c>
      <c r="J885" s="714">
        <f t="shared" si="621"/>
        <v>0</v>
      </c>
      <c r="K885" s="694"/>
      <c r="L885" s="690">
        <v>0</v>
      </c>
      <c r="M885" s="714">
        <f t="shared" si="622"/>
        <v>0</v>
      </c>
      <c r="N885" s="693"/>
      <c r="O885" s="850"/>
      <c r="P885" s="852"/>
      <c r="Q885" s="854"/>
      <c r="R885" s="694"/>
      <c r="S885" s="691">
        <f t="shared" ref="S885" si="649">+R885/210*1000</f>
        <v>0</v>
      </c>
      <c r="T885" s="692"/>
      <c r="U885" s="695">
        <f t="shared" ref="U885:U892" si="650">+K885+T885</f>
        <v>0</v>
      </c>
      <c r="V885" s="696">
        <f t="shared" ref="V885:V892" si="651">IF(S885=0,0,+U885/S885*100)</f>
        <v>0</v>
      </c>
      <c r="W885" s="694"/>
      <c r="X885" s="691">
        <f t="shared" si="606"/>
        <v>0</v>
      </c>
      <c r="Y885" s="692"/>
      <c r="Z885" s="695">
        <f t="shared" si="607"/>
        <v>0</v>
      </c>
      <c r="AA885" s="697">
        <f t="shared" si="608"/>
        <v>0</v>
      </c>
    </row>
    <row r="886" spans="2:27" ht="14.25" customHeight="1" x14ac:dyDescent="0.15">
      <c r="B886" s="872"/>
      <c r="C886" s="873"/>
      <c r="D886" s="874"/>
      <c r="E886" s="864"/>
      <c r="F886" s="865"/>
      <c r="G886" s="848"/>
      <c r="H886" s="679" t="s">
        <v>568</v>
      </c>
      <c r="I886" s="698">
        <v>0</v>
      </c>
      <c r="J886" s="715">
        <f t="shared" si="621"/>
        <v>0</v>
      </c>
      <c r="K886" s="702"/>
      <c r="L886" s="698">
        <v>0</v>
      </c>
      <c r="M886" s="715">
        <f t="shared" si="622"/>
        <v>0</v>
      </c>
      <c r="N886" s="701"/>
      <c r="O886" s="850"/>
      <c r="P886" s="852"/>
      <c r="Q886" s="854"/>
      <c r="R886" s="702"/>
      <c r="S886" s="699">
        <f>+R886/210*1000</f>
        <v>0</v>
      </c>
      <c r="T886" s="700"/>
      <c r="U886" s="703">
        <f t="shared" si="650"/>
        <v>0</v>
      </c>
      <c r="V886" s="704">
        <f t="shared" si="651"/>
        <v>0</v>
      </c>
      <c r="W886" s="702"/>
      <c r="X886" s="699">
        <f t="shared" si="606"/>
        <v>0</v>
      </c>
      <c r="Y886" s="700"/>
      <c r="Z886" s="703">
        <f t="shared" si="607"/>
        <v>0</v>
      </c>
      <c r="AA886" s="705">
        <f t="shared" si="608"/>
        <v>0</v>
      </c>
    </row>
    <row r="887" spans="2:27" ht="14.25" customHeight="1" x14ac:dyDescent="0.15">
      <c r="B887" s="872"/>
      <c r="C887" s="873"/>
      <c r="D887" s="874"/>
      <c r="E887" s="864"/>
      <c r="F887" s="865"/>
      <c r="G887" s="846" t="s">
        <v>567</v>
      </c>
      <c r="H887" s="680" t="s">
        <v>566</v>
      </c>
      <c r="I887" s="706">
        <v>50</v>
      </c>
      <c r="J887" s="716">
        <f t="shared" si="621"/>
        <v>238.09523809523807</v>
      </c>
      <c r="K887" s="710"/>
      <c r="L887" s="706">
        <v>50</v>
      </c>
      <c r="M887" s="716">
        <f t="shared" si="622"/>
        <v>137.46434980705374</v>
      </c>
      <c r="N887" s="709"/>
      <c r="O887" s="850"/>
      <c r="P887" s="852"/>
      <c r="Q887" s="854"/>
      <c r="R887" s="710"/>
      <c r="S887" s="707">
        <f t="shared" ref="S887:S892" si="652">+R887/210*1000</f>
        <v>0</v>
      </c>
      <c r="T887" s="708"/>
      <c r="U887" s="711">
        <f t="shared" si="650"/>
        <v>0</v>
      </c>
      <c r="V887" s="712">
        <f t="shared" si="651"/>
        <v>0</v>
      </c>
      <c r="W887" s="710"/>
      <c r="X887" s="707">
        <f t="shared" si="606"/>
        <v>0</v>
      </c>
      <c r="Y887" s="708"/>
      <c r="Z887" s="711">
        <f t="shared" si="607"/>
        <v>0</v>
      </c>
      <c r="AA887" s="713">
        <f t="shared" si="608"/>
        <v>0</v>
      </c>
    </row>
    <row r="888" spans="2:27" ht="14.25" customHeight="1" x14ac:dyDescent="0.15">
      <c r="B888" s="872"/>
      <c r="C888" s="873"/>
      <c r="D888" s="874"/>
      <c r="E888" s="864"/>
      <c r="F888" s="865"/>
      <c r="G888" s="847"/>
      <c r="H888" s="678" t="s">
        <v>567</v>
      </c>
      <c r="I888" s="690">
        <v>0</v>
      </c>
      <c r="J888" s="714">
        <f t="shared" si="621"/>
        <v>0</v>
      </c>
      <c r="K888" s="694"/>
      <c r="L888" s="690">
        <v>0</v>
      </c>
      <c r="M888" s="714">
        <f t="shared" si="622"/>
        <v>0</v>
      </c>
      <c r="N888" s="693"/>
      <c r="O888" s="850"/>
      <c r="P888" s="852"/>
      <c r="Q888" s="854"/>
      <c r="R888" s="694"/>
      <c r="S888" s="691">
        <f t="shared" si="652"/>
        <v>0</v>
      </c>
      <c r="T888" s="692"/>
      <c r="U888" s="695">
        <f t="shared" si="650"/>
        <v>0</v>
      </c>
      <c r="V888" s="696">
        <f t="shared" si="651"/>
        <v>0</v>
      </c>
      <c r="W888" s="694"/>
      <c r="X888" s="691">
        <f t="shared" ref="X888:X951" si="653">+W888/210/SQRT(3)*1000</f>
        <v>0</v>
      </c>
      <c r="Y888" s="692"/>
      <c r="Z888" s="695">
        <f t="shared" ref="Z888:Z951" si="654">+N888+Y888</f>
        <v>0</v>
      </c>
      <c r="AA888" s="697">
        <f t="shared" ref="AA888:AA951" si="655">IF(X888=0,0,+Z888/X888*100)</f>
        <v>0</v>
      </c>
    </row>
    <row r="889" spans="2:27" ht="14.25" customHeight="1" x14ac:dyDescent="0.15">
      <c r="B889" s="872"/>
      <c r="C889" s="873"/>
      <c r="D889" s="874"/>
      <c r="E889" s="864"/>
      <c r="F889" s="865"/>
      <c r="G889" s="848"/>
      <c r="H889" s="679" t="s">
        <v>568</v>
      </c>
      <c r="I889" s="698">
        <v>0</v>
      </c>
      <c r="J889" s="715">
        <f t="shared" si="621"/>
        <v>0</v>
      </c>
      <c r="K889" s="702"/>
      <c r="L889" s="698">
        <v>0</v>
      </c>
      <c r="M889" s="715">
        <f t="shared" si="622"/>
        <v>0</v>
      </c>
      <c r="N889" s="701"/>
      <c r="O889" s="850"/>
      <c r="P889" s="852"/>
      <c r="Q889" s="854"/>
      <c r="R889" s="702"/>
      <c r="S889" s="699">
        <f t="shared" si="652"/>
        <v>0</v>
      </c>
      <c r="T889" s="700"/>
      <c r="U889" s="703">
        <f t="shared" si="650"/>
        <v>0</v>
      </c>
      <c r="V889" s="704">
        <f t="shared" si="651"/>
        <v>0</v>
      </c>
      <c r="W889" s="702"/>
      <c r="X889" s="699">
        <f t="shared" si="653"/>
        <v>0</v>
      </c>
      <c r="Y889" s="700"/>
      <c r="Z889" s="703">
        <f t="shared" si="654"/>
        <v>0</v>
      </c>
      <c r="AA889" s="705">
        <f t="shared" si="655"/>
        <v>0</v>
      </c>
    </row>
    <row r="890" spans="2:27" ht="14.25" customHeight="1" x14ac:dyDescent="0.15">
      <c r="B890" s="872"/>
      <c r="C890" s="873"/>
      <c r="D890" s="874"/>
      <c r="E890" s="864"/>
      <c r="F890" s="865"/>
      <c r="G890" s="846" t="s">
        <v>568</v>
      </c>
      <c r="H890" s="680" t="s">
        <v>566</v>
      </c>
      <c r="I890" s="706">
        <v>0</v>
      </c>
      <c r="J890" s="716">
        <f t="shared" si="621"/>
        <v>0</v>
      </c>
      <c r="K890" s="710"/>
      <c r="L890" s="706">
        <v>0</v>
      </c>
      <c r="M890" s="716">
        <f t="shared" si="622"/>
        <v>0</v>
      </c>
      <c r="N890" s="709"/>
      <c r="O890" s="850"/>
      <c r="P890" s="852"/>
      <c r="Q890" s="854"/>
      <c r="R890" s="710"/>
      <c r="S890" s="707">
        <f t="shared" si="652"/>
        <v>0</v>
      </c>
      <c r="T890" s="708"/>
      <c r="U890" s="711">
        <f t="shared" si="650"/>
        <v>0</v>
      </c>
      <c r="V890" s="712">
        <f t="shared" si="651"/>
        <v>0</v>
      </c>
      <c r="W890" s="710"/>
      <c r="X890" s="707">
        <f t="shared" si="653"/>
        <v>0</v>
      </c>
      <c r="Y890" s="708"/>
      <c r="Z890" s="711">
        <f t="shared" si="654"/>
        <v>0</v>
      </c>
      <c r="AA890" s="713">
        <f t="shared" si="655"/>
        <v>0</v>
      </c>
    </row>
    <row r="891" spans="2:27" ht="14.25" customHeight="1" x14ac:dyDescent="0.15">
      <c r="B891" s="872"/>
      <c r="C891" s="873"/>
      <c r="D891" s="874"/>
      <c r="E891" s="864"/>
      <c r="F891" s="865"/>
      <c r="G891" s="847"/>
      <c r="H891" s="678" t="s">
        <v>567</v>
      </c>
      <c r="I891" s="690">
        <v>0</v>
      </c>
      <c r="J891" s="714">
        <f t="shared" si="621"/>
        <v>0</v>
      </c>
      <c r="K891" s="694"/>
      <c r="L891" s="690">
        <v>0</v>
      </c>
      <c r="M891" s="714">
        <f t="shared" si="622"/>
        <v>0</v>
      </c>
      <c r="N891" s="693"/>
      <c r="O891" s="850"/>
      <c r="P891" s="852"/>
      <c r="Q891" s="854"/>
      <c r="R891" s="694"/>
      <c r="S891" s="691">
        <f t="shared" si="652"/>
        <v>0</v>
      </c>
      <c r="T891" s="692"/>
      <c r="U891" s="695">
        <f t="shared" si="650"/>
        <v>0</v>
      </c>
      <c r="V891" s="696">
        <f t="shared" si="651"/>
        <v>0</v>
      </c>
      <c r="W891" s="694"/>
      <c r="X891" s="691">
        <f t="shared" si="653"/>
        <v>0</v>
      </c>
      <c r="Y891" s="692"/>
      <c r="Z891" s="695">
        <f t="shared" si="654"/>
        <v>0</v>
      </c>
      <c r="AA891" s="697">
        <f t="shared" si="655"/>
        <v>0</v>
      </c>
    </row>
    <row r="892" spans="2:27" ht="14.25" customHeight="1" x14ac:dyDescent="0.15">
      <c r="B892" s="872"/>
      <c r="C892" s="873"/>
      <c r="D892" s="874"/>
      <c r="E892" s="863"/>
      <c r="F892" s="865"/>
      <c r="G892" s="848"/>
      <c r="H892" s="679" t="s">
        <v>568</v>
      </c>
      <c r="I892" s="698">
        <v>0</v>
      </c>
      <c r="J892" s="715">
        <f t="shared" si="621"/>
        <v>0</v>
      </c>
      <c r="K892" s="702"/>
      <c r="L892" s="698">
        <v>0</v>
      </c>
      <c r="M892" s="715">
        <f t="shared" si="622"/>
        <v>0</v>
      </c>
      <c r="N892" s="701"/>
      <c r="O892" s="849"/>
      <c r="P892" s="851"/>
      <c r="Q892" s="853"/>
      <c r="R892" s="702"/>
      <c r="S892" s="699">
        <f t="shared" si="652"/>
        <v>0</v>
      </c>
      <c r="T892" s="700"/>
      <c r="U892" s="703">
        <f t="shared" si="650"/>
        <v>0</v>
      </c>
      <c r="V892" s="704">
        <f t="shared" si="651"/>
        <v>0</v>
      </c>
      <c r="W892" s="702"/>
      <c r="X892" s="699">
        <f t="shared" si="653"/>
        <v>0</v>
      </c>
      <c r="Y892" s="700"/>
      <c r="Z892" s="703">
        <f t="shared" si="654"/>
        <v>0</v>
      </c>
      <c r="AA892" s="705">
        <f t="shared" si="655"/>
        <v>0</v>
      </c>
    </row>
    <row r="893" spans="2:27" ht="14.25" customHeight="1" x14ac:dyDescent="0.15">
      <c r="B893" s="872">
        <v>99</v>
      </c>
      <c r="C893" s="873" t="s">
        <v>202</v>
      </c>
      <c r="D893" s="874"/>
      <c r="E893" s="863">
        <f t="shared" ref="E893" si="656">SUM(I893:I901)+SUM(L893:L901)</f>
        <v>400</v>
      </c>
      <c r="F893" s="865">
        <v>181</v>
      </c>
      <c r="G893" s="846" t="s">
        <v>566</v>
      </c>
      <c r="H893" s="680" t="s">
        <v>566</v>
      </c>
      <c r="I893" s="706">
        <v>100</v>
      </c>
      <c r="J893" s="716">
        <f t="shared" si="621"/>
        <v>476.19047619047615</v>
      </c>
      <c r="K893" s="710"/>
      <c r="L893" s="706">
        <v>200</v>
      </c>
      <c r="M893" s="716">
        <f t="shared" si="622"/>
        <v>549.85739922821494</v>
      </c>
      <c r="N893" s="709"/>
      <c r="O893" s="849"/>
      <c r="P893" s="851">
        <f t="shared" ref="P893" si="657">SUM(R893:R901)+SUM(W893:W901)</f>
        <v>0</v>
      </c>
      <c r="Q893" s="853"/>
      <c r="R893" s="710"/>
      <c r="S893" s="707">
        <f>+R893/210*1000</f>
        <v>0</v>
      </c>
      <c r="T893" s="708"/>
      <c r="U893" s="711">
        <f>+K893+T893</f>
        <v>0</v>
      </c>
      <c r="V893" s="712">
        <f>IF(S893=0,0,+U893/S893*100)</f>
        <v>0</v>
      </c>
      <c r="W893" s="710"/>
      <c r="X893" s="707">
        <f t="shared" si="653"/>
        <v>0</v>
      </c>
      <c r="Y893" s="708"/>
      <c r="Z893" s="711">
        <f t="shared" si="654"/>
        <v>0</v>
      </c>
      <c r="AA893" s="713">
        <f t="shared" si="655"/>
        <v>0</v>
      </c>
    </row>
    <row r="894" spans="2:27" ht="14.25" customHeight="1" x14ac:dyDescent="0.15">
      <c r="B894" s="872"/>
      <c r="C894" s="873"/>
      <c r="D894" s="874"/>
      <c r="E894" s="864"/>
      <c r="F894" s="865"/>
      <c r="G894" s="847"/>
      <c r="H894" s="678" t="s">
        <v>567</v>
      </c>
      <c r="I894" s="690">
        <v>100</v>
      </c>
      <c r="J894" s="714">
        <f t="shared" si="621"/>
        <v>476.19047619047615</v>
      </c>
      <c r="K894" s="694"/>
      <c r="L894" s="690">
        <v>0</v>
      </c>
      <c r="M894" s="714">
        <f t="shared" si="622"/>
        <v>0</v>
      </c>
      <c r="N894" s="693"/>
      <c r="O894" s="850"/>
      <c r="P894" s="852"/>
      <c r="Q894" s="854"/>
      <c r="R894" s="694"/>
      <c r="S894" s="691">
        <f t="shared" ref="S894" si="658">+R894/210*1000</f>
        <v>0</v>
      </c>
      <c r="T894" s="692"/>
      <c r="U894" s="695">
        <f t="shared" ref="U894:U901" si="659">+K894+T894</f>
        <v>0</v>
      </c>
      <c r="V894" s="696">
        <f t="shared" ref="V894:V901" si="660">IF(S894=0,0,+U894/S894*100)</f>
        <v>0</v>
      </c>
      <c r="W894" s="694"/>
      <c r="X894" s="691">
        <f t="shared" si="653"/>
        <v>0</v>
      </c>
      <c r="Y894" s="692"/>
      <c r="Z894" s="695">
        <f t="shared" si="654"/>
        <v>0</v>
      </c>
      <c r="AA894" s="697">
        <f t="shared" si="655"/>
        <v>0</v>
      </c>
    </row>
    <row r="895" spans="2:27" ht="14.25" customHeight="1" x14ac:dyDescent="0.15">
      <c r="B895" s="872"/>
      <c r="C895" s="873"/>
      <c r="D895" s="874"/>
      <c r="E895" s="864"/>
      <c r="F895" s="865"/>
      <c r="G895" s="848"/>
      <c r="H895" s="679" t="s">
        <v>568</v>
      </c>
      <c r="I895" s="698">
        <v>0</v>
      </c>
      <c r="J895" s="715">
        <f t="shared" si="621"/>
        <v>0</v>
      </c>
      <c r="K895" s="702"/>
      <c r="L895" s="698">
        <v>0</v>
      </c>
      <c r="M895" s="715">
        <f t="shared" si="622"/>
        <v>0</v>
      </c>
      <c r="N895" s="701"/>
      <c r="O895" s="850"/>
      <c r="P895" s="852"/>
      <c r="Q895" s="854"/>
      <c r="R895" s="702"/>
      <c r="S895" s="699">
        <f>+R895/210*1000</f>
        <v>0</v>
      </c>
      <c r="T895" s="700"/>
      <c r="U895" s="703">
        <f t="shared" si="659"/>
        <v>0</v>
      </c>
      <c r="V895" s="704">
        <f t="shared" si="660"/>
        <v>0</v>
      </c>
      <c r="W895" s="702"/>
      <c r="X895" s="699">
        <f t="shared" si="653"/>
        <v>0</v>
      </c>
      <c r="Y895" s="700"/>
      <c r="Z895" s="703">
        <f t="shared" si="654"/>
        <v>0</v>
      </c>
      <c r="AA895" s="705">
        <f t="shared" si="655"/>
        <v>0</v>
      </c>
    </row>
    <row r="896" spans="2:27" ht="14.25" customHeight="1" x14ac:dyDescent="0.15">
      <c r="B896" s="872"/>
      <c r="C896" s="873"/>
      <c r="D896" s="874"/>
      <c r="E896" s="864"/>
      <c r="F896" s="865"/>
      <c r="G896" s="846" t="s">
        <v>567</v>
      </c>
      <c r="H896" s="680" t="s">
        <v>566</v>
      </c>
      <c r="I896" s="706">
        <v>0</v>
      </c>
      <c r="J896" s="716">
        <f t="shared" si="621"/>
        <v>0</v>
      </c>
      <c r="K896" s="710"/>
      <c r="L896" s="706">
        <v>0</v>
      </c>
      <c r="M896" s="716">
        <f t="shared" si="622"/>
        <v>0</v>
      </c>
      <c r="N896" s="709"/>
      <c r="O896" s="850"/>
      <c r="P896" s="852"/>
      <c r="Q896" s="854"/>
      <c r="R896" s="710"/>
      <c r="S896" s="707">
        <f t="shared" ref="S896:S901" si="661">+R896/210*1000</f>
        <v>0</v>
      </c>
      <c r="T896" s="708"/>
      <c r="U896" s="711">
        <f t="shared" si="659"/>
        <v>0</v>
      </c>
      <c r="V896" s="712">
        <f t="shared" si="660"/>
        <v>0</v>
      </c>
      <c r="W896" s="710"/>
      <c r="X896" s="707">
        <f t="shared" si="653"/>
        <v>0</v>
      </c>
      <c r="Y896" s="708"/>
      <c r="Z896" s="711">
        <f t="shared" si="654"/>
        <v>0</v>
      </c>
      <c r="AA896" s="713">
        <f t="shared" si="655"/>
        <v>0</v>
      </c>
    </row>
    <row r="897" spans="2:27" ht="14.25" customHeight="1" x14ac:dyDescent="0.15">
      <c r="B897" s="872"/>
      <c r="C897" s="873"/>
      <c r="D897" s="874"/>
      <c r="E897" s="864"/>
      <c r="F897" s="865"/>
      <c r="G897" s="847"/>
      <c r="H897" s="678" t="s">
        <v>567</v>
      </c>
      <c r="I897" s="690">
        <v>0</v>
      </c>
      <c r="J897" s="714">
        <f t="shared" si="621"/>
        <v>0</v>
      </c>
      <c r="K897" s="694"/>
      <c r="L897" s="690">
        <v>0</v>
      </c>
      <c r="M897" s="714">
        <f t="shared" si="622"/>
        <v>0</v>
      </c>
      <c r="N897" s="693"/>
      <c r="O897" s="850"/>
      <c r="P897" s="852"/>
      <c r="Q897" s="854"/>
      <c r="R897" s="694"/>
      <c r="S897" s="691">
        <f t="shared" si="661"/>
        <v>0</v>
      </c>
      <c r="T897" s="692"/>
      <c r="U897" s="695">
        <f t="shared" si="659"/>
        <v>0</v>
      </c>
      <c r="V897" s="696">
        <f t="shared" si="660"/>
        <v>0</v>
      </c>
      <c r="W897" s="694"/>
      <c r="X897" s="691">
        <f t="shared" si="653"/>
        <v>0</v>
      </c>
      <c r="Y897" s="692"/>
      <c r="Z897" s="695">
        <f t="shared" si="654"/>
        <v>0</v>
      </c>
      <c r="AA897" s="697">
        <f t="shared" si="655"/>
        <v>0</v>
      </c>
    </row>
    <row r="898" spans="2:27" ht="14.25" customHeight="1" x14ac:dyDescent="0.15">
      <c r="B898" s="872"/>
      <c r="C898" s="873"/>
      <c r="D898" s="874"/>
      <c r="E898" s="864"/>
      <c r="F898" s="865"/>
      <c r="G898" s="848"/>
      <c r="H898" s="679" t="s">
        <v>568</v>
      </c>
      <c r="I898" s="698">
        <v>0</v>
      </c>
      <c r="J898" s="715">
        <f t="shared" si="621"/>
        <v>0</v>
      </c>
      <c r="K898" s="702"/>
      <c r="L898" s="698">
        <v>0</v>
      </c>
      <c r="M898" s="715">
        <f t="shared" si="622"/>
        <v>0</v>
      </c>
      <c r="N898" s="701"/>
      <c r="O898" s="850"/>
      <c r="P898" s="852"/>
      <c r="Q898" s="854"/>
      <c r="R898" s="702"/>
      <c r="S898" s="699">
        <f t="shared" si="661"/>
        <v>0</v>
      </c>
      <c r="T898" s="700"/>
      <c r="U898" s="703">
        <f t="shared" si="659"/>
        <v>0</v>
      </c>
      <c r="V898" s="704">
        <f t="shared" si="660"/>
        <v>0</v>
      </c>
      <c r="W898" s="702"/>
      <c r="X898" s="699">
        <f t="shared" si="653"/>
        <v>0</v>
      </c>
      <c r="Y898" s="700"/>
      <c r="Z898" s="703">
        <f t="shared" si="654"/>
        <v>0</v>
      </c>
      <c r="AA898" s="705">
        <f t="shared" si="655"/>
        <v>0</v>
      </c>
    </row>
    <row r="899" spans="2:27" ht="14.25" customHeight="1" x14ac:dyDescent="0.15">
      <c r="B899" s="872"/>
      <c r="C899" s="873"/>
      <c r="D899" s="874"/>
      <c r="E899" s="864"/>
      <c r="F899" s="865"/>
      <c r="G899" s="846" t="s">
        <v>568</v>
      </c>
      <c r="H899" s="680" t="s">
        <v>566</v>
      </c>
      <c r="I899" s="706">
        <v>0</v>
      </c>
      <c r="J899" s="716">
        <f t="shared" si="621"/>
        <v>0</v>
      </c>
      <c r="K899" s="710"/>
      <c r="L899" s="706">
        <v>0</v>
      </c>
      <c r="M899" s="716">
        <f t="shared" si="622"/>
        <v>0</v>
      </c>
      <c r="N899" s="709"/>
      <c r="O899" s="850"/>
      <c r="P899" s="852"/>
      <c r="Q899" s="854"/>
      <c r="R899" s="710"/>
      <c r="S899" s="707">
        <f t="shared" si="661"/>
        <v>0</v>
      </c>
      <c r="T899" s="708"/>
      <c r="U899" s="711">
        <f t="shared" si="659"/>
        <v>0</v>
      </c>
      <c r="V899" s="712">
        <f t="shared" si="660"/>
        <v>0</v>
      </c>
      <c r="W899" s="710"/>
      <c r="X899" s="707">
        <f t="shared" si="653"/>
        <v>0</v>
      </c>
      <c r="Y899" s="708"/>
      <c r="Z899" s="711">
        <f t="shared" si="654"/>
        <v>0</v>
      </c>
      <c r="AA899" s="713">
        <f t="shared" si="655"/>
        <v>0</v>
      </c>
    </row>
    <row r="900" spans="2:27" ht="14.25" customHeight="1" x14ac:dyDescent="0.15">
      <c r="B900" s="872"/>
      <c r="C900" s="873"/>
      <c r="D900" s="874"/>
      <c r="E900" s="864"/>
      <c r="F900" s="865"/>
      <c r="G900" s="847"/>
      <c r="H900" s="678" t="s">
        <v>567</v>
      </c>
      <c r="I900" s="690">
        <v>0</v>
      </c>
      <c r="J900" s="714">
        <f t="shared" si="621"/>
        <v>0</v>
      </c>
      <c r="K900" s="694"/>
      <c r="L900" s="690">
        <v>0</v>
      </c>
      <c r="M900" s="714">
        <f t="shared" si="622"/>
        <v>0</v>
      </c>
      <c r="N900" s="693"/>
      <c r="O900" s="850"/>
      <c r="P900" s="852"/>
      <c r="Q900" s="854"/>
      <c r="R900" s="694"/>
      <c r="S900" s="691">
        <f t="shared" si="661"/>
        <v>0</v>
      </c>
      <c r="T900" s="692"/>
      <c r="U900" s="695">
        <f t="shared" si="659"/>
        <v>0</v>
      </c>
      <c r="V900" s="696">
        <f t="shared" si="660"/>
        <v>0</v>
      </c>
      <c r="W900" s="694"/>
      <c r="X900" s="691">
        <f t="shared" si="653"/>
        <v>0</v>
      </c>
      <c r="Y900" s="692"/>
      <c r="Z900" s="695">
        <f t="shared" si="654"/>
        <v>0</v>
      </c>
      <c r="AA900" s="697">
        <f t="shared" si="655"/>
        <v>0</v>
      </c>
    </row>
    <row r="901" spans="2:27" ht="14.25" customHeight="1" x14ac:dyDescent="0.15">
      <c r="B901" s="872"/>
      <c r="C901" s="873"/>
      <c r="D901" s="874"/>
      <c r="E901" s="863"/>
      <c r="F901" s="865"/>
      <c r="G901" s="848"/>
      <c r="H901" s="679" t="s">
        <v>568</v>
      </c>
      <c r="I901" s="698">
        <v>0</v>
      </c>
      <c r="J901" s="715">
        <f t="shared" si="621"/>
        <v>0</v>
      </c>
      <c r="K901" s="702"/>
      <c r="L901" s="698">
        <v>0</v>
      </c>
      <c r="M901" s="715">
        <f t="shared" si="622"/>
        <v>0</v>
      </c>
      <c r="N901" s="701"/>
      <c r="O901" s="849"/>
      <c r="P901" s="851"/>
      <c r="Q901" s="853"/>
      <c r="R901" s="702"/>
      <c r="S901" s="699">
        <f t="shared" si="661"/>
        <v>0</v>
      </c>
      <c r="T901" s="700"/>
      <c r="U901" s="703">
        <f t="shared" si="659"/>
        <v>0</v>
      </c>
      <c r="V901" s="704">
        <f t="shared" si="660"/>
        <v>0</v>
      </c>
      <c r="W901" s="702"/>
      <c r="X901" s="699">
        <f t="shared" si="653"/>
        <v>0</v>
      </c>
      <c r="Y901" s="700"/>
      <c r="Z901" s="703">
        <f t="shared" si="654"/>
        <v>0</v>
      </c>
      <c r="AA901" s="705">
        <f t="shared" si="655"/>
        <v>0</v>
      </c>
    </row>
    <row r="902" spans="2:27" ht="14.25" customHeight="1" x14ac:dyDescent="0.15">
      <c r="B902" s="872">
        <v>100</v>
      </c>
      <c r="C902" s="873" t="s">
        <v>203</v>
      </c>
      <c r="D902" s="874"/>
      <c r="E902" s="863">
        <f t="shared" ref="E902" si="662">SUM(I902:I910)+SUM(L902:L910)</f>
        <v>200</v>
      </c>
      <c r="F902" s="865">
        <v>109</v>
      </c>
      <c r="G902" s="846" t="s">
        <v>566</v>
      </c>
      <c r="H902" s="680" t="s">
        <v>566</v>
      </c>
      <c r="I902" s="706">
        <v>0</v>
      </c>
      <c r="J902" s="716">
        <f t="shared" si="621"/>
        <v>0</v>
      </c>
      <c r="K902" s="710"/>
      <c r="L902" s="706">
        <v>50</v>
      </c>
      <c r="M902" s="716">
        <f t="shared" si="622"/>
        <v>137.46434980705374</v>
      </c>
      <c r="N902" s="709"/>
      <c r="O902" s="849"/>
      <c r="P902" s="851">
        <f t="shared" ref="P902" si="663">SUM(R902:R910)+SUM(W902:W910)</f>
        <v>0</v>
      </c>
      <c r="Q902" s="853"/>
      <c r="R902" s="710"/>
      <c r="S902" s="707">
        <f>+R902/210*1000</f>
        <v>0</v>
      </c>
      <c r="T902" s="708"/>
      <c r="U902" s="711">
        <f>+K902+T902</f>
        <v>0</v>
      </c>
      <c r="V902" s="712">
        <f>IF(S902=0,0,+U902/S902*100)</f>
        <v>0</v>
      </c>
      <c r="W902" s="710"/>
      <c r="X902" s="707">
        <f t="shared" si="653"/>
        <v>0</v>
      </c>
      <c r="Y902" s="708"/>
      <c r="Z902" s="711">
        <f t="shared" si="654"/>
        <v>0</v>
      </c>
      <c r="AA902" s="713">
        <f t="shared" si="655"/>
        <v>0</v>
      </c>
    </row>
    <row r="903" spans="2:27" ht="14.25" customHeight="1" x14ac:dyDescent="0.15">
      <c r="B903" s="872"/>
      <c r="C903" s="873"/>
      <c r="D903" s="874"/>
      <c r="E903" s="864"/>
      <c r="F903" s="865"/>
      <c r="G903" s="847"/>
      <c r="H903" s="678" t="s">
        <v>567</v>
      </c>
      <c r="I903" s="690">
        <v>0</v>
      </c>
      <c r="J903" s="714">
        <f t="shared" si="621"/>
        <v>0</v>
      </c>
      <c r="K903" s="694"/>
      <c r="L903" s="690">
        <v>0</v>
      </c>
      <c r="M903" s="714">
        <f t="shared" si="622"/>
        <v>0</v>
      </c>
      <c r="N903" s="693"/>
      <c r="O903" s="850"/>
      <c r="P903" s="852"/>
      <c r="Q903" s="854"/>
      <c r="R903" s="694"/>
      <c r="S903" s="691">
        <f t="shared" ref="S903" si="664">+R903/210*1000</f>
        <v>0</v>
      </c>
      <c r="T903" s="692"/>
      <c r="U903" s="695">
        <f t="shared" ref="U903:U910" si="665">+K903+T903</f>
        <v>0</v>
      </c>
      <c r="V903" s="696">
        <f t="shared" ref="V903:V910" si="666">IF(S903=0,0,+U903/S903*100)</f>
        <v>0</v>
      </c>
      <c r="W903" s="694"/>
      <c r="X903" s="691">
        <f t="shared" si="653"/>
        <v>0</v>
      </c>
      <c r="Y903" s="692"/>
      <c r="Z903" s="695">
        <f t="shared" si="654"/>
        <v>0</v>
      </c>
      <c r="AA903" s="697">
        <f t="shared" si="655"/>
        <v>0</v>
      </c>
    </row>
    <row r="904" spans="2:27" ht="14.25" customHeight="1" x14ac:dyDescent="0.15">
      <c r="B904" s="872"/>
      <c r="C904" s="873"/>
      <c r="D904" s="874"/>
      <c r="E904" s="864"/>
      <c r="F904" s="865"/>
      <c r="G904" s="848"/>
      <c r="H904" s="679" t="s">
        <v>568</v>
      </c>
      <c r="I904" s="698">
        <v>0</v>
      </c>
      <c r="J904" s="715">
        <f t="shared" si="621"/>
        <v>0</v>
      </c>
      <c r="K904" s="702"/>
      <c r="L904" s="698">
        <v>0</v>
      </c>
      <c r="M904" s="715">
        <f t="shared" si="622"/>
        <v>0</v>
      </c>
      <c r="N904" s="701"/>
      <c r="O904" s="850"/>
      <c r="P904" s="852"/>
      <c r="Q904" s="854"/>
      <c r="R904" s="702"/>
      <c r="S904" s="699">
        <f>+R904/210*1000</f>
        <v>0</v>
      </c>
      <c r="T904" s="700"/>
      <c r="U904" s="703">
        <f t="shared" si="665"/>
        <v>0</v>
      </c>
      <c r="V904" s="704">
        <f t="shared" si="666"/>
        <v>0</v>
      </c>
      <c r="W904" s="702"/>
      <c r="X904" s="699">
        <f t="shared" si="653"/>
        <v>0</v>
      </c>
      <c r="Y904" s="700"/>
      <c r="Z904" s="703">
        <f t="shared" si="654"/>
        <v>0</v>
      </c>
      <c r="AA904" s="705">
        <f t="shared" si="655"/>
        <v>0</v>
      </c>
    </row>
    <row r="905" spans="2:27" ht="14.25" customHeight="1" x14ac:dyDescent="0.15">
      <c r="B905" s="872"/>
      <c r="C905" s="873"/>
      <c r="D905" s="874"/>
      <c r="E905" s="864"/>
      <c r="F905" s="865"/>
      <c r="G905" s="846" t="s">
        <v>567</v>
      </c>
      <c r="H905" s="680" t="s">
        <v>566</v>
      </c>
      <c r="I905" s="706">
        <v>75</v>
      </c>
      <c r="J905" s="716">
        <f t="shared" si="621"/>
        <v>357.14285714285717</v>
      </c>
      <c r="K905" s="710"/>
      <c r="L905" s="706">
        <v>75</v>
      </c>
      <c r="M905" s="716">
        <f t="shared" si="622"/>
        <v>206.19652471058063</v>
      </c>
      <c r="N905" s="709"/>
      <c r="O905" s="850"/>
      <c r="P905" s="852"/>
      <c r="Q905" s="854"/>
      <c r="R905" s="710"/>
      <c r="S905" s="707">
        <f t="shared" ref="S905:S910" si="667">+R905/210*1000</f>
        <v>0</v>
      </c>
      <c r="T905" s="708"/>
      <c r="U905" s="711">
        <f t="shared" si="665"/>
        <v>0</v>
      </c>
      <c r="V905" s="712">
        <f t="shared" si="666"/>
        <v>0</v>
      </c>
      <c r="W905" s="710"/>
      <c r="X905" s="707">
        <f t="shared" si="653"/>
        <v>0</v>
      </c>
      <c r="Y905" s="708"/>
      <c r="Z905" s="711">
        <f t="shared" si="654"/>
        <v>0</v>
      </c>
      <c r="AA905" s="713">
        <f t="shared" si="655"/>
        <v>0</v>
      </c>
    </row>
    <row r="906" spans="2:27" ht="14.25" customHeight="1" x14ac:dyDescent="0.15">
      <c r="B906" s="872"/>
      <c r="C906" s="873"/>
      <c r="D906" s="874"/>
      <c r="E906" s="864"/>
      <c r="F906" s="865"/>
      <c r="G906" s="847"/>
      <c r="H906" s="678" t="s">
        <v>567</v>
      </c>
      <c r="I906" s="690">
        <v>0</v>
      </c>
      <c r="J906" s="714">
        <f t="shared" si="621"/>
        <v>0</v>
      </c>
      <c r="K906" s="694"/>
      <c r="L906" s="690">
        <v>0</v>
      </c>
      <c r="M906" s="714">
        <f t="shared" si="622"/>
        <v>0</v>
      </c>
      <c r="N906" s="693"/>
      <c r="O906" s="850"/>
      <c r="P906" s="852"/>
      <c r="Q906" s="854"/>
      <c r="R906" s="694"/>
      <c r="S906" s="691">
        <f t="shared" si="667"/>
        <v>0</v>
      </c>
      <c r="T906" s="692"/>
      <c r="U906" s="695">
        <f t="shared" si="665"/>
        <v>0</v>
      </c>
      <c r="V906" s="696">
        <f t="shared" si="666"/>
        <v>0</v>
      </c>
      <c r="W906" s="694"/>
      <c r="X906" s="691">
        <f t="shared" si="653"/>
        <v>0</v>
      </c>
      <c r="Y906" s="692"/>
      <c r="Z906" s="695">
        <f t="shared" si="654"/>
        <v>0</v>
      </c>
      <c r="AA906" s="697">
        <f t="shared" si="655"/>
        <v>0</v>
      </c>
    </row>
    <row r="907" spans="2:27" ht="14.25" customHeight="1" x14ac:dyDescent="0.15">
      <c r="B907" s="872"/>
      <c r="C907" s="873"/>
      <c r="D907" s="874"/>
      <c r="E907" s="864"/>
      <c r="F907" s="865"/>
      <c r="G907" s="848"/>
      <c r="H907" s="679" t="s">
        <v>568</v>
      </c>
      <c r="I907" s="698">
        <v>0</v>
      </c>
      <c r="J907" s="715">
        <f t="shared" si="621"/>
        <v>0</v>
      </c>
      <c r="K907" s="702"/>
      <c r="L907" s="698">
        <v>0</v>
      </c>
      <c r="M907" s="715">
        <f t="shared" si="622"/>
        <v>0</v>
      </c>
      <c r="N907" s="701"/>
      <c r="O907" s="850"/>
      <c r="P907" s="852"/>
      <c r="Q907" s="854"/>
      <c r="R907" s="702"/>
      <c r="S907" s="699">
        <f t="shared" si="667"/>
        <v>0</v>
      </c>
      <c r="T907" s="700"/>
      <c r="U907" s="703">
        <f t="shared" si="665"/>
        <v>0</v>
      </c>
      <c r="V907" s="704">
        <f t="shared" si="666"/>
        <v>0</v>
      </c>
      <c r="W907" s="702"/>
      <c r="X907" s="699">
        <f t="shared" si="653"/>
        <v>0</v>
      </c>
      <c r="Y907" s="700"/>
      <c r="Z907" s="703">
        <f t="shared" si="654"/>
        <v>0</v>
      </c>
      <c r="AA907" s="705">
        <f t="shared" si="655"/>
        <v>0</v>
      </c>
    </row>
    <row r="908" spans="2:27" ht="14.25" customHeight="1" x14ac:dyDescent="0.15">
      <c r="B908" s="872"/>
      <c r="C908" s="873"/>
      <c r="D908" s="874"/>
      <c r="E908" s="864"/>
      <c r="F908" s="865"/>
      <c r="G908" s="846" t="s">
        <v>568</v>
      </c>
      <c r="H908" s="680" t="s">
        <v>566</v>
      </c>
      <c r="I908" s="706">
        <v>0</v>
      </c>
      <c r="J908" s="716">
        <f t="shared" ref="J908:J971" si="668">I908/210*1000</f>
        <v>0</v>
      </c>
      <c r="K908" s="710"/>
      <c r="L908" s="706">
        <v>0</v>
      </c>
      <c r="M908" s="716">
        <f t="shared" ref="M908:M971" si="669">L908/210/SQRT(3)*1000</f>
        <v>0</v>
      </c>
      <c r="N908" s="709"/>
      <c r="O908" s="850"/>
      <c r="P908" s="852"/>
      <c r="Q908" s="854"/>
      <c r="R908" s="710"/>
      <c r="S908" s="707">
        <f t="shared" si="667"/>
        <v>0</v>
      </c>
      <c r="T908" s="708"/>
      <c r="U908" s="711">
        <f t="shared" si="665"/>
        <v>0</v>
      </c>
      <c r="V908" s="712">
        <f t="shared" si="666"/>
        <v>0</v>
      </c>
      <c r="W908" s="710"/>
      <c r="X908" s="707">
        <f t="shared" si="653"/>
        <v>0</v>
      </c>
      <c r="Y908" s="708"/>
      <c r="Z908" s="711">
        <f t="shared" si="654"/>
        <v>0</v>
      </c>
      <c r="AA908" s="713">
        <f t="shared" si="655"/>
        <v>0</v>
      </c>
    </row>
    <row r="909" spans="2:27" ht="14.25" customHeight="1" x14ac:dyDescent="0.15">
      <c r="B909" s="872"/>
      <c r="C909" s="873"/>
      <c r="D909" s="874"/>
      <c r="E909" s="864"/>
      <c r="F909" s="865"/>
      <c r="G909" s="847"/>
      <c r="H909" s="678" t="s">
        <v>567</v>
      </c>
      <c r="I909" s="690">
        <v>0</v>
      </c>
      <c r="J909" s="691">
        <f t="shared" si="668"/>
        <v>0</v>
      </c>
      <c r="K909" s="692"/>
      <c r="L909" s="690">
        <v>0</v>
      </c>
      <c r="M909" s="691">
        <f t="shared" si="669"/>
        <v>0</v>
      </c>
      <c r="N909" s="693"/>
      <c r="O909" s="850"/>
      <c r="P909" s="852"/>
      <c r="Q909" s="854"/>
      <c r="R909" s="694"/>
      <c r="S909" s="691">
        <f t="shared" si="667"/>
        <v>0</v>
      </c>
      <c r="T909" s="692"/>
      <c r="U909" s="695">
        <f t="shared" si="665"/>
        <v>0</v>
      </c>
      <c r="V909" s="696">
        <f t="shared" si="666"/>
        <v>0</v>
      </c>
      <c r="W909" s="694"/>
      <c r="X909" s="691">
        <f t="shared" si="653"/>
        <v>0</v>
      </c>
      <c r="Y909" s="692"/>
      <c r="Z909" s="695">
        <f t="shared" si="654"/>
        <v>0</v>
      </c>
      <c r="AA909" s="697">
        <f t="shared" si="655"/>
        <v>0</v>
      </c>
    </row>
    <row r="910" spans="2:27" ht="14.25" customHeight="1" x14ac:dyDescent="0.15">
      <c r="B910" s="872"/>
      <c r="C910" s="873"/>
      <c r="D910" s="874"/>
      <c r="E910" s="863"/>
      <c r="F910" s="865"/>
      <c r="G910" s="848"/>
      <c r="H910" s="679" t="s">
        <v>568</v>
      </c>
      <c r="I910" s="698">
        <v>0</v>
      </c>
      <c r="J910" s="699">
        <f t="shared" si="668"/>
        <v>0</v>
      </c>
      <c r="K910" s="700"/>
      <c r="L910" s="698">
        <v>0</v>
      </c>
      <c r="M910" s="699">
        <f t="shared" si="669"/>
        <v>0</v>
      </c>
      <c r="N910" s="701"/>
      <c r="O910" s="849"/>
      <c r="P910" s="851"/>
      <c r="Q910" s="853"/>
      <c r="R910" s="702"/>
      <c r="S910" s="699">
        <f t="shared" si="667"/>
        <v>0</v>
      </c>
      <c r="T910" s="700"/>
      <c r="U910" s="703">
        <f t="shared" si="665"/>
        <v>0</v>
      </c>
      <c r="V910" s="704">
        <f t="shared" si="666"/>
        <v>0</v>
      </c>
      <c r="W910" s="702"/>
      <c r="X910" s="699">
        <f t="shared" si="653"/>
        <v>0</v>
      </c>
      <c r="Y910" s="700"/>
      <c r="Z910" s="703">
        <f t="shared" si="654"/>
        <v>0</v>
      </c>
      <c r="AA910" s="705">
        <f t="shared" si="655"/>
        <v>0</v>
      </c>
    </row>
    <row r="911" spans="2:27" ht="14.25" customHeight="1" x14ac:dyDescent="0.15">
      <c r="B911" s="872">
        <v>101</v>
      </c>
      <c r="C911" s="873" t="s">
        <v>204</v>
      </c>
      <c r="D911" s="874"/>
      <c r="E911" s="863">
        <f t="shared" ref="E911" si="670">SUM(I911:I919)+SUM(L911:L919)</f>
        <v>350</v>
      </c>
      <c r="F911" s="865">
        <v>155</v>
      </c>
      <c r="G911" s="846" t="s">
        <v>566</v>
      </c>
      <c r="H911" s="680" t="s">
        <v>566</v>
      </c>
      <c r="I911" s="706">
        <v>100</v>
      </c>
      <c r="J911" s="716">
        <f t="shared" si="668"/>
        <v>476.19047619047615</v>
      </c>
      <c r="K911" s="710"/>
      <c r="L911" s="706">
        <v>150</v>
      </c>
      <c r="M911" s="716">
        <f t="shared" si="669"/>
        <v>412.39304942116127</v>
      </c>
      <c r="N911" s="709"/>
      <c r="O911" s="849"/>
      <c r="P911" s="851">
        <f t="shared" ref="P911" si="671">SUM(R911:R919)+SUM(W911:W919)</f>
        <v>0</v>
      </c>
      <c r="Q911" s="853"/>
      <c r="R911" s="710"/>
      <c r="S911" s="707">
        <f>+R911/210*1000</f>
        <v>0</v>
      </c>
      <c r="T911" s="708"/>
      <c r="U911" s="711">
        <f>+K911+T911</f>
        <v>0</v>
      </c>
      <c r="V911" s="712">
        <f>IF(S911=0,0,+U911/S911*100)</f>
        <v>0</v>
      </c>
      <c r="W911" s="710"/>
      <c r="X911" s="707">
        <f t="shared" si="653"/>
        <v>0</v>
      </c>
      <c r="Y911" s="708"/>
      <c r="Z911" s="711">
        <f t="shared" si="654"/>
        <v>0</v>
      </c>
      <c r="AA911" s="713">
        <f t="shared" si="655"/>
        <v>0</v>
      </c>
    </row>
    <row r="912" spans="2:27" ht="14.25" customHeight="1" x14ac:dyDescent="0.15">
      <c r="B912" s="872"/>
      <c r="C912" s="873"/>
      <c r="D912" s="874"/>
      <c r="E912" s="864"/>
      <c r="F912" s="865"/>
      <c r="G912" s="847"/>
      <c r="H912" s="678" t="s">
        <v>567</v>
      </c>
      <c r="I912" s="690">
        <v>0</v>
      </c>
      <c r="J912" s="714">
        <f t="shared" si="668"/>
        <v>0</v>
      </c>
      <c r="K912" s="694"/>
      <c r="L912" s="690">
        <v>0</v>
      </c>
      <c r="M912" s="714">
        <f t="shared" si="669"/>
        <v>0</v>
      </c>
      <c r="N912" s="693"/>
      <c r="O912" s="850"/>
      <c r="P912" s="852"/>
      <c r="Q912" s="854"/>
      <c r="R912" s="694"/>
      <c r="S912" s="691">
        <f t="shared" ref="S912" si="672">+R912/210*1000</f>
        <v>0</v>
      </c>
      <c r="T912" s="692"/>
      <c r="U912" s="695">
        <f t="shared" ref="U912:U919" si="673">+K912+T912</f>
        <v>0</v>
      </c>
      <c r="V912" s="696">
        <f t="shared" ref="V912:V919" si="674">IF(S912=0,0,+U912/S912*100)</f>
        <v>0</v>
      </c>
      <c r="W912" s="694"/>
      <c r="X912" s="691">
        <f t="shared" si="653"/>
        <v>0</v>
      </c>
      <c r="Y912" s="692"/>
      <c r="Z912" s="695">
        <f t="shared" si="654"/>
        <v>0</v>
      </c>
      <c r="AA912" s="697">
        <f t="shared" si="655"/>
        <v>0</v>
      </c>
    </row>
    <row r="913" spans="2:27" ht="14.25" customHeight="1" x14ac:dyDescent="0.15">
      <c r="B913" s="872"/>
      <c r="C913" s="873"/>
      <c r="D913" s="874"/>
      <c r="E913" s="864"/>
      <c r="F913" s="865"/>
      <c r="G913" s="848"/>
      <c r="H913" s="679" t="s">
        <v>568</v>
      </c>
      <c r="I913" s="698">
        <v>0</v>
      </c>
      <c r="J913" s="715">
        <f t="shared" si="668"/>
        <v>0</v>
      </c>
      <c r="K913" s="702"/>
      <c r="L913" s="698">
        <v>0</v>
      </c>
      <c r="M913" s="715">
        <f t="shared" si="669"/>
        <v>0</v>
      </c>
      <c r="N913" s="701"/>
      <c r="O913" s="850"/>
      <c r="P913" s="852"/>
      <c r="Q913" s="854"/>
      <c r="R913" s="702"/>
      <c r="S913" s="699">
        <f>+R913/210*1000</f>
        <v>0</v>
      </c>
      <c r="T913" s="700"/>
      <c r="U913" s="703">
        <f t="shared" si="673"/>
        <v>0</v>
      </c>
      <c r="V913" s="704">
        <f t="shared" si="674"/>
        <v>0</v>
      </c>
      <c r="W913" s="702"/>
      <c r="X913" s="699">
        <f t="shared" si="653"/>
        <v>0</v>
      </c>
      <c r="Y913" s="700"/>
      <c r="Z913" s="703">
        <f t="shared" si="654"/>
        <v>0</v>
      </c>
      <c r="AA913" s="705">
        <f t="shared" si="655"/>
        <v>0</v>
      </c>
    </row>
    <row r="914" spans="2:27" ht="14.25" customHeight="1" x14ac:dyDescent="0.15">
      <c r="B914" s="872"/>
      <c r="C914" s="873"/>
      <c r="D914" s="874"/>
      <c r="E914" s="864"/>
      <c r="F914" s="865"/>
      <c r="G914" s="846" t="s">
        <v>567</v>
      </c>
      <c r="H914" s="680" t="s">
        <v>566</v>
      </c>
      <c r="I914" s="706">
        <v>0</v>
      </c>
      <c r="J914" s="716">
        <f t="shared" si="668"/>
        <v>0</v>
      </c>
      <c r="K914" s="710"/>
      <c r="L914" s="706">
        <v>100</v>
      </c>
      <c r="M914" s="716">
        <f t="shared" si="669"/>
        <v>274.92869961410747</v>
      </c>
      <c r="N914" s="709"/>
      <c r="O914" s="850"/>
      <c r="P914" s="852"/>
      <c r="Q914" s="854"/>
      <c r="R914" s="710"/>
      <c r="S914" s="707">
        <f t="shared" ref="S914:S919" si="675">+R914/210*1000</f>
        <v>0</v>
      </c>
      <c r="T914" s="708"/>
      <c r="U914" s="711">
        <f t="shared" si="673"/>
        <v>0</v>
      </c>
      <c r="V914" s="712">
        <f t="shared" si="674"/>
        <v>0</v>
      </c>
      <c r="W914" s="710"/>
      <c r="X914" s="707">
        <f t="shared" si="653"/>
        <v>0</v>
      </c>
      <c r="Y914" s="708"/>
      <c r="Z914" s="711">
        <f t="shared" si="654"/>
        <v>0</v>
      </c>
      <c r="AA914" s="713">
        <f t="shared" si="655"/>
        <v>0</v>
      </c>
    </row>
    <row r="915" spans="2:27" ht="14.25" customHeight="1" x14ac:dyDescent="0.15">
      <c r="B915" s="872"/>
      <c r="C915" s="873"/>
      <c r="D915" s="874"/>
      <c r="E915" s="864"/>
      <c r="F915" s="865"/>
      <c r="G915" s="847"/>
      <c r="H915" s="678" t="s">
        <v>567</v>
      </c>
      <c r="I915" s="690">
        <v>0</v>
      </c>
      <c r="J915" s="714">
        <f t="shared" si="668"/>
        <v>0</v>
      </c>
      <c r="K915" s="694"/>
      <c r="L915" s="690">
        <v>0</v>
      </c>
      <c r="M915" s="714">
        <f t="shared" si="669"/>
        <v>0</v>
      </c>
      <c r="N915" s="693"/>
      <c r="O915" s="850"/>
      <c r="P915" s="852"/>
      <c r="Q915" s="854"/>
      <c r="R915" s="694"/>
      <c r="S915" s="691">
        <f t="shared" si="675"/>
        <v>0</v>
      </c>
      <c r="T915" s="692"/>
      <c r="U915" s="695">
        <f t="shared" si="673"/>
        <v>0</v>
      </c>
      <c r="V915" s="696">
        <f t="shared" si="674"/>
        <v>0</v>
      </c>
      <c r="W915" s="694"/>
      <c r="X915" s="691">
        <f t="shared" si="653"/>
        <v>0</v>
      </c>
      <c r="Y915" s="692"/>
      <c r="Z915" s="695">
        <f t="shared" si="654"/>
        <v>0</v>
      </c>
      <c r="AA915" s="697">
        <f t="shared" si="655"/>
        <v>0</v>
      </c>
    </row>
    <row r="916" spans="2:27" ht="14.25" customHeight="1" x14ac:dyDescent="0.15">
      <c r="B916" s="872"/>
      <c r="C916" s="873"/>
      <c r="D916" s="874"/>
      <c r="E916" s="864"/>
      <c r="F916" s="865"/>
      <c r="G916" s="848"/>
      <c r="H916" s="679" t="s">
        <v>568</v>
      </c>
      <c r="I916" s="698">
        <v>0</v>
      </c>
      <c r="J916" s="715">
        <f t="shared" si="668"/>
        <v>0</v>
      </c>
      <c r="K916" s="702"/>
      <c r="L916" s="698">
        <v>0</v>
      </c>
      <c r="M916" s="715">
        <f t="shared" si="669"/>
        <v>0</v>
      </c>
      <c r="N916" s="701"/>
      <c r="O916" s="850"/>
      <c r="P916" s="852"/>
      <c r="Q916" s="854"/>
      <c r="R916" s="702"/>
      <c r="S916" s="699">
        <f t="shared" si="675"/>
        <v>0</v>
      </c>
      <c r="T916" s="700"/>
      <c r="U916" s="703">
        <f t="shared" si="673"/>
        <v>0</v>
      </c>
      <c r="V916" s="704">
        <f t="shared" si="674"/>
        <v>0</v>
      </c>
      <c r="W916" s="702"/>
      <c r="X916" s="699">
        <f t="shared" si="653"/>
        <v>0</v>
      </c>
      <c r="Y916" s="700"/>
      <c r="Z916" s="703">
        <f t="shared" si="654"/>
        <v>0</v>
      </c>
      <c r="AA916" s="705">
        <f t="shared" si="655"/>
        <v>0</v>
      </c>
    </row>
    <row r="917" spans="2:27" ht="14.25" customHeight="1" x14ac:dyDescent="0.15">
      <c r="B917" s="872"/>
      <c r="C917" s="873"/>
      <c r="D917" s="874"/>
      <c r="E917" s="864"/>
      <c r="F917" s="865"/>
      <c r="G917" s="846" t="s">
        <v>568</v>
      </c>
      <c r="H917" s="680" t="s">
        <v>566</v>
      </c>
      <c r="I917" s="706">
        <v>0</v>
      </c>
      <c r="J917" s="716">
        <f t="shared" si="668"/>
        <v>0</v>
      </c>
      <c r="K917" s="710"/>
      <c r="L917" s="706">
        <v>0</v>
      </c>
      <c r="M917" s="716">
        <f t="shared" si="669"/>
        <v>0</v>
      </c>
      <c r="N917" s="709"/>
      <c r="O917" s="850"/>
      <c r="P917" s="852"/>
      <c r="Q917" s="854"/>
      <c r="R917" s="710"/>
      <c r="S917" s="707">
        <f t="shared" si="675"/>
        <v>0</v>
      </c>
      <c r="T917" s="708"/>
      <c r="U917" s="711">
        <f t="shared" si="673"/>
        <v>0</v>
      </c>
      <c r="V917" s="712">
        <f t="shared" si="674"/>
        <v>0</v>
      </c>
      <c r="W917" s="710"/>
      <c r="X917" s="707">
        <f t="shared" si="653"/>
        <v>0</v>
      </c>
      <c r="Y917" s="708"/>
      <c r="Z917" s="711">
        <f t="shared" si="654"/>
        <v>0</v>
      </c>
      <c r="AA917" s="713">
        <f t="shared" si="655"/>
        <v>0</v>
      </c>
    </row>
    <row r="918" spans="2:27" ht="14.25" customHeight="1" x14ac:dyDescent="0.15">
      <c r="B918" s="872"/>
      <c r="C918" s="873"/>
      <c r="D918" s="874"/>
      <c r="E918" s="864"/>
      <c r="F918" s="865"/>
      <c r="G918" s="847"/>
      <c r="H918" s="678" t="s">
        <v>567</v>
      </c>
      <c r="I918" s="690">
        <v>0</v>
      </c>
      <c r="J918" s="714">
        <f t="shared" si="668"/>
        <v>0</v>
      </c>
      <c r="K918" s="694"/>
      <c r="L918" s="690">
        <v>0</v>
      </c>
      <c r="M918" s="714">
        <f t="shared" si="669"/>
        <v>0</v>
      </c>
      <c r="N918" s="693"/>
      <c r="O918" s="850"/>
      <c r="P918" s="852"/>
      <c r="Q918" s="854"/>
      <c r="R918" s="694"/>
      <c r="S918" s="691">
        <f t="shared" si="675"/>
        <v>0</v>
      </c>
      <c r="T918" s="692"/>
      <c r="U918" s="695">
        <f t="shared" si="673"/>
        <v>0</v>
      </c>
      <c r="V918" s="696">
        <f t="shared" si="674"/>
        <v>0</v>
      </c>
      <c r="W918" s="694"/>
      <c r="X918" s="691">
        <f t="shared" si="653"/>
        <v>0</v>
      </c>
      <c r="Y918" s="692"/>
      <c r="Z918" s="695">
        <f t="shared" si="654"/>
        <v>0</v>
      </c>
      <c r="AA918" s="697">
        <f t="shared" si="655"/>
        <v>0</v>
      </c>
    </row>
    <row r="919" spans="2:27" ht="14.25" customHeight="1" x14ac:dyDescent="0.15">
      <c r="B919" s="872"/>
      <c r="C919" s="873"/>
      <c r="D919" s="874"/>
      <c r="E919" s="863"/>
      <c r="F919" s="865"/>
      <c r="G919" s="848"/>
      <c r="H919" s="679" t="s">
        <v>568</v>
      </c>
      <c r="I919" s="698">
        <v>0</v>
      </c>
      <c r="J919" s="715">
        <f t="shared" si="668"/>
        <v>0</v>
      </c>
      <c r="K919" s="702"/>
      <c r="L919" s="698">
        <v>0</v>
      </c>
      <c r="M919" s="715">
        <f t="shared" si="669"/>
        <v>0</v>
      </c>
      <c r="N919" s="701"/>
      <c r="O919" s="849"/>
      <c r="P919" s="851"/>
      <c r="Q919" s="853"/>
      <c r="R919" s="702"/>
      <c r="S919" s="699">
        <f t="shared" si="675"/>
        <v>0</v>
      </c>
      <c r="T919" s="700"/>
      <c r="U919" s="703">
        <f t="shared" si="673"/>
        <v>0</v>
      </c>
      <c r="V919" s="704">
        <f t="shared" si="674"/>
        <v>0</v>
      </c>
      <c r="W919" s="702"/>
      <c r="X919" s="699">
        <f t="shared" si="653"/>
        <v>0</v>
      </c>
      <c r="Y919" s="700"/>
      <c r="Z919" s="703">
        <f t="shared" si="654"/>
        <v>0</v>
      </c>
      <c r="AA919" s="705">
        <f t="shared" si="655"/>
        <v>0</v>
      </c>
    </row>
    <row r="920" spans="2:27" ht="14.25" customHeight="1" x14ac:dyDescent="0.15">
      <c r="B920" s="872">
        <v>102</v>
      </c>
      <c r="C920" s="873" t="s">
        <v>205</v>
      </c>
      <c r="D920" s="874"/>
      <c r="E920" s="863">
        <f t="shared" ref="E920" si="676">SUM(I920:I928)+SUM(L920:L928)</f>
        <v>275</v>
      </c>
      <c r="F920" s="865">
        <v>186</v>
      </c>
      <c r="G920" s="846" t="s">
        <v>566</v>
      </c>
      <c r="H920" s="680" t="s">
        <v>566</v>
      </c>
      <c r="I920" s="706">
        <v>0</v>
      </c>
      <c r="J920" s="716">
        <f t="shared" si="668"/>
        <v>0</v>
      </c>
      <c r="K920" s="710"/>
      <c r="L920" s="706">
        <v>100</v>
      </c>
      <c r="M920" s="716">
        <f t="shared" si="669"/>
        <v>274.92869961410747</v>
      </c>
      <c r="N920" s="709"/>
      <c r="O920" s="849"/>
      <c r="P920" s="851">
        <f t="shared" ref="P920" si="677">SUM(R920:R928)+SUM(W920:W928)</f>
        <v>0</v>
      </c>
      <c r="Q920" s="853"/>
      <c r="R920" s="710"/>
      <c r="S920" s="707">
        <f>+R920/210*1000</f>
        <v>0</v>
      </c>
      <c r="T920" s="708"/>
      <c r="U920" s="711">
        <f>+K920+T920</f>
        <v>0</v>
      </c>
      <c r="V920" s="712">
        <f>IF(S920=0,0,+U920/S920*100)</f>
        <v>0</v>
      </c>
      <c r="W920" s="710"/>
      <c r="X920" s="707">
        <f t="shared" si="653"/>
        <v>0</v>
      </c>
      <c r="Y920" s="708"/>
      <c r="Z920" s="711">
        <f t="shared" si="654"/>
        <v>0</v>
      </c>
      <c r="AA920" s="713">
        <f t="shared" si="655"/>
        <v>0</v>
      </c>
    </row>
    <row r="921" spans="2:27" ht="14.25" customHeight="1" x14ac:dyDescent="0.15">
      <c r="B921" s="872"/>
      <c r="C921" s="873"/>
      <c r="D921" s="874"/>
      <c r="E921" s="864"/>
      <c r="F921" s="865"/>
      <c r="G921" s="847"/>
      <c r="H921" s="678" t="s">
        <v>567</v>
      </c>
      <c r="I921" s="690">
        <v>0</v>
      </c>
      <c r="J921" s="714">
        <f t="shared" si="668"/>
        <v>0</v>
      </c>
      <c r="K921" s="694"/>
      <c r="L921" s="690">
        <v>0</v>
      </c>
      <c r="M921" s="714">
        <f t="shared" si="669"/>
        <v>0</v>
      </c>
      <c r="N921" s="693"/>
      <c r="O921" s="850"/>
      <c r="P921" s="852"/>
      <c r="Q921" s="854"/>
      <c r="R921" s="694"/>
      <c r="S921" s="691">
        <f t="shared" ref="S921" si="678">+R921/210*1000</f>
        <v>0</v>
      </c>
      <c r="T921" s="692"/>
      <c r="U921" s="695">
        <f t="shared" ref="U921:U928" si="679">+K921+T921</f>
        <v>0</v>
      </c>
      <c r="V921" s="696">
        <f t="shared" ref="V921:V928" si="680">IF(S921=0,0,+U921/S921*100)</f>
        <v>0</v>
      </c>
      <c r="W921" s="694"/>
      <c r="X921" s="691">
        <f t="shared" si="653"/>
        <v>0</v>
      </c>
      <c r="Y921" s="692"/>
      <c r="Z921" s="695">
        <f t="shared" si="654"/>
        <v>0</v>
      </c>
      <c r="AA921" s="697">
        <f t="shared" si="655"/>
        <v>0</v>
      </c>
    </row>
    <row r="922" spans="2:27" ht="14.25" customHeight="1" x14ac:dyDescent="0.15">
      <c r="B922" s="872"/>
      <c r="C922" s="873"/>
      <c r="D922" s="874"/>
      <c r="E922" s="864"/>
      <c r="F922" s="865"/>
      <c r="G922" s="848"/>
      <c r="H922" s="679" t="s">
        <v>568</v>
      </c>
      <c r="I922" s="698">
        <v>0</v>
      </c>
      <c r="J922" s="715">
        <f t="shared" si="668"/>
        <v>0</v>
      </c>
      <c r="K922" s="702"/>
      <c r="L922" s="698">
        <v>0</v>
      </c>
      <c r="M922" s="715">
        <f t="shared" si="669"/>
        <v>0</v>
      </c>
      <c r="N922" s="701"/>
      <c r="O922" s="850"/>
      <c r="P922" s="852"/>
      <c r="Q922" s="854"/>
      <c r="R922" s="702"/>
      <c r="S922" s="699">
        <f>+R922/210*1000</f>
        <v>0</v>
      </c>
      <c r="T922" s="700"/>
      <c r="U922" s="703">
        <f t="shared" si="679"/>
        <v>0</v>
      </c>
      <c r="V922" s="704">
        <f t="shared" si="680"/>
        <v>0</v>
      </c>
      <c r="W922" s="702"/>
      <c r="X922" s="699">
        <f t="shared" si="653"/>
        <v>0</v>
      </c>
      <c r="Y922" s="700"/>
      <c r="Z922" s="703">
        <f t="shared" si="654"/>
        <v>0</v>
      </c>
      <c r="AA922" s="705">
        <f t="shared" si="655"/>
        <v>0</v>
      </c>
    </row>
    <row r="923" spans="2:27" ht="14.25" customHeight="1" x14ac:dyDescent="0.15">
      <c r="B923" s="872"/>
      <c r="C923" s="873"/>
      <c r="D923" s="874"/>
      <c r="E923" s="864"/>
      <c r="F923" s="865"/>
      <c r="G923" s="846" t="s">
        <v>567</v>
      </c>
      <c r="H923" s="680" t="s">
        <v>566</v>
      </c>
      <c r="I923" s="706">
        <v>75</v>
      </c>
      <c r="J923" s="716">
        <f t="shared" si="668"/>
        <v>357.14285714285717</v>
      </c>
      <c r="K923" s="710"/>
      <c r="L923" s="706">
        <v>100</v>
      </c>
      <c r="M923" s="716">
        <f t="shared" si="669"/>
        <v>274.92869961410747</v>
      </c>
      <c r="N923" s="709"/>
      <c r="O923" s="850"/>
      <c r="P923" s="852"/>
      <c r="Q923" s="854"/>
      <c r="R923" s="710"/>
      <c r="S923" s="707">
        <f t="shared" ref="S923:S928" si="681">+R923/210*1000</f>
        <v>0</v>
      </c>
      <c r="T923" s="708"/>
      <c r="U923" s="711">
        <f t="shared" si="679"/>
        <v>0</v>
      </c>
      <c r="V923" s="712">
        <f t="shared" si="680"/>
        <v>0</v>
      </c>
      <c r="W923" s="710"/>
      <c r="X923" s="707">
        <f t="shared" si="653"/>
        <v>0</v>
      </c>
      <c r="Y923" s="708"/>
      <c r="Z923" s="711">
        <f t="shared" si="654"/>
        <v>0</v>
      </c>
      <c r="AA923" s="713">
        <f t="shared" si="655"/>
        <v>0</v>
      </c>
    </row>
    <row r="924" spans="2:27" ht="14.25" customHeight="1" x14ac:dyDescent="0.15">
      <c r="B924" s="872"/>
      <c r="C924" s="873"/>
      <c r="D924" s="874"/>
      <c r="E924" s="864"/>
      <c r="F924" s="865"/>
      <c r="G924" s="847"/>
      <c r="H924" s="678" t="s">
        <v>567</v>
      </c>
      <c r="I924" s="690">
        <v>0</v>
      </c>
      <c r="J924" s="714">
        <f t="shared" si="668"/>
        <v>0</v>
      </c>
      <c r="K924" s="694"/>
      <c r="L924" s="690">
        <v>0</v>
      </c>
      <c r="M924" s="714">
        <f t="shared" si="669"/>
        <v>0</v>
      </c>
      <c r="N924" s="693"/>
      <c r="O924" s="850"/>
      <c r="P924" s="852"/>
      <c r="Q924" s="854"/>
      <c r="R924" s="694"/>
      <c r="S924" s="691">
        <f t="shared" si="681"/>
        <v>0</v>
      </c>
      <c r="T924" s="692"/>
      <c r="U924" s="695">
        <f t="shared" si="679"/>
        <v>0</v>
      </c>
      <c r="V924" s="696">
        <f t="shared" si="680"/>
        <v>0</v>
      </c>
      <c r="W924" s="694"/>
      <c r="X924" s="691">
        <f t="shared" si="653"/>
        <v>0</v>
      </c>
      <c r="Y924" s="692"/>
      <c r="Z924" s="695">
        <f t="shared" si="654"/>
        <v>0</v>
      </c>
      <c r="AA924" s="697">
        <f t="shared" si="655"/>
        <v>0</v>
      </c>
    </row>
    <row r="925" spans="2:27" ht="14.25" customHeight="1" x14ac:dyDescent="0.15">
      <c r="B925" s="872"/>
      <c r="C925" s="873"/>
      <c r="D925" s="874"/>
      <c r="E925" s="864"/>
      <c r="F925" s="865"/>
      <c r="G925" s="848"/>
      <c r="H925" s="679" t="s">
        <v>568</v>
      </c>
      <c r="I925" s="698">
        <v>0</v>
      </c>
      <c r="J925" s="715">
        <f t="shared" si="668"/>
        <v>0</v>
      </c>
      <c r="K925" s="702"/>
      <c r="L925" s="698">
        <v>0</v>
      </c>
      <c r="M925" s="715">
        <f t="shared" si="669"/>
        <v>0</v>
      </c>
      <c r="N925" s="701"/>
      <c r="O925" s="850"/>
      <c r="P925" s="852"/>
      <c r="Q925" s="854"/>
      <c r="R925" s="702"/>
      <c r="S925" s="699">
        <f t="shared" si="681"/>
        <v>0</v>
      </c>
      <c r="T925" s="700"/>
      <c r="U925" s="703">
        <f t="shared" si="679"/>
        <v>0</v>
      </c>
      <c r="V925" s="704">
        <f t="shared" si="680"/>
        <v>0</v>
      </c>
      <c r="W925" s="702"/>
      <c r="X925" s="699">
        <f t="shared" si="653"/>
        <v>0</v>
      </c>
      <c r="Y925" s="700"/>
      <c r="Z925" s="703">
        <f t="shared" si="654"/>
        <v>0</v>
      </c>
      <c r="AA925" s="705">
        <f t="shared" si="655"/>
        <v>0</v>
      </c>
    </row>
    <row r="926" spans="2:27" ht="14.25" customHeight="1" x14ac:dyDescent="0.15">
      <c r="B926" s="872"/>
      <c r="C926" s="873"/>
      <c r="D926" s="874"/>
      <c r="E926" s="864"/>
      <c r="F926" s="865"/>
      <c r="G926" s="846" t="s">
        <v>568</v>
      </c>
      <c r="H926" s="680" t="s">
        <v>566</v>
      </c>
      <c r="I926" s="706">
        <v>0</v>
      </c>
      <c r="J926" s="716">
        <f t="shared" si="668"/>
        <v>0</v>
      </c>
      <c r="K926" s="710"/>
      <c r="L926" s="706">
        <v>0</v>
      </c>
      <c r="M926" s="716">
        <f t="shared" si="669"/>
        <v>0</v>
      </c>
      <c r="N926" s="709"/>
      <c r="O926" s="850"/>
      <c r="P926" s="852"/>
      <c r="Q926" s="854"/>
      <c r="R926" s="710"/>
      <c r="S926" s="707">
        <f t="shared" si="681"/>
        <v>0</v>
      </c>
      <c r="T926" s="708"/>
      <c r="U926" s="711">
        <f t="shared" si="679"/>
        <v>0</v>
      </c>
      <c r="V926" s="712">
        <f t="shared" si="680"/>
        <v>0</v>
      </c>
      <c r="W926" s="710"/>
      <c r="X926" s="707">
        <f t="shared" si="653"/>
        <v>0</v>
      </c>
      <c r="Y926" s="708"/>
      <c r="Z926" s="711">
        <f t="shared" si="654"/>
        <v>0</v>
      </c>
      <c r="AA926" s="713">
        <f t="shared" si="655"/>
        <v>0</v>
      </c>
    </row>
    <row r="927" spans="2:27" ht="14.25" customHeight="1" x14ac:dyDescent="0.15">
      <c r="B927" s="872"/>
      <c r="C927" s="873"/>
      <c r="D927" s="874"/>
      <c r="E927" s="864"/>
      <c r="F927" s="865"/>
      <c r="G927" s="847"/>
      <c r="H927" s="678" t="s">
        <v>567</v>
      </c>
      <c r="I927" s="690">
        <v>0</v>
      </c>
      <c r="J927" s="714">
        <f t="shared" si="668"/>
        <v>0</v>
      </c>
      <c r="K927" s="694"/>
      <c r="L927" s="690">
        <v>0</v>
      </c>
      <c r="M927" s="714">
        <f t="shared" si="669"/>
        <v>0</v>
      </c>
      <c r="N927" s="693"/>
      <c r="O927" s="850"/>
      <c r="P927" s="852"/>
      <c r="Q927" s="854"/>
      <c r="R927" s="694"/>
      <c r="S927" s="691">
        <f t="shared" si="681"/>
        <v>0</v>
      </c>
      <c r="T927" s="692"/>
      <c r="U927" s="695">
        <f t="shared" si="679"/>
        <v>0</v>
      </c>
      <c r="V927" s="696">
        <f t="shared" si="680"/>
        <v>0</v>
      </c>
      <c r="W927" s="694"/>
      <c r="X927" s="691">
        <f t="shared" si="653"/>
        <v>0</v>
      </c>
      <c r="Y927" s="692"/>
      <c r="Z927" s="695">
        <f t="shared" si="654"/>
        <v>0</v>
      </c>
      <c r="AA927" s="697">
        <f t="shared" si="655"/>
        <v>0</v>
      </c>
    </row>
    <row r="928" spans="2:27" ht="14.25" customHeight="1" x14ac:dyDescent="0.15">
      <c r="B928" s="872"/>
      <c r="C928" s="873"/>
      <c r="D928" s="874"/>
      <c r="E928" s="863"/>
      <c r="F928" s="865"/>
      <c r="G928" s="848"/>
      <c r="H928" s="679" t="s">
        <v>568</v>
      </c>
      <c r="I928" s="698">
        <v>0</v>
      </c>
      <c r="J928" s="715">
        <f t="shared" si="668"/>
        <v>0</v>
      </c>
      <c r="K928" s="702"/>
      <c r="L928" s="698">
        <v>0</v>
      </c>
      <c r="M928" s="715">
        <f t="shared" si="669"/>
        <v>0</v>
      </c>
      <c r="N928" s="701"/>
      <c r="O928" s="849"/>
      <c r="P928" s="851"/>
      <c r="Q928" s="853"/>
      <c r="R928" s="702"/>
      <c r="S928" s="699">
        <f t="shared" si="681"/>
        <v>0</v>
      </c>
      <c r="T928" s="700"/>
      <c r="U928" s="703">
        <f t="shared" si="679"/>
        <v>0</v>
      </c>
      <c r="V928" s="704">
        <f t="shared" si="680"/>
        <v>0</v>
      </c>
      <c r="W928" s="702"/>
      <c r="X928" s="699">
        <f t="shared" si="653"/>
        <v>0</v>
      </c>
      <c r="Y928" s="700"/>
      <c r="Z928" s="703">
        <f t="shared" si="654"/>
        <v>0</v>
      </c>
      <c r="AA928" s="705">
        <f t="shared" si="655"/>
        <v>0</v>
      </c>
    </row>
    <row r="929" spans="2:27" ht="14.25" customHeight="1" x14ac:dyDescent="0.15">
      <c r="B929" s="872">
        <v>103</v>
      </c>
      <c r="C929" s="873" t="s">
        <v>561</v>
      </c>
      <c r="D929" s="874"/>
      <c r="E929" s="863">
        <f t="shared" ref="E929" si="682">SUM(I929:I937)+SUM(L929:L937)</f>
        <v>1825</v>
      </c>
      <c r="F929" s="865">
        <v>514</v>
      </c>
      <c r="G929" s="846" t="s">
        <v>566</v>
      </c>
      <c r="H929" s="680" t="s">
        <v>566</v>
      </c>
      <c r="I929" s="706">
        <v>75</v>
      </c>
      <c r="J929" s="716">
        <f t="shared" si="668"/>
        <v>357.14285714285717</v>
      </c>
      <c r="K929" s="710"/>
      <c r="L929" s="706">
        <v>75</v>
      </c>
      <c r="M929" s="716">
        <f t="shared" si="669"/>
        <v>206.19652471058063</v>
      </c>
      <c r="N929" s="709"/>
      <c r="O929" s="849"/>
      <c r="P929" s="851">
        <f t="shared" ref="P929" si="683">SUM(R929:R937)+SUM(W929:W937)</f>
        <v>0</v>
      </c>
      <c r="Q929" s="853"/>
      <c r="R929" s="710"/>
      <c r="S929" s="707">
        <f>+R929/210*1000</f>
        <v>0</v>
      </c>
      <c r="T929" s="708"/>
      <c r="U929" s="711">
        <f>+K929+T929</f>
        <v>0</v>
      </c>
      <c r="V929" s="712">
        <f>IF(S929=0,0,+U929/S929*100)</f>
        <v>0</v>
      </c>
      <c r="W929" s="710"/>
      <c r="X929" s="707">
        <f t="shared" si="653"/>
        <v>0</v>
      </c>
      <c r="Y929" s="708"/>
      <c r="Z929" s="711">
        <f t="shared" si="654"/>
        <v>0</v>
      </c>
      <c r="AA929" s="713">
        <f t="shared" si="655"/>
        <v>0</v>
      </c>
    </row>
    <row r="930" spans="2:27" ht="14.25" customHeight="1" x14ac:dyDescent="0.15">
      <c r="B930" s="872"/>
      <c r="C930" s="873"/>
      <c r="D930" s="874"/>
      <c r="E930" s="864"/>
      <c r="F930" s="865"/>
      <c r="G930" s="847"/>
      <c r="H930" s="678" t="s">
        <v>567</v>
      </c>
      <c r="I930" s="690">
        <v>75</v>
      </c>
      <c r="J930" s="714">
        <f t="shared" si="668"/>
        <v>357.14285714285717</v>
      </c>
      <c r="K930" s="694"/>
      <c r="L930" s="690">
        <v>500</v>
      </c>
      <c r="M930" s="714">
        <f t="shared" si="669"/>
        <v>1374.6434980705376</v>
      </c>
      <c r="N930" s="693"/>
      <c r="O930" s="850"/>
      <c r="P930" s="852"/>
      <c r="Q930" s="854"/>
      <c r="R930" s="694"/>
      <c r="S930" s="691">
        <f t="shared" ref="S930" si="684">+R930/210*1000</f>
        <v>0</v>
      </c>
      <c r="T930" s="692"/>
      <c r="U930" s="695">
        <f t="shared" ref="U930:U937" si="685">+K930+T930</f>
        <v>0</v>
      </c>
      <c r="V930" s="696">
        <f t="shared" ref="V930:V937" si="686">IF(S930=0,0,+U930/S930*100)</f>
        <v>0</v>
      </c>
      <c r="W930" s="694"/>
      <c r="X930" s="691">
        <f t="shared" si="653"/>
        <v>0</v>
      </c>
      <c r="Y930" s="692"/>
      <c r="Z930" s="695">
        <f t="shared" si="654"/>
        <v>0</v>
      </c>
      <c r="AA930" s="697">
        <f t="shared" si="655"/>
        <v>0</v>
      </c>
    </row>
    <row r="931" spans="2:27" ht="14.25" customHeight="1" x14ac:dyDescent="0.15">
      <c r="B931" s="872"/>
      <c r="C931" s="873"/>
      <c r="D931" s="874"/>
      <c r="E931" s="864"/>
      <c r="F931" s="865"/>
      <c r="G931" s="848"/>
      <c r="H931" s="679" t="s">
        <v>568</v>
      </c>
      <c r="I931" s="698">
        <v>75</v>
      </c>
      <c r="J931" s="715">
        <f t="shared" si="668"/>
        <v>357.14285714285717</v>
      </c>
      <c r="K931" s="702"/>
      <c r="L931" s="698">
        <v>0</v>
      </c>
      <c r="M931" s="715">
        <f t="shared" si="669"/>
        <v>0</v>
      </c>
      <c r="N931" s="701"/>
      <c r="O931" s="850"/>
      <c r="P931" s="852"/>
      <c r="Q931" s="854"/>
      <c r="R931" s="702"/>
      <c r="S931" s="699">
        <f>+R931/210*1000</f>
        <v>0</v>
      </c>
      <c r="T931" s="700"/>
      <c r="U931" s="703">
        <f t="shared" si="685"/>
        <v>0</v>
      </c>
      <c r="V931" s="704">
        <f t="shared" si="686"/>
        <v>0</v>
      </c>
      <c r="W931" s="702"/>
      <c r="X931" s="699">
        <f t="shared" si="653"/>
        <v>0</v>
      </c>
      <c r="Y931" s="700"/>
      <c r="Z931" s="703">
        <f t="shared" si="654"/>
        <v>0</v>
      </c>
      <c r="AA931" s="705">
        <f t="shared" si="655"/>
        <v>0</v>
      </c>
    </row>
    <row r="932" spans="2:27" ht="14.25" customHeight="1" x14ac:dyDescent="0.15">
      <c r="B932" s="872"/>
      <c r="C932" s="873"/>
      <c r="D932" s="874"/>
      <c r="E932" s="864"/>
      <c r="F932" s="865"/>
      <c r="G932" s="846" t="s">
        <v>567</v>
      </c>
      <c r="H932" s="680" t="s">
        <v>566</v>
      </c>
      <c r="I932" s="706">
        <v>150</v>
      </c>
      <c r="J932" s="716">
        <f t="shared" si="668"/>
        <v>714.28571428571433</v>
      </c>
      <c r="K932" s="710"/>
      <c r="L932" s="706">
        <v>200</v>
      </c>
      <c r="M932" s="716">
        <f t="shared" si="669"/>
        <v>549.85739922821494</v>
      </c>
      <c r="N932" s="709"/>
      <c r="O932" s="850"/>
      <c r="P932" s="852"/>
      <c r="Q932" s="854"/>
      <c r="R932" s="710"/>
      <c r="S932" s="707">
        <f t="shared" ref="S932:S937" si="687">+R932/210*1000</f>
        <v>0</v>
      </c>
      <c r="T932" s="708"/>
      <c r="U932" s="711">
        <f t="shared" si="685"/>
        <v>0</v>
      </c>
      <c r="V932" s="712">
        <f t="shared" si="686"/>
        <v>0</v>
      </c>
      <c r="W932" s="710"/>
      <c r="X932" s="707">
        <f t="shared" si="653"/>
        <v>0</v>
      </c>
      <c r="Y932" s="708"/>
      <c r="Z932" s="711">
        <f t="shared" si="654"/>
        <v>0</v>
      </c>
      <c r="AA932" s="713">
        <f t="shared" si="655"/>
        <v>0</v>
      </c>
    </row>
    <row r="933" spans="2:27" ht="14.25" customHeight="1" x14ac:dyDescent="0.15">
      <c r="B933" s="872"/>
      <c r="C933" s="873"/>
      <c r="D933" s="874"/>
      <c r="E933" s="864"/>
      <c r="F933" s="865"/>
      <c r="G933" s="847"/>
      <c r="H933" s="678" t="s">
        <v>567</v>
      </c>
      <c r="I933" s="690">
        <v>150</v>
      </c>
      <c r="J933" s="714">
        <f t="shared" si="668"/>
        <v>714.28571428571433</v>
      </c>
      <c r="K933" s="694"/>
      <c r="L933" s="690">
        <v>300</v>
      </c>
      <c r="M933" s="714">
        <f t="shared" si="669"/>
        <v>824.78609884232253</v>
      </c>
      <c r="N933" s="693"/>
      <c r="O933" s="850"/>
      <c r="P933" s="852"/>
      <c r="Q933" s="854"/>
      <c r="R933" s="694"/>
      <c r="S933" s="691">
        <f t="shared" si="687"/>
        <v>0</v>
      </c>
      <c r="T933" s="692"/>
      <c r="U933" s="695">
        <f t="shared" si="685"/>
        <v>0</v>
      </c>
      <c r="V933" s="696">
        <f t="shared" si="686"/>
        <v>0</v>
      </c>
      <c r="W933" s="694"/>
      <c r="X933" s="691">
        <f t="shared" si="653"/>
        <v>0</v>
      </c>
      <c r="Y933" s="692"/>
      <c r="Z933" s="695">
        <f t="shared" si="654"/>
        <v>0</v>
      </c>
      <c r="AA933" s="697">
        <f t="shared" si="655"/>
        <v>0</v>
      </c>
    </row>
    <row r="934" spans="2:27" ht="14.25" customHeight="1" x14ac:dyDescent="0.15">
      <c r="B934" s="872"/>
      <c r="C934" s="873"/>
      <c r="D934" s="874"/>
      <c r="E934" s="864"/>
      <c r="F934" s="865"/>
      <c r="G934" s="848"/>
      <c r="H934" s="679" t="s">
        <v>568</v>
      </c>
      <c r="I934" s="698">
        <v>150</v>
      </c>
      <c r="J934" s="715">
        <f t="shared" si="668"/>
        <v>714.28571428571433</v>
      </c>
      <c r="K934" s="702"/>
      <c r="L934" s="698">
        <v>75</v>
      </c>
      <c r="M934" s="715">
        <f t="shared" si="669"/>
        <v>206.19652471058063</v>
      </c>
      <c r="N934" s="701"/>
      <c r="O934" s="850"/>
      <c r="P934" s="852"/>
      <c r="Q934" s="854"/>
      <c r="R934" s="702"/>
      <c r="S934" s="699">
        <f t="shared" si="687"/>
        <v>0</v>
      </c>
      <c r="T934" s="700"/>
      <c r="U934" s="703">
        <f t="shared" si="685"/>
        <v>0</v>
      </c>
      <c r="V934" s="704">
        <f t="shared" si="686"/>
        <v>0</v>
      </c>
      <c r="W934" s="702"/>
      <c r="X934" s="699">
        <f t="shared" si="653"/>
        <v>0</v>
      </c>
      <c r="Y934" s="700"/>
      <c r="Z934" s="703">
        <f t="shared" si="654"/>
        <v>0</v>
      </c>
      <c r="AA934" s="705">
        <f t="shared" si="655"/>
        <v>0</v>
      </c>
    </row>
    <row r="935" spans="2:27" ht="14.25" customHeight="1" x14ac:dyDescent="0.15">
      <c r="B935" s="872"/>
      <c r="C935" s="873"/>
      <c r="D935" s="874"/>
      <c r="E935" s="864"/>
      <c r="F935" s="865"/>
      <c r="G935" s="846" t="s">
        <v>568</v>
      </c>
      <c r="H935" s="680" t="s">
        <v>566</v>
      </c>
      <c r="I935" s="706">
        <v>0</v>
      </c>
      <c r="J935" s="716">
        <f t="shared" si="668"/>
        <v>0</v>
      </c>
      <c r="K935" s="710"/>
      <c r="L935" s="706">
        <v>0</v>
      </c>
      <c r="M935" s="716">
        <f t="shared" si="669"/>
        <v>0</v>
      </c>
      <c r="N935" s="709"/>
      <c r="O935" s="850"/>
      <c r="P935" s="852"/>
      <c r="Q935" s="854"/>
      <c r="R935" s="710"/>
      <c r="S935" s="707">
        <f t="shared" si="687"/>
        <v>0</v>
      </c>
      <c r="T935" s="708"/>
      <c r="U935" s="711">
        <f t="shared" si="685"/>
        <v>0</v>
      </c>
      <c r="V935" s="712">
        <f t="shared" si="686"/>
        <v>0</v>
      </c>
      <c r="W935" s="710"/>
      <c r="X935" s="707">
        <f t="shared" si="653"/>
        <v>0</v>
      </c>
      <c r="Y935" s="708"/>
      <c r="Z935" s="711">
        <f t="shared" si="654"/>
        <v>0</v>
      </c>
      <c r="AA935" s="713">
        <f t="shared" si="655"/>
        <v>0</v>
      </c>
    </row>
    <row r="936" spans="2:27" ht="14.25" customHeight="1" x14ac:dyDescent="0.15">
      <c r="B936" s="872"/>
      <c r="C936" s="873"/>
      <c r="D936" s="874"/>
      <c r="E936" s="864"/>
      <c r="F936" s="865"/>
      <c r="G936" s="847"/>
      <c r="H936" s="678" t="s">
        <v>567</v>
      </c>
      <c r="I936" s="690">
        <v>0</v>
      </c>
      <c r="J936" s="691">
        <f t="shared" si="668"/>
        <v>0</v>
      </c>
      <c r="K936" s="692"/>
      <c r="L936" s="690">
        <v>0</v>
      </c>
      <c r="M936" s="691">
        <f t="shared" si="669"/>
        <v>0</v>
      </c>
      <c r="N936" s="693"/>
      <c r="O936" s="850"/>
      <c r="P936" s="852"/>
      <c r="Q936" s="854"/>
      <c r="R936" s="694"/>
      <c r="S936" s="691">
        <f t="shared" si="687"/>
        <v>0</v>
      </c>
      <c r="T936" s="692"/>
      <c r="U936" s="695">
        <f t="shared" si="685"/>
        <v>0</v>
      </c>
      <c r="V936" s="696">
        <f t="shared" si="686"/>
        <v>0</v>
      </c>
      <c r="W936" s="694"/>
      <c r="X936" s="691">
        <f t="shared" si="653"/>
        <v>0</v>
      </c>
      <c r="Y936" s="692"/>
      <c r="Z936" s="695">
        <f t="shared" si="654"/>
        <v>0</v>
      </c>
      <c r="AA936" s="697">
        <f t="shared" si="655"/>
        <v>0</v>
      </c>
    </row>
    <row r="937" spans="2:27" ht="14.25" customHeight="1" x14ac:dyDescent="0.15">
      <c r="B937" s="872"/>
      <c r="C937" s="873"/>
      <c r="D937" s="874"/>
      <c r="E937" s="863"/>
      <c r="F937" s="865"/>
      <c r="G937" s="848"/>
      <c r="H937" s="679" t="s">
        <v>568</v>
      </c>
      <c r="I937" s="698">
        <v>0</v>
      </c>
      <c r="J937" s="699">
        <f t="shared" si="668"/>
        <v>0</v>
      </c>
      <c r="K937" s="700"/>
      <c r="L937" s="698">
        <v>0</v>
      </c>
      <c r="M937" s="699">
        <f t="shared" si="669"/>
        <v>0</v>
      </c>
      <c r="N937" s="701"/>
      <c r="O937" s="849"/>
      <c r="P937" s="851"/>
      <c r="Q937" s="853"/>
      <c r="R937" s="702"/>
      <c r="S937" s="699">
        <f t="shared" si="687"/>
        <v>0</v>
      </c>
      <c r="T937" s="700"/>
      <c r="U937" s="703">
        <f t="shared" si="685"/>
        <v>0</v>
      </c>
      <c r="V937" s="704">
        <f t="shared" si="686"/>
        <v>0</v>
      </c>
      <c r="W937" s="702"/>
      <c r="X937" s="699">
        <f t="shared" si="653"/>
        <v>0</v>
      </c>
      <c r="Y937" s="700"/>
      <c r="Z937" s="703">
        <f t="shared" si="654"/>
        <v>0</v>
      </c>
      <c r="AA937" s="705">
        <f t="shared" si="655"/>
        <v>0</v>
      </c>
    </row>
    <row r="938" spans="2:27" ht="14.25" customHeight="1" x14ac:dyDescent="0.15">
      <c r="B938" s="872">
        <v>104</v>
      </c>
      <c r="C938" s="873" t="s">
        <v>206</v>
      </c>
      <c r="D938" s="874"/>
      <c r="E938" s="863">
        <f t="shared" ref="E938" si="688">SUM(I938:I946)+SUM(L938:L946)</f>
        <v>450</v>
      </c>
      <c r="F938" s="865">
        <v>147</v>
      </c>
      <c r="G938" s="846" t="s">
        <v>566</v>
      </c>
      <c r="H938" s="680" t="s">
        <v>566</v>
      </c>
      <c r="I938" s="706">
        <v>75</v>
      </c>
      <c r="J938" s="716">
        <f t="shared" si="668"/>
        <v>357.14285714285717</v>
      </c>
      <c r="K938" s="710"/>
      <c r="L938" s="706">
        <v>300</v>
      </c>
      <c r="M938" s="716">
        <f t="shared" si="669"/>
        <v>824.78609884232253</v>
      </c>
      <c r="N938" s="709"/>
      <c r="O938" s="849"/>
      <c r="P938" s="851">
        <f t="shared" ref="P938" si="689">SUM(R938:R946)+SUM(W938:W946)</f>
        <v>0</v>
      </c>
      <c r="Q938" s="853"/>
      <c r="R938" s="710"/>
      <c r="S938" s="707">
        <f>+R938/210*1000</f>
        <v>0</v>
      </c>
      <c r="T938" s="708"/>
      <c r="U938" s="711">
        <f>+K938+T938</f>
        <v>0</v>
      </c>
      <c r="V938" s="712">
        <f>IF(S938=0,0,+U938/S938*100)</f>
        <v>0</v>
      </c>
      <c r="W938" s="710"/>
      <c r="X938" s="707">
        <f t="shared" si="653"/>
        <v>0</v>
      </c>
      <c r="Y938" s="708"/>
      <c r="Z938" s="711">
        <f t="shared" si="654"/>
        <v>0</v>
      </c>
      <c r="AA938" s="713">
        <f t="shared" si="655"/>
        <v>0</v>
      </c>
    </row>
    <row r="939" spans="2:27" ht="14.25" customHeight="1" x14ac:dyDescent="0.15">
      <c r="B939" s="872"/>
      <c r="C939" s="873"/>
      <c r="D939" s="874"/>
      <c r="E939" s="864"/>
      <c r="F939" s="865"/>
      <c r="G939" s="847"/>
      <c r="H939" s="678" t="s">
        <v>567</v>
      </c>
      <c r="I939" s="690">
        <v>75</v>
      </c>
      <c r="J939" s="714">
        <f t="shared" si="668"/>
        <v>357.14285714285717</v>
      </c>
      <c r="K939" s="694"/>
      <c r="L939" s="690">
        <v>0</v>
      </c>
      <c r="M939" s="714">
        <f t="shared" si="669"/>
        <v>0</v>
      </c>
      <c r="N939" s="693"/>
      <c r="O939" s="850"/>
      <c r="P939" s="852"/>
      <c r="Q939" s="854"/>
      <c r="R939" s="694"/>
      <c r="S939" s="691">
        <f t="shared" ref="S939" si="690">+R939/210*1000</f>
        <v>0</v>
      </c>
      <c r="T939" s="692"/>
      <c r="U939" s="695">
        <f t="shared" ref="U939:U946" si="691">+K939+T939</f>
        <v>0</v>
      </c>
      <c r="V939" s="696">
        <f t="shared" ref="V939:V946" si="692">IF(S939=0,0,+U939/S939*100)</f>
        <v>0</v>
      </c>
      <c r="W939" s="694"/>
      <c r="X939" s="691">
        <f t="shared" si="653"/>
        <v>0</v>
      </c>
      <c r="Y939" s="692"/>
      <c r="Z939" s="695">
        <f t="shared" si="654"/>
        <v>0</v>
      </c>
      <c r="AA939" s="697">
        <f t="shared" si="655"/>
        <v>0</v>
      </c>
    </row>
    <row r="940" spans="2:27" ht="14.25" customHeight="1" x14ac:dyDescent="0.15">
      <c r="B940" s="872"/>
      <c r="C940" s="873"/>
      <c r="D940" s="874"/>
      <c r="E940" s="864"/>
      <c r="F940" s="865"/>
      <c r="G940" s="848"/>
      <c r="H940" s="679" t="s">
        <v>568</v>
      </c>
      <c r="I940" s="698">
        <v>0</v>
      </c>
      <c r="J940" s="715">
        <f t="shared" si="668"/>
        <v>0</v>
      </c>
      <c r="K940" s="702"/>
      <c r="L940" s="698">
        <v>0</v>
      </c>
      <c r="M940" s="715">
        <f t="shared" si="669"/>
        <v>0</v>
      </c>
      <c r="N940" s="701"/>
      <c r="O940" s="850"/>
      <c r="P940" s="852"/>
      <c r="Q940" s="854"/>
      <c r="R940" s="702"/>
      <c r="S940" s="699">
        <f>+R940/210*1000</f>
        <v>0</v>
      </c>
      <c r="T940" s="700"/>
      <c r="U940" s="703">
        <f t="shared" si="691"/>
        <v>0</v>
      </c>
      <c r="V940" s="704">
        <f t="shared" si="692"/>
        <v>0</v>
      </c>
      <c r="W940" s="702"/>
      <c r="X940" s="699">
        <f t="shared" si="653"/>
        <v>0</v>
      </c>
      <c r="Y940" s="700"/>
      <c r="Z940" s="703">
        <f t="shared" si="654"/>
        <v>0</v>
      </c>
      <c r="AA940" s="705">
        <f t="shared" si="655"/>
        <v>0</v>
      </c>
    </row>
    <row r="941" spans="2:27" ht="14.25" customHeight="1" x14ac:dyDescent="0.15">
      <c r="B941" s="872"/>
      <c r="C941" s="873"/>
      <c r="D941" s="874"/>
      <c r="E941" s="864"/>
      <c r="F941" s="865"/>
      <c r="G941" s="846" t="s">
        <v>567</v>
      </c>
      <c r="H941" s="680" t="s">
        <v>566</v>
      </c>
      <c r="I941" s="706">
        <v>0</v>
      </c>
      <c r="J941" s="716">
        <f t="shared" si="668"/>
        <v>0</v>
      </c>
      <c r="K941" s="710"/>
      <c r="L941" s="706">
        <v>0</v>
      </c>
      <c r="M941" s="716">
        <f t="shared" si="669"/>
        <v>0</v>
      </c>
      <c r="N941" s="709"/>
      <c r="O941" s="850"/>
      <c r="P941" s="852"/>
      <c r="Q941" s="854"/>
      <c r="R941" s="710"/>
      <c r="S941" s="707">
        <f t="shared" ref="S941:S946" si="693">+R941/210*1000</f>
        <v>0</v>
      </c>
      <c r="T941" s="708"/>
      <c r="U941" s="711">
        <f t="shared" si="691"/>
        <v>0</v>
      </c>
      <c r="V941" s="712">
        <f t="shared" si="692"/>
        <v>0</v>
      </c>
      <c r="W941" s="710"/>
      <c r="X941" s="707">
        <f t="shared" si="653"/>
        <v>0</v>
      </c>
      <c r="Y941" s="708"/>
      <c r="Z941" s="711">
        <f t="shared" si="654"/>
        <v>0</v>
      </c>
      <c r="AA941" s="713">
        <f t="shared" si="655"/>
        <v>0</v>
      </c>
    </row>
    <row r="942" spans="2:27" ht="14.25" customHeight="1" x14ac:dyDescent="0.15">
      <c r="B942" s="872"/>
      <c r="C942" s="873"/>
      <c r="D942" s="874"/>
      <c r="E942" s="864"/>
      <c r="F942" s="865"/>
      <c r="G942" s="847"/>
      <c r="H942" s="678" t="s">
        <v>567</v>
      </c>
      <c r="I942" s="690">
        <v>0</v>
      </c>
      <c r="J942" s="714">
        <f t="shared" si="668"/>
        <v>0</v>
      </c>
      <c r="K942" s="694"/>
      <c r="L942" s="690">
        <v>0</v>
      </c>
      <c r="M942" s="714">
        <f t="shared" si="669"/>
        <v>0</v>
      </c>
      <c r="N942" s="693"/>
      <c r="O942" s="850"/>
      <c r="P942" s="852"/>
      <c r="Q942" s="854"/>
      <c r="R942" s="694"/>
      <c r="S942" s="691">
        <f t="shared" si="693"/>
        <v>0</v>
      </c>
      <c r="T942" s="692"/>
      <c r="U942" s="695">
        <f t="shared" si="691"/>
        <v>0</v>
      </c>
      <c r="V942" s="696">
        <f t="shared" si="692"/>
        <v>0</v>
      </c>
      <c r="W942" s="694"/>
      <c r="X942" s="691">
        <f t="shared" si="653"/>
        <v>0</v>
      </c>
      <c r="Y942" s="692"/>
      <c r="Z942" s="695">
        <f t="shared" si="654"/>
        <v>0</v>
      </c>
      <c r="AA942" s="697">
        <f t="shared" si="655"/>
        <v>0</v>
      </c>
    </row>
    <row r="943" spans="2:27" ht="14.25" customHeight="1" x14ac:dyDescent="0.15">
      <c r="B943" s="872"/>
      <c r="C943" s="873"/>
      <c r="D943" s="874"/>
      <c r="E943" s="864"/>
      <c r="F943" s="865"/>
      <c r="G943" s="848"/>
      <c r="H943" s="679" t="s">
        <v>568</v>
      </c>
      <c r="I943" s="698">
        <v>0</v>
      </c>
      <c r="J943" s="715">
        <f t="shared" si="668"/>
        <v>0</v>
      </c>
      <c r="K943" s="702"/>
      <c r="L943" s="698">
        <v>0</v>
      </c>
      <c r="M943" s="715">
        <f t="shared" si="669"/>
        <v>0</v>
      </c>
      <c r="N943" s="701"/>
      <c r="O943" s="850"/>
      <c r="P943" s="852"/>
      <c r="Q943" s="854"/>
      <c r="R943" s="702"/>
      <c r="S943" s="699">
        <f t="shared" si="693"/>
        <v>0</v>
      </c>
      <c r="T943" s="700"/>
      <c r="U943" s="703">
        <f t="shared" si="691"/>
        <v>0</v>
      </c>
      <c r="V943" s="704">
        <f t="shared" si="692"/>
        <v>0</v>
      </c>
      <c r="W943" s="702"/>
      <c r="X943" s="699">
        <f t="shared" si="653"/>
        <v>0</v>
      </c>
      <c r="Y943" s="700"/>
      <c r="Z943" s="703">
        <f t="shared" si="654"/>
        <v>0</v>
      </c>
      <c r="AA943" s="705">
        <f t="shared" si="655"/>
        <v>0</v>
      </c>
    </row>
    <row r="944" spans="2:27" ht="14.25" customHeight="1" x14ac:dyDescent="0.15">
      <c r="B944" s="872"/>
      <c r="C944" s="873"/>
      <c r="D944" s="874"/>
      <c r="E944" s="864"/>
      <c r="F944" s="865"/>
      <c r="G944" s="846" t="s">
        <v>568</v>
      </c>
      <c r="H944" s="680" t="s">
        <v>566</v>
      </c>
      <c r="I944" s="706">
        <v>0</v>
      </c>
      <c r="J944" s="716">
        <f t="shared" si="668"/>
        <v>0</v>
      </c>
      <c r="K944" s="710"/>
      <c r="L944" s="706">
        <v>0</v>
      </c>
      <c r="M944" s="716">
        <f t="shared" si="669"/>
        <v>0</v>
      </c>
      <c r="N944" s="709"/>
      <c r="O944" s="850"/>
      <c r="P944" s="852"/>
      <c r="Q944" s="854"/>
      <c r="R944" s="710"/>
      <c r="S944" s="707">
        <f t="shared" si="693"/>
        <v>0</v>
      </c>
      <c r="T944" s="708"/>
      <c r="U944" s="711">
        <f t="shared" si="691"/>
        <v>0</v>
      </c>
      <c r="V944" s="712">
        <f t="shared" si="692"/>
        <v>0</v>
      </c>
      <c r="W944" s="710"/>
      <c r="X944" s="707">
        <f t="shared" si="653"/>
        <v>0</v>
      </c>
      <c r="Y944" s="708"/>
      <c r="Z944" s="711">
        <f t="shared" si="654"/>
        <v>0</v>
      </c>
      <c r="AA944" s="713">
        <f t="shared" si="655"/>
        <v>0</v>
      </c>
    </row>
    <row r="945" spans="2:27" ht="14.25" customHeight="1" x14ac:dyDescent="0.15">
      <c r="B945" s="872"/>
      <c r="C945" s="873"/>
      <c r="D945" s="874"/>
      <c r="E945" s="864"/>
      <c r="F945" s="865"/>
      <c r="G945" s="847"/>
      <c r="H945" s="678" t="s">
        <v>567</v>
      </c>
      <c r="I945" s="690">
        <v>0</v>
      </c>
      <c r="J945" s="714">
        <f t="shared" si="668"/>
        <v>0</v>
      </c>
      <c r="K945" s="694"/>
      <c r="L945" s="690">
        <v>0</v>
      </c>
      <c r="M945" s="714">
        <f t="shared" si="669"/>
        <v>0</v>
      </c>
      <c r="N945" s="693"/>
      <c r="O945" s="850"/>
      <c r="P945" s="852"/>
      <c r="Q945" s="854"/>
      <c r="R945" s="694"/>
      <c r="S945" s="691">
        <f t="shared" si="693"/>
        <v>0</v>
      </c>
      <c r="T945" s="692"/>
      <c r="U945" s="695">
        <f t="shared" si="691"/>
        <v>0</v>
      </c>
      <c r="V945" s="696">
        <f t="shared" si="692"/>
        <v>0</v>
      </c>
      <c r="W945" s="694"/>
      <c r="X945" s="691">
        <f t="shared" si="653"/>
        <v>0</v>
      </c>
      <c r="Y945" s="692"/>
      <c r="Z945" s="695">
        <f t="shared" si="654"/>
        <v>0</v>
      </c>
      <c r="AA945" s="697">
        <f t="shared" si="655"/>
        <v>0</v>
      </c>
    </row>
    <row r="946" spans="2:27" ht="14.25" customHeight="1" x14ac:dyDescent="0.15">
      <c r="B946" s="872"/>
      <c r="C946" s="873"/>
      <c r="D946" s="874"/>
      <c r="E946" s="863"/>
      <c r="F946" s="865"/>
      <c r="G946" s="848"/>
      <c r="H946" s="679" t="s">
        <v>568</v>
      </c>
      <c r="I946" s="698">
        <v>0</v>
      </c>
      <c r="J946" s="715">
        <f t="shared" si="668"/>
        <v>0</v>
      </c>
      <c r="K946" s="702"/>
      <c r="L946" s="698">
        <v>0</v>
      </c>
      <c r="M946" s="715">
        <f t="shared" si="669"/>
        <v>0</v>
      </c>
      <c r="N946" s="701"/>
      <c r="O946" s="849"/>
      <c r="P946" s="851"/>
      <c r="Q946" s="853"/>
      <c r="R946" s="702"/>
      <c r="S946" s="699">
        <f t="shared" si="693"/>
        <v>0</v>
      </c>
      <c r="T946" s="700"/>
      <c r="U946" s="703">
        <f t="shared" si="691"/>
        <v>0</v>
      </c>
      <c r="V946" s="704">
        <f t="shared" si="692"/>
        <v>0</v>
      </c>
      <c r="W946" s="702"/>
      <c r="X946" s="699">
        <f t="shared" si="653"/>
        <v>0</v>
      </c>
      <c r="Y946" s="700"/>
      <c r="Z946" s="703">
        <f t="shared" si="654"/>
        <v>0</v>
      </c>
      <c r="AA946" s="705">
        <f t="shared" si="655"/>
        <v>0</v>
      </c>
    </row>
    <row r="947" spans="2:27" ht="14.25" customHeight="1" x14ac:dyDescent="0.15">
      <c r="B947" s="858">
        <v>105</v>
      </c>
      <c r="C947" s="859" t="s">
        <v>207</v>
      </c>
      <c r="D947" s="860" t="s">
        <v>571</v>
      </c>
      <c r="E947" s="863">
        <f t="shared" ref="E947" si="694">SUM(I947:I955)+SUM(L947:L955)</f>
        <v>180</v>
      </c>
      <c r="F947" s="865">
        <v>60</v>
      </c>
      <c r="G947" s="846" t="s">
        <v>566</v>
      </c>
      <c r="H947" s="680" t="s">
        <v>566</v>
      </c>
      <c r="I947" s="706">
        <v>50</v>
      </c>
      <c r="J947" s="716">
        <f t="shared" si="668"/>
        <v>238.09523809523807</v>
      </c>
      <c r="K947" s="710"/>
      <c r="L947" s="706">
        <v>100</v>
      </c>
      <c r="M947" s="716">
        <f t="shared" si="669"/>
        <v>274.92869961410747</v>
      </c>
      <c r="N947" s="709"/>
      <c r="O947" s="849"/>
      <c r="P947" s="851">
        <f t="shared" ref="P947" si="695">SUM(R947:R955)+SUM(W947:W955)</f>
        <v>0</v>
      </c>
      <c r="Q947" s="853"/>
      <c r="R947" s="710"/>
      <c r="S947" s="707">
        <f>+R947/210*1000</f>
        <v>0</v>
      </c>
      <c r="T947" s="708"/>
      <c r="U947" s="711">
        <f>+K947+T947</f>
        <v>0</v>
      </c>
      <c r="V947" s="712">
        <f>IF(S947=0,0,+U947/S947*100)</f>
        <v>0</v>
      </c>
      <c r="W947" s="710"/>
      <c r="X947" s="707">
        <f t="shared" si="653"/>
        <v>0</v>
      </c>
      <c r="Y947" s="708"/>
      <c r="Z947" s="711">
        <f t="shared" si="654"/>
        <v>0</v>
      </c>
      <c r="AA947" s="713">
        <f t="shared" si="655"/>
        <v>0</v>
      </c>
    </row>
    <row r="948" spans="2:27" ht="14.25" customHeight="1" x14ac:dyDescent="0.15">
      <c r="B948" s="858"/>
      <c r="C948" s="859"/>
      <c r="D948" s="861"/>
      <c r="E948" s="864"/>
      <c r="F948" s="865"/>
      <c r="G948" s="847"/>
      <c r="H948" s="678" t="s">
        <v>567</v>
      </c>
      <c r="I948" s="690">
        <v>0</v>
      </c>
      <c r="J948" s="714">
        <f t="shared" si="668"/>
        <v>0</v>
      </c>
      <c r="K948" s="694"/>
      <c r="L948" s="690">
        <v>30</v>
      </c>
      <c r="M948" s="714">
        <f t="shared" si="669"/>
        <v>82.478609884232256</v>
      </c>
      <c r="N948" s="693"/>
      <c r="O948" s="850"/>
      <c r="P948" s="852"/>
      <c r="Q948" s="854"/>
      <c r="R948" s="694"/>
      <c r="S948" s="691">
        <f t="shared" ref="S948" si="696">+R948/210*1000</f>
        <v>0</v>
      </c>
      <c r="T948" s="692"/>
      <c r="U948" s="695">
        <f t="shared" ref="U948:U955" si="697">+K948+T948</f>
        <v>0</v>
      </c>
      <c r="V948" s="696">
        <f t="shared" ref="V948:V955" si="698">IF(S948=0,0,+U948/S948*100)</f>
        <v>0</v>
      </c>
      <c r="W948" s="694"/>
      <c r="X948" s="691">
        <f t="shared" si="653"/>
        <v>0</v>
      </c>
      <c r="Y948" s="692"/>
      <c r="Z948" s="695">
        <f t="shared" si="654"/>
        <v>0</v>
      </c>
      <c r="AA948" s="697">
        <f t="shared" si="655"/>
        <v>0</v>
      </c>
    </row>
    <row r="949" spans="2:27" ht="14.25" customHeight="1" x14ac:dyDescent="0.15">
      <c r="B949" s="858"/>
      <c r="C949" s="859"/>
      <c r="D949" s="861"/>
      <c r="E949" s="864"/>
      <c r="F949" s="865"/>
      <c r="G949" s="848"/>
      <c r="H949" s="679" t="s">
        <v>568</v>
      </c>
      <c r="I949" s="698">
        <v>0</v>
      </c>
      <c r="J949" s="715">
        <f t="shared" si="668"/>
        <v>0</v>
      </c>
      <c r="K949" s="702"/>
      <c r="L949" s="698">
        <v>0</v>
      </c>
      <c r="M949" s="715">
        <f t="shared" si="669"/>
        <v>0</v>
      </c>
      <c r="N949" s="701"/>
      <c r="O949" s="850"/>
      <c r="P949" s="852"/>
      <c r="Q949" s="854"/>
      <c r="R949" s="702"/>
      <c r="S949" s="699">
        <f>+R949/210*1000</f>
        <v>0</v>
      </c>
      <c r="T949" s="700"/>
      <c r="U949" s="703">
        <f t="shared" si="697"/>
        <v>0</v>
      </c>
      <c r="V949" s="704">
        <f t="shared" si="698"/>
        <v>0</v>
      </c>
      <c r="W949" s="702"/>
      <c r="X949" s="699">
        <f t="shared" si="653"/>
        <v>0</v>
      </c>
      <c r="Y949" s="700"/>
      <c r="Z949" s="703">
        <f t="shared" si="654"/>
        <v>0</v>
      </c>
      <c r="AA949" s="705">
        <f t="shared" si="655"/>
        <v>0</v>
      </c>
    </row>
    <row r="950" spans="2:27" ht="14.25" customHeight="1" x14ac:dyDescent="0.15">
      <c r="B950" s="858"/>
      <c r="C950" s="859"/>
      <c r="D950" s="861"/>
      <c r="E950" s="864"/>
      <c r="F950" s="865"/>
      <c r="G950" s="846" t="s">
        <v>567</v>
      </c>
      <c r="H950" s="680" t="s">
        <v>566</v>
      </c>
      <c r="I950" s="706">
        <v>0</v>
      </c>
      <c r="J950" s="716">
        <f t="shared" si="668"/>
        <v>0</v>
      </c>
      <c r="K950" s="710"/>
      <c r="L950" s="706">
        <v>0</v>
      </c>
      <c r="M950" s="716">
        <f t="shared" si="669"/>
        <v>0</v>
      </c>
      <c r="N950" s="709"/>
      <c r="O950" s="850"/>
      <c r="P950" s="852"/>
      <c r="Q950" s="854"/>
      <c r="R950" s="710"/>
      <c r="S950" s="707">
        <f t="shared" ref="S950:S955" si="699">+R950/210*1000</f>
        <v>0</v>
      </c>
      <c r="T950" s="708"/>
      <c r="U950" s="711">
        <f t="shared" si="697"/>
        <v>0</v>
      </c>
      <c r="V950" s="712">
        <f t="shared" si="698"/>
        <v>0</v>
      </c>
      <c r="W950" s="710"/>
      <c r="X950" s="707">
        <f t="shared" si="653"/>
        <v>0</v>
      </c>
      <c r="Y950" s="708"/>
      <c r="Z950" s="711">
        <f t="shared" si="654"/>
        <v>0</v>
      </c>
      <c r="AA950" s="713">
        <f t="shared" si="655"/>
        <v>0</v>
      </c>
    </row>
    <row r="951" spans="2:27" ht="14.25" customHeight="1" x14ac:dyDescent="0.15">
      <c r="B951" s="858"/>
      <c r="C951" s="859"/>
      <c r="D951" s="861"/>
      <c r="E951" s="864"/>
      <c r="F951" s="865"/>
      <c r="G951" s="847"/>
      <c r="H951" s="678" t="s">
        <v>567</v>
      </c>
      <c r="I951" s="690">
        <v>0</v>
      </c>
      <c r="J951" s="714">
        <f t="shared" si="668"/>
        <v>0</v>
      </c>
      <c r="K951" s="694"/>
      <c r="L951" s="690">
        <v>0</v>
      </c>
      <c r="M951" s="714">
        <f t="shared" si="669"/>
        <v>0</v>
      </c>
      <c r="N951" s="693"/>
      <c r="O951" s="850"/>
      <c r="P951" s="852"/>
      <c r="Q951" s="854"/>
      <c r="R951" s="694"/>
      <c r="S951" s="691">
        <f t="shared" si="699"/>
        <v>0</v>
      </c>
      <c r="T951" s="692"/>
      <c r="U951" s="695">
        <f t="shared" si="697"/>
        <v>0</v>
      </c>
      <c r="V951" s="696">
        <f t="shared" si="698"/>
        <v>0</v>
      </c>
      <c r="W951" s="694"/>
      <c r="X951" s="691">
        <f t="shared" si="653"/>
        <v>0</v>
      </c>
      <c r="Y951" s="692"/>
      <c r="Z951" s="695">
        <f t="shared" si="654"/>
        <v>0</v>
      </c>
      <c r="AA951" s="697">
        <f t="shared" si="655"/>
        <v>0</v>
      </c>
    </row>
    <row r="952" spans="2:27" ht="14.25" customHeight="1" x14ac:dyDescent="0.15">
      <c r="B952" s="858"/>
      <c r="C952" s="859"/>
      <c r="D952" s="861"/>
      <c r="E952" s="864"/>
      <c r="F952" s="865"/>
      <c r="G952" s="848"/>
      <c r="H952" s="679" t="s">
        <v>568</v>
      </c>
      <c r="I952" s="698">
        <v>0</v>
      </c>
      <c r="J952" s="715">
        <f t="shared" si="668"/>
        <v>0</v>
      </c>
      <c r="K952" s="702"/>
      <c r="L952" s="698">
        <v>0</v>
      </c>
      <c r="M952" s="715">
        <f t="shared" si="669"/>
        <v>0</v>
      </c>
      <c r="N952" s="701"/>
      <c r="O952" s="850"/>
      <c r="P952" s="852"/>
      <c r="Q952" s="854"/>
      <c r="R952" s="702"/>
      <c r="S952" s="699">
        <f t="shared" si="699"/>
        <v>0</v>
      </c>
      <c r="T952" s="700"/>
      <c r="U952" s="703">
        <f t="shared" si="697"/>
        <v>0</v>
      </c>
      <c r="V952" s="704">
        <f t="shared" si="698"/>
        <v>0</v>
      </c>
      <c r="W952" s="702"/>
      <c r="X952" s="699">
        <f t="shared" ref="X952:X1015" si="700">+W952/210/SQRT(3)*1000</f>
        <v>0</v>
      </c>
      <c r="Y952" s="700"/>
      <c r="Z952" s="703">
        <f t="shared" ref="Z952:Z1015" si="701">+N952+Y952</f>
        <v>0</v>
      </c>
      <c r="AA952" s="705">
        <f t="shared" ref="AA952:AA1015" si="702">IF(X952=0,0,+Z952/X952*100)</f>
        <v>0</v>
      </c>
    </row>
    <row r="953" spans="2:27" ht="14.25" customHeight="1" x14ac:dyDescent="0.15">
      <c r="B953" s="858"/>
      <c r="C953" s="859"/>
      <c r="D953" s="861"/>
      <c r="E953" s="864"/>
      <c r="F953" s="865"/>
      <c r="G953" s="846" t="s">
        <v>568</v>
      </c>
      <c r="H953" s="680" t="s">
        <v>566</v>
      </c>
      <c r="I953" s="706">
        <v>0</v>
      </c>
      <c r="J953" s="716">
        <f t="shared" si="668"/>
        <v>0</v>
      </c>
      <c r="K953" s="710"/>
      <c r="L953" s="706">
        <v>0</v>
      </c>
      <c r="M953" s="716">
        <f t="shared" si="669"/>
        <v>0</v>
      </c>
      <c r="N953" s="709"/>
      <c r="O953" s="850"/>
      <c r="P953" s="852"/>
      <c r="Q953" s="854"/>
      <c r="R953" s="710"/>
      <c r="S953" s="707">
        <f t="shared" si="699"/>
        <v>0</v>
      </c>
      <c r="T953" s="708"/>
      <c r="U953" s="711">
        <f t="shared" si="697"/>
        <v>0</v>
      </c>
      <c r="V953" s="712">
        <f t="shared" si="698"/>
        <v>0</v>
      </c>
      <c r="W953" s="710"/>
      <c r="X953" s="707">
        <f t="shared" si="700"/>
        <v>0</v>
      </c>
      <c r="Y953" s="708"/>
      <c r="Z953" s="711">
        <f t="shared" si="701"/>
        <v>0</v>
      </c>
      <c r="AA953" s="713">
        <f t="shared" si="702"/>
        <v>0</v>
      </c>
    </row>
    <row r="954" spans="2:27" ht="14.25" customHeight="1" x14ac:dyDescent="0.15">
      <c r="B954" s="858"/>
      <c r="C954" s="859"/>
      <c r="D954" s="861"/>
      <c r="E954" s="864"/>
      <c r="F954" s="865"/>
      <c r="G954" s="847"/>
      <c r="H954" s="678" t="s">
        <v>567</v>
      </c>
      <c r="I954" s="690">
        <v>0</v>
      </c>
      <c r="J954" s="714">
        <f t="shared" si="668"/>
        <v>0</v>
      </c>
      <c r="K954" s="694"/>
      <c r="L954" s="690">
        <v>0</v>
      </c>
      <c r="M954" s="714">
        <f t="shared" si="669"/>
        <v>0</v>
      </c>
      <c r="N954" s="693"/>
      <c r="O954" s="850"/>
      <c r="P954" s="852"/>
      <c r="Q954" s="854"/>
      <c r="R954" s="694"/>
      <c r="S954" s="691">
        <f t="shared" si="699"/>
        <v>0</v>
      </c>
      <c r="T954" s="692"/>
      <c r="U954" s="695">
        <f t="shared" si="697"/>
        <v>0</v>
      </c>
      <c r="V954" s="696">
        <f t="shared" si="698"/>
        <v>0</v>
      </c>
      <c r="W954" s="694"/>
      <c r="X954" s="691">
        <f t="shared" si="700"/>
        <v>0</v>
      </c>
      <c r="Y954" s="692"/>
      <c r="Z954" s="695">
        <f t="shared" si="701"/>
        <v>0</v>
      </c>
      <c r="AA954" s="697">
        <f t="shared" si="702"/>
        <v>0</v>
      </c>
    </row>
    <row r="955" spans="2:27" ht="14.25" customHeight="1" x14ac:dyDescent="0.15">
      <c r="B955" s="858"/>
      <c r="C955" s="859"/>
      <c r="D955" s="862"/>
      <c r="E955" s="863"/>
      <c r="F955" s="865"/>
      <c r="G955" s="848"/>
      <c r="H955" s="679" t="s">
        <v>568</v>
      </c>
      <c r="I955" s="698">
        <v>0</v>
      </c>
      <c r="J955" s="715">
        <f t="shared" si="668"/>
        <v>0</v>
      </c>
      <c r="K955" s="702"/>
      <c r="L955" s="698">
        <v>0</v>
      </c>
      <c r="M955" s="715">
        <f t="shared" si="669"/>
        <v>0</v>
      </c>
      <c r="N955" s="701"/>
      <c r="O955" s="849"/>
      <c r="P955" s="851"/>
      <c r="Q955" s="853"/>
      <c r="R955" s="702"/>
      <c r="S955" s="699">
        <f t="shared" si="699"/>
        <v>0</v>
      </c>
      <c r="T955" s="700"/>
      <c r="U955" s="703">
        <f t="shared" si="697"/>
        <v>0</v>
      </c>
      <c r="V955" s="704">
        <f t="shared" si="698"/>
        <v>0</v>
      </c>
      <c r="W955" s="702"/>
      <c r="X955" s="699">
        <f t="shared" si="700"/>
        <v>0</v>
      </c>
      <c r="Y955" s="700"/>
      <c r="Z955" s="703">
        <f t="shared" si="701"/>
        <v>0</v>
      </c>
      <c r="AA955" s="705">
        <f t="shared" si="702"/>
        <v>0</v>
      </c>
    </row>
    <row r="956" spans="2:27" ht="14.25" customHeight="1" x14ac:dyDescent="0.15">
      <c r="B956" s="872">
        <v>106</v>
      </c>
      <c r="C956" s="873" t="s">
        <v>208</v>
      </c>
      <c r="D956" s="874"/>
      <c r="E956" s="863">
        <f t="shared" ref="E956" si="703">SUM(I956:I964)+SUM(L956:L964)</f>
        <v>500</v>
      </c>
      <c r="F956" s="865">
        <v>143</v>
      </c>
      <c r="G956" s="846" t="s">
        <v>566</v>
      </c>
      <c r="H956" s="680" t="s">
        <v>566</v>
      </c>
      <c r="I956" s="706">
        <v>150</v>
      </c>
      <c r="J956" s="716">
        <f t="shared" si="668"/>
        <v>714.28571428571433</v>
      </c>
      <c r="K956" s="710"/>
      <c r="L956" s="706">
        <v>50</v>
      </c>
      <c r="M956" s="716">
        <f t="shared" si="669"/>
        <v>137.46434980705374</v>
      </c>
      <c r="N956" s="709"/>
      <c r="O956" s="849"/>
      <c r="P956" s="851">
        <f t="shared" ref="P956" si="704">SUM(R956:R964)+SUM(W956:W964)</f>
        <v>0</v>
      </c>
      <c r="Q956" s="853"/>
      <c r="R956" s="710"/>
      <c r="S956" s="707">
        <f>+R956/210*1000</f>
        <v>0</v>
      </c>
      <c r="T956" s="708"/>
      <c r="U956" s="711">
        <f>+K956+T956</f>
        <v>0</v>
      </c>
      <c r="V956" s="712">
        <f>IF(S956=0,0,+U956/S956*100)</f>
        <v>0</v>
      </c>
      <c r="W956" s="710"/>
      <c r="X956" s="707">
        <f t="shared" si="700"/>
        <v>0</v>
      </c>
      <c r="Y956" s="708"/>
      <c r="Z956" s="711">
        <f t="shared" si="701"/>
        <v>0</v>
      </c>
      <c r="AA956" s="713">
        <f t="shared" si="702"/>
        <v>0</v>
      </c>
    </row>
    <row r="957" spans="2:27" ht="14.25" customHeight="1" x14ac:dyDescent="0.15">
      <c r="B957" s="872"/>
      <c r="C957" s="873"/>
      <c r="D957" s="874"/>
      <c r="E957" s="864"/>
      <c r="F957" s="865"/>
      <c r="G957" s="847"/>
      <c r="H957" s="678" t="s">
        <v>567</v>
      </c>
      <c r="I957" s="690">
        <v>150</v>
      </c>
      <c r="J957" s="714">
        <f t="shared" si="668"/>
        <v>714.28571428571433</v>
      </c>
      <c r="K957" s="694"/>
      <c r="L957" s="690">
        <v>50</v>
      </c>
      <c r="M957" s="714">
        <f t="shared" si="669"/>
        <v>137.46434980705374</v>
      </c>
      <c r="N957" s="693"/>
      <c r="O957" s="850"/>
      <c r="P957" s="852"/>
      <c r="Q957" s="854"/>
      <c r="R957" s="694"/>
      <c r="S957" s="691">
        <f t="shared" ref="S957" si="705">+R957/210*1000</f>
        <v>0</v>
      </c>
      <c r="T957" s="692"/>
      <c r="U957" s="695">
        <f t="shared" ref="U957:U964" si="706">+K957+T957</f>
        <v>0</v>
      </c>
      <c r="V957" s="696">
        <f t="shared" ref="V957:V964" si="707">IF(S957=0,0,+U957/S957*100)</f>
        <v>0</v>
      </c>
      <c r="W957" s="694"/>
      <c r="X957" s="691">
        <f t="shared" si="700"/>
        <v>0</v>
      </c>
      <c r="Y957" s="692"/>
      <c r="Z957" s="695">
        <f t="shared" si="701"/>
        <v>0</v>
      </c>
      <c r="AA957" s="697">
        <f t="shared" si="702"/>
        <v>0</v>
      </c>
    </row>
    <row r="958" spans="2:27" ht="14.25" customHeight="1" x14ac:dyDescent="0.15">
      <c r="B958" s="872"/>
      <c r="C958" s="873"/>
      <c r="D958" s="874"/>
      <c r="E958" s="864"/>
      <c r="F958" s="865"/>
      <c r="G958" s="848"/>
      <c r="H958" s="679" t="s">
        <v>568</v>
      </c>
      <c r="I958" s="698">
        <v>0</v>
      </c>
      <c r="J958" s="715">
        <f t="shared" si="668"/>
        <v>0</v>
      </c>
      <c r="K958" s="702"/>
      <c r="L958" s="698">
        <v>0</v>
      </c>
      <c r="M958" s="715">
        <f t="shared" si="669"/>
        <v>0</v>
      </c>
      <c r="N958" s="701"/>
      <c r="O958" s="850"/>
      <c r="P958" s="852"/>
      <c r="Q958" s="854"/>
      <c r="R958" s="702"/>
      <c r="S958" s="699">
        <f>+R958/210*1000</f>
        <v>0</v>
      </c>
      <c r="T958" s="700"/>
      <c r="U958" s="703">
        <f t="shared" si="706"/>
        <v>0</v>
      </c>
      <c r="V958" s="704">
        <f t="shared" si="707"/>
        <v>0</v>
      </c>
      <c r="W958" s="702"/>
      <c r="X958" s="699">
        <f t="shared" si="700"/>
        <v>0</v>
      </c>
      <c r="Y958" s="700"/>
      <c r="Z958" s="703">
        <f t="shared" si="701"/>
        <v>0</v>
      </c>
      <c r="AA958" s="705">
        <f t="shared" si="702"/>
        <v>0</v>
      </c>
    </row>
    <row r="959" spans="2:27" ht="14.25" customHeight="1" x14ac:dyDescent="0.15">
      <c r="B959" s="872"/>
      <c r="C959" s="873"/>
      <c r="D959" s="874"/>
      <c r="E959" s="864"/>
      <c r="F959" s="865"/>
      <c r="G959" s="846" t="s">
        <v>567</v>
      </c>
      <c r="H959" s="680" t="s">
        <v>566</v>
      </c>
      <c r="I959" s="706">
        <v>100</v>
      </c>
      <c r="J959" s="716">
        <f t="shared" si="668"/>
        <v>476.19047619047615</v>
      </c>
      <c r="K959" s="710"/>
      <c r="L959" s="706">
        <v>0</v>
      </c>
      <c r="M959" s="716">
        <f t="shared" si="669"/>
        <v>0</v>
      </c>
      <c r="N959" s="709"/>
      <c r="O959" s="850"/>
      <c r="P959" s="852"/>
      <c r="Q959" s="854"/>
      <c r="R959" s="710"/>
      <c r="S959" s="707">
        <f t="shared" ref="S959:S964" si="708">+R959/210*1000</f>
        <v>0</v>
      </c>
      <c r="T959" s="708"/>
      <c r="U959" s="711">
        <f t="shared" si="706"/>
        <v>0</v>
      </c>
      <c r="V959" s="712">
        <f t="shared" si="707"/>
        <v>0</v>
      </c>
      <c r="W959" s="710"/>
      <c r="X959" s="707">
        <f t="shared" si="700"/>
        <v>0</v>
      </c>
      <c r="Y959" s="708"/>
      <c r="Z959" s="711">
        <f t="shared" si="701"/>
        <v>0</v>
      </c>
      <c r="AA959" s="713">
        <f t="shared" si="702"/>
        <v>0</v>
      </c>
    </row>
    <row r="960" spans="2:27" ht="14.25" customHeight="1" x14ac:dyDescent="0.15">
      <c r="B960" s="872"/>
      <c r="C960" s="873"/>
      <c r="D960" s="874"/>
      <c r="E960" s="864"/>
      <c r="F960" s="865"/>
      <c r="G960" s="847"/>
      <c r="H960" s="678" t="s">
        <v>567</v>
      </c>
      <c r="I960" s="690">
        <v>0</v>
      </c>
      <c r="J960" s="714">
        <f t="shared" si="668"/>
        <v>0</v>
      </c>
      <c r="K960" s="694"/>
      <c r="L960" s="690">
        <v>0</v>
      </c>
      <c r="M960" s="714">
        <f t="shared" si="669"/>
        <v>0</v>
      </c>
      <c r="N960" s="693"/>
      <c r="O960" s="850"/>
      <c r="P960" s="852"/>
      <c r="Q960" s="854"/>
      <c r="R960" s="694"/>
      <c r="S960" s="691">
        <f t="shared" si="708"/>
        <v>0</v>
      </c>
      <c r="T960" s="692"/>
      <c r="U960" s="695">
        <f t="shared" si="706"/>
        <v>0</v>
      </c>
      <c r="V960" s="696">
        <f t="shared" si="707"/>
        <v>0</v>
      </c>
      <c r="W960" s="694"/>
      <c r="X960" s="691">
        <f t="shared" si="700"/>
        <v>0</v>
      </c>
      <c r="Y960" s="692"/>
      <c r="Z960" s="695">
        <f t="shared" si="701"/>
        <v>0</v>
      </c>
      <c r="AA960" s="697">
        <f t="shared" si="702"/>
        <v>0</v>
      </c>
    </row>
    <row r="961" spans="2:27" ht="14.25" customHeight="1" x14ac:dyDescent="0.15">
      <c r="B961" s="872"/>
      <c r="C961" s="873"/>
      <c r="D961" s="874"/>
      <c r="E961" s="864"/>
      <c r="F961" s="865"/>
      <c r="G961" s="848"/>
      <c r="H961" s="679" t="s">
        <v>568</v>
      </c>
      <c r="I961" s="698">
        <v>0</v>
      </c>
      <c r="J961" s="715">
        <f t="shared" si="668"/>
        <v>0</v>
      </c>
      <c r="K961" s="702"/>
      <c r="L961" s="698">
        <v>0</v>
      </c>
      <c r="M961" s="715">
        <f t="shared" si="669"/>
        <v>0</v>
      </c>
      <c r="N961" s="701"/>
      <c r="O961" s="850"/>
      <c r="P961" s="852"/>
      <c r="Q961" s="854"/>
      <c r="R961" s="702"/>
      <c r="S961" s="699">
        <f t="shared" si="708"/>
        <v>0</v>
      </c>
      <c r="T961" s="700"/>
      <c r="U961" s="703">
        <f t="shared" si="706"/>
        <v>0</v>
      </c>
      <c r="V961" s="704">
        <f t="shared" si="707"/>
        <v>0</v>
      </c>
      <c r="W961" s="702"/>
      <c r="X961" s="699">
        <f t="shared" si="700"/>
        <v>0</v>
      </c>
      <c r="Y961" s="700"/>
      <c r="Z961" s="703">
        <f t="shared" si="701"/>
        <v>0</v>
      </c>
      <c r="AA961" s="705">
        <f t="shared" si="702"/>
        <v>0</v>
      </c>
    </row>
    <row r="962" spans="2:27" ht="14.25" customHeight="1" x14ac:dyDescent="0.15">
      <c r="B962" s="872"/>
      <c r="C962" s="873"/>
      <c r="D962" s="874"/>
      <c r="E962" s="864"/>
      <c r="F962" s="865"/>
      <c r="G962" s="846" t="s">
        <v>568</v>
      </c>
      <c r="H962" s="680" t="s">
        <v>566</v>
      </c>
      <c r="I962" s="706">
        <v>0</v>
      </c>
      <c r="J962" s="716">
        <f t="shared" si="668"/>
        <v>0</v>
      </c>
      <c r="K962" s="710"/>
      <c r="L962" s="706">
        <v>0</v>
      </c>
      <c r="M962" s="716">
        <f t="shared" si="669"/>
        <v>0</v>
      </c>
      <c r="N962" s="709"/>
      <c r="O962" s="850"/>
      <c r="P962" s="852"/>
      <c r="Q962" s="854"/>
      <c r="R962" s="710"/>
      <c r="S962" s="707">
        <f t="shared" si="708"/>
        <v>0</v>
      </c>
      <c r="T962" s="708"/>
      <c r="U962" s="711">
        <f t="shared" si="706"/>
        <v>0</v>
      </c>
      <c r="V962" s="712">
        <f t="shared" si="707"/>
        <v>0</v>
      </c>
      <c r="W962" s="710"/>
      <c r="X962" s="707">
        <f t="shared" si="700"/>
        <v>0</v>
      </c>
      <c r="Y962" s="708"/>
      <c r="Z962" s="711">
        <f t="shared" si="701"/>
        <v>0</v>
      </c>
      <c r="AA962" s="713">
        <f t="shared" si="702"/>
        <v>0</v>
      </c>
    </row>
    <row r="963" spans="2:27" ht="14.25" customHeight="1" x14ac:dyDescent="0.15">
      <c r="B963" s="872"/>
      <c r="C963" s="873"/>
      <c r="D963" s="874"/>
      <c r="E963" s="864"/>
      <c r="F963" s="865"/>
      <c r="G963" s="847"/>
      <c r="H963" s="678" t="s">
        <v>567</v>
      </c>
      <c r="I963" s="690">
        <v>0</v>
      </c>
      <c r="J963" s="691">
        <f t="shared" si="668"/>
        <v>0</v>
      </c>
      <c r="K963" s="692"/>
      <c r="L963" s="690">
        <v>0</v>
      </c>
      <c r="M963" s="691">
        <f t="shared" si="669"/>
        <v>0</v>
      </c>
      <c r="N963" s="693"/>
      <c r="O963" s="850"/>
      <c r="P963" s="852"/>
      <c r="Q963" s="854"/>
      <c r="R963" s="694"/>
      <c r="S963" s="691">
        <f t="shared" si="708"/>
        <v>0</v>
      </c>
      <c r="T963" s="692"/>
      <c r="U963" s="695">
        <f t="shared" si="706"/>
        <v>0</v>
      </c>
      <c r="V963" s="696">
        <f t="shared" si="707"/>
        <v>0</v>
      </c>
      <c r="W963" s="694"/>
      <c r="X963" s="691">
        <f t="shared" si="700"/>
        <v>0</v>
      </c>
      <c r="Y963" s="692"/>
      <c r="Z963" s="695">
        <f t="shared" si="701"/>
        <v>0</v>
      </c>
      <c r="AA963" s="697">
        <f t="shared" si="702"/>
        <v>0</v>
      </c>
    </row>
    <row r="964" spans="2:27" ht="14.25" customHeight="1" x14ac:dyDescent="0.15">
      <c r="B964" s="872"/>
      <c r="C964" s="873"/>
      <c r="D964" s="874"/>
      <c r="E964" s="863"/>
      <c r="F964" s="865"/>
      <c r="G964" s="848"/>
      <c r="H964" s="679" t="s">
        <v>568</v>
      </c>
      <c r="I964" s="698">
        <v>0</v>
      </c>
      <c r="J964" s="699">
        <f t="shared" si="668"/>
        <v>0</v>
      </c>
      <c r="K964" s="700"/>
      <c r="L964" s="698">
        <v>0</v>
      </c>
      <c r="M964" s="699">
        <f t="shared" si="669"/>
        <v>0</v>
      </c>
      <c r="N964" s="701"/>
      <c r="O964" s="849"/>
      <c r="P964" s="851"/>
      <c r="Q964" s="853"/>
      <c r="R964" s="702"/>
      <c r="S964" s="699">
        <f t="shared" si="708"/>
        <v>0</v>
      </c>
      <c r="T964" s="700"/>
      <c r="U964" s="703">
        <f t="shared" si="706"/>
        <v>0</v>
      </c>
      <c r="V964" s="704">
        <f t="shared" si="707"/>
        <v>0</v>
      </c>
      <c r="W964" s="702"/>
      <c r="X964" s="699">
        <f t="shared" si="700"/>
        <v>0</v>
      </c>
      <c r="Y964" s="700"/>
      <c r="Z964" s="703">
        <f t="shared" si="701"/>
        <v>0</v>
      </c>
      <c r="AA964" s="705">
        <f t="shared" si="702"/>
        <v>0</v>
      </c>
    </row>
    <row r="965" spans="2:27" ht="14.25" customHeight="1" x14ac:dyDescent="0.15">
      <c r="B965" s="872">
        <v>107</v>
      </c>
      <c r="C965" s="873" t="s">
        <v>209</v>
      </c>
      <c r="D965" s="874"/>
      <c r="E965" s="863">
        <f t="shared" ref="E965" si="709">SUM(I965:I973)+SUM(L965:L973)</f>
        <v>175</v>
      </c>
      <c r="F965" s="865">
        <v>114</v>
      </c>
      <c r="G965" s="846" t="s">
        <v>566</v>
      </c>
      <c r="H965" s="680" t="s">
        <v>566</v>
      </c>
      <c r="I965" s="706">
        <v>75</v>
      </c>
      <c r="J965" s="716">
        <f t="shared" si="668"/>
        <v>357.14285714285717</v>
      </c>
      <c r="K965" s="710"/>
      <c r="L965" s="706">
        <v>100</v>
      </c>
      <c r="M965" s="716">
        <f t="shared" si="669"/>
        <v>274.92869961410747</v>
      </c>
      <c r="N965" s="709"/>
      <c r="O965" s="849"/>
      <c r="P965" s="851">
        <f t="shared" ref="P965" si="710">SUM(R965:R973)+SUM(W965:W973)</f>
        <v>0</v>
      </c>
      <c r="Q965" s="853"/>
      <c r="R965" s="710"/>
      <c r="S965" s="707">
        <f>+R965/210*1000</f>
        <v>0</v>
      </c>
      <c r="T965" s="708"/>
      <c r="U965" s="711">
        <f>+K965+T965</f>
        <v>0</v>
      </c>
      <c r="V965" s="712">
        <f>IF(S965=0,0,+U965/S965*100)</f>
        <v>0</v>
      </c>
      <c r="W965" s="710"/>
      <c r="X965" s="707">
        <f t="shared" si="700"/>
        <v>0</v>
      </c>
      <c r="Y965" s="708"/>
      <c r="Z965" s="711">
        <f t="shared" si="701"/>
        <v>0</v>
      </c>
      <c r="AA965" s="713">
        <f t="shared" si="702"/>
        <v>0</v>
      </c>
    </row>
    <row r="966" spans="2:27" ht="14.25" customHeight="1" x14ac:dyDescent="0.15">
      <c r="B966" s="872"/>
      <c r="C966" s="873"/>
      <c r="D966" s="874"/>
      <c r="E966" s="864"/>
      <c r="F966" s="865"/>
      <c r="G966" s="847"/>
      <c r="H966" s="678" t="s">
        <v>567</v>
      </c>
      <c r="I966" s="690">
        <v>0</v>
      </c>
      <c r="J966" s="714">
        <f t="shared" si="668"/>
        <v>0</v>
      </c>
      <c r="K966" s="694"/>
      <c r="L966" s="690">
        <v>0</v>
      </c>
      <c r="M966" s="714">
        <f t="shared" si="669"/>
        <v>0</v>
      </c>
      <c r="N966" s="693"/>
      <c r="O966" s="850"/>
      <c r="P966" s="852"/>
      <c r="Q966" s="854"/>
      <c r="R966" s="694"/>
      <c r="S966" s="691">
        <f t="shared" ref="S966" si="711">+R966/210*1000</f>
        <v>0</v>
      </c>
      <c r="T966" s="692"/>
      <c r="U966" s="695">
        <f t="shared" ref="U966:U973" si="712">+K966+T966</f>
        <v>0</v>
      </c>
      <c r="V966" s="696">
        <f t="shared" ref="V966:V973" si="713">IF(S966=0,0,+U966/S966*100)</f>
        <v>0</v>
      </c>
      <c r="W966" s="694"/>
      <c r="X966" s="691">
        <f t="shared" si="700"/>
        <v>0</v>
      </c>
      <c r="Y966" s="692"/>
      <c r="Z966" s="695">
        <f t="shared" si="701"/>
        <v>0</v>
      </c>
      <c r="AA966" s="697">
        <f t="shared" si="702"/>
        <v>0</v>
      </c>
    </row>
    <row r="967" spans="2:27" ht="14.25" customHeight="1" x14ac:dyDescent="0.15">
      <c r="B967" s="872"/>
      <c r="C967" s="873"/>
      <c r="D967" s="874"/>
      <c r="E967" s="864"/>
      <c r="F967" s="865"/>
      <c r="G967" s="848"/>
      <c r="H967" s="679" t="s">
        <v>568</v>
      </c>
      <c r="I967" s="698">
        <v>0</v>
      </c>
      <c r="J967" s="715">
        <f t="shared" si="668"/>
        <v>0</v>
      </c>
      <c r="K967" s="702"/>
      <c r="L967" s="698">
        <v>0</v>
      </c>
      <c r="M967" s="715">
        <f t="shared" si="669"/>
        <v>0</v>
      </c>
      <c r="N967" s="701"/>
      <c r="O967" s="850"/>
      <c r="P967" s="852"/>
      <c r="Q967" s="854"/>
      <c r="R967" s="702"/>
      <c r="S967" s="699">
        <f>+R967/210*1000</f>
        <v>0</v>
      </c>
      <c r="T967" s="700"/>
      <c r="U967" s="703">
        <f t="shared" si="712"/>
        <v>0</v>
      </c>
      <c r="V967" s="704">
        <f t="shared" si="713"/>
        <v>0</v>
      </c>
      <c r="W967" s="702"/>
      <c r="X967" s="699">
        <f t="shared" si="700"/>
        <v>0</v>
      </c>
      <c r="Y967" s="700"/>
      <c r="Z967" s="703">
        <f t="shared" si="701"/>
        <v>0</v>
      </c>
      <c r="AA967" s="705">
        <f t="shared" si="702"/>
        <v>0</v>
      </c>
    </row>
    <row r="968" spans="2:27" ht="14.25" customHeight="1" x14ac:dyDescent="0.15">
      <c r="B968" s="872"/>
      <c r="C968" s="873"/>
      <c r="D968" s="874"/>
      <c r="E968" s="864"/>
      <c r="F968" s="865"/>
      <c r="G968" s="846" t="s">
        <v>567</v>
      </c>
      <c r="H968" s="680" t="s">
        <v>566</v>
      </c>
      <c r="I968" s="706">
        <v>0</v>
      </c>
      <c r="J968" s="716">
        <f t="shared" si="668"/>
        <v>0</v>
      </c>
      <c r="K968" s="710"/>
      <c r="L968" s="706">
        <v>0</v>
      </c>
      <c r="M968" s="716">
        <f t="shared" si="669"/>
        <v>0</v>
      </c>
      <c r="N968" s="709"/>
      <c r="O968" s="850"/>
      <c r="P968" s="852"/>
      <c r="Q968" s="854"/>
      <c r="R968" s="710"/>
      <c r="S968" s="707">
        <f t="shared" ref="S968:S973" si="714">+R968/210*1000</f>
        <v>0</v>
      </c>
      <c r="T968" s="708"/>
      <c r="U968" s="711">
        <f t="shared" si="712"/>
        <v>0</v>
      </c>
      <c r="V968" s="712">
        <f t="shared" si="713"/>
        <v>0</v>
      </c>
      <c r="W968" s="710"/>
      <c r="X968" s="707">
        <f t="shared" si="700"/>
        <v>0</v>
      </c>
      <c r="Y968" s="708"/>
      <c r="Z968" s="711">
        <f t="shared" si="701"/>
        <v>0</v>
      </c>
      <c r="AA968" s="713">
        <f t="shared" si="702"/>
        <v>0</v>
      </c>
    </row>
    <row r="969" spans="2:27" ht="14.25" customHeight="1" x14ac:dyDescent="0.15">
      <c r="B969" s="872"/>
      <c r="C969" s="873"/>
      <c r="D969" s="874"/>
      <c r="E969" s="864"/>
      <c r="F969" s="865"/>
      <c r="G969" s="847"/>
      <c r="H969" s="678" t="s">
        <v>567</v>
      </c>
      <c r="I969" s="690">
        <v>0</v>
      </c>
      <c r="J969" s="714">
        <f t="shared" si="668"/>
        <v>0</v>
      </c>
      <c r="K969" s="694"/>
      <c r="L969" s="690">
        <v>0</v>
      </c>
      <c r="M969" s="714">
        <f t="shared" si="669"/>
        <v>0</v>
      </c>
      <c r="N969" s="693"/>
      <c r="O969" s="850"/>
      <c r="P969" s="852"/>
      <c r="Q969" s="854"/>
      <c r="R969" s="694"/>
      <c r="S969" s="691">
        <f t="shared" si="714"/>
        <v>0</v>
      </c>
      <c r="T969" s="692"/>
      <c r="U969" s="695">
        <f t="shared" si="712"/>
        <v>0</v>
      </c>
      <c r="V969" s="696">
        <f t="shared" si="713"/>
        <v>0</v>
      </c>
      <c r="W969" s="694"/>
      <c r="X969" s="691">
        <f t="shared" si="700"/>
        <v>0</v>
      </c>
      <c r="Y969" s="692"/>
      <c r="Z969" s="695">
        <f t="shared" si="701"/>
        <v>0</v>
      </c>
      <c r="AA969" s="697">
        <f t="shared" si="702"/>
        <v>0</v>
      </c>
    </row>
    <row r="970" spans="2:27" ht="14.25" customHeight="1" x14ac:dyDescent="0.15">
      <c r="B970" s="872"/>
      <c r="C970" s="873"/>
      <c r="D970" s="874"/>
      <c r="E970" s="864"/>
      <c r="F970" s="865"/>
      <c r="G970" s="848"/>
      <c r="H970" s="679" t="s">
        <v>568</v>
      </c>
      <c r="I970" s="698">
        <v>0</v>
      </c>
      <c r="J970" s="715">
        <f t="shared" si="668"/>
        <v>0</v>
      </c>
      <c r="K970" s="702"/>
      <c r="L970" s="698">
        <v>0</v>
      </c>
      <c r="M970" s="715">
        <f t="shared" si="669"/>
        <v>0</v>
      </c>
      <c r="N970" s="701"/>
      <c r="O970" s="850"/>
      <c r="P970" s="852"/>
      <c r="Q970" s="854"/>
      <c r="R970" s="702"/>
      <c r="S970" s="699">
        <f t="shared" si="714"/>
        <v>0</v>
      </c>
      <c r="T970" s="700"/>
      <c r="U970" s="703">
        <f t="shared" si="712"/>
        <v>0</v>
      </c>
      <c r="V970" s="704">
        <f t="shared" si="713"/>
        <v>0</v>
      </c>
      <c r="W970" s="702"/>
      <c r="X970" s="699">
        <f t="shared" si="700"/>
        <v>0</v>
      </c>
      <c r="Y970" s="700"/>
      <c r="Z970" s="703">
        <f t="shared" si="701"/>
        <v>0</v>
      </c>
      <c r="AA970" s="705">
        <f t="shared" si="702"/>
        <v>0</v>
      </c>
    </row>
    <row r="971" spans="2:27" ht="14.25" customHeight="1" x14ac:dyDescent="0.15">
      <c r="B971" s="872"/>
      <c r="C971" s="873"/>
      <c r="D971" s="874"/>
      <c r="E971" s="864"/>
      <c r="F971" s="865"/>
      <c r="G971" s="846" t="s">
        <v>568</v>
      </c>
      <c r="H971" s="680" t="s">
        <v>566</v>
      </c>
      <c r="I971" s="706">
        <v>0</v>
      </c>
      <c r="J971" s="716">
        <f t="shared" si="668"/>
        <v>0</v>
      </c>
      <c r="K971" s="710"/>
      <c r="L971" s="706">
        <v>0</v>
      </c>
      <c r="M971" s="716">
        <f t="shared" si="669"/>
        <v>0</v>
      </c>
      <c r="N971" s="709"/>
      <c r="O971" s="850"/>
      <c r="P971" s="852"/>
      <c r="Q971" s="854"/>
      <c r="R971" s="710"/>
      <c r="S971" s="707">
        <f t="shared" si="714"/>
        <v>0</v>
      </c>
      <c r="T971" s="708"/>
      <c r="U971" s="711">
        <f t="shared" si="712"/>
        <v>0</v>
      </c>
      <c r="V971" s="712">
        <f t="shared" si="713"/>
        <v>0</v>
      </c>
      <c r="W971" s="710"/>
      <c r="X971" s="707">
        <f t="shared" si="700"/>
        <v>0</v>
      </c>
      <c r="Y971" s="708"/>
      <c r="Z971" s="711">
        <f t="shared" si="701"/>
        <v>0</v>
      </c>
      <c r="AA971" s="713">
        <f t="shared" si="702"/>
        <v>0</v>
      </c>
    </row>
    <row r="972" spans="2:27" ht="14.25" customHeight="1" x14ac:dyDescent="0.15">
      <c r="B972" s="872"/>
      <c r="C972" s="873"/>
      <c r="D972" s="874"/>
      <c r="E972" s="864"/>
      <c r="F972" s="865"/>
      <c r="G972" s="847"/>
      <c r="H972" s="678" t="s">
        <v>567</v>
      </c>
      <c r="I972" s="690">
        <v>0</v>
      </c>
      <c r="J972" s="714">
        <f t="shared" ref="J972:J1035" si="715">I972/210*1000</f>
        <v>0</v>
      </c>
      <c r="K972" s="694"/>
      <c r="L972" s="690">
        <v>0</v>
      </c>
      <c r="M972" s="714">
        <f t="shared" ref="M972:M1035" si="716">L972/210/SQRT(3)*1000</f>
        <v>0</v>
      </c>
      <c r="N972" s="693"/>
      <c r="O972" s="850"/>
      <c r="P972" s="852"/>
      <c r="Q972" s="854"/>
      <c r="R972" s="694"/>
      <c r="S972" s="691">
        <f t="shared" si="714"/>
        <v>0</v>
      </c>
      <c r="T972" s="692"/>
      <c r="U972" s="695">
        <f t="shared" si="712"/>
        <v>0</v>
      </c>
      <c r="V972" s="696">
        <f t="shared" si="713"/>
        <v>0</v>
      </c>
      <c r="W972" s="694"/>
      <c r="X972" s="691">
        <f t="shared" si="700"/>
        <v>0</v>
      </c>
      <c r="Y972" s="692"/>
      <c r="Z972" s="695">
        <f t="shared" si="701"/>
        <v>0</v>
      </c>
      <c r="AA972" s="697">
        <f t="shared" si="702"/>
        <v>0</v>
      </c>
    </row>
    <row r="973" spans="2:27" ht="14.25" customHeight="1" x14ac:dyDescent="0.15">
      <c r="B973" s="872"/>
      <c r="C973" s="873"/>
      <c r="D973" s="874"/>
      <c r="E973" s="863"/>
      <c r="F973" s="865"/>
      <c r="G973" s="848"/>
      <c r="H973" s="679" t="s">
        <v>568</v>
      </c>
      <c r="I973" s="698">
        <v>0</v>
      </c>
      <c r="J973" s="715">
        <f t="shared" si="715"/>
        <v>0</v>
      </c>
      <c r="K973" s="702"/>
      <c r="L973" s="698">
        <v>0</v>
      </c>
      <c r="M973" s="715">
        <f t="shared" si="716"/>
        <v>0</v>
      </c>
      <c r="N973" s="701"/>
      <c r="O973" s="849"/>
      <c r="P973" s="851"/>
      <c r="Q973" s="853"/>
      <c r="R973" s="702"/>
      <c r="S973" s="699">
        <f t="shared" si="714"/>
        <v>0</v>
      </c>
      <c r="T973" s="700"/>
      <c r="U973" s="703">
        <f t="shared" si="712"/>
        <v>0</v>
      </c>
      <c r="V973" s="704">
        <f t="shared" si="713"/>
        <v>0</v>
      </c>
      <c r="W973" s="702"/>
      <c r="X973" s="699">
        <f t="shared" si="700"/>
        <v>0</v>
      </c>
      <c r="Y973" s="700"/>
      <c r="Z973" s="703">
        <f t="shared" si="701"/>
        <v>0</v>
      </c>
      <c r="AA973" s="705">
        <f t="shared" si="702"/>
        <v>0</v>
      </c>
    </row>
    <row r="974" spans="2:27" ht="14.25" customHeight="1" x14ac:dyDescent="0.15">
      <c r="B974" s="858">
        <v>108</v>
      </c>
      <c r="C974" s="859" t="s">
        <v>210</v>
      </c>
      <c r="D974" s="860" t="s">
        <v>571</v>
      </c>
      <c r="E974" s="863">
        <f t="shared" ref="E974" si="717">SUM(I974:I982)+SUM(L974:L982)</f>
        <v>300</v>
      </c>
      <c r="F974" s="865">
        <v>97</v>
      </c>
      <c r="G974" s="846" t="s">
        <v>566</v>
      </c>
      <c r="H974" s="680" t="s">
        <v>566</v>
      </c>
      <c r="I974" s="706">
        <v>100</v>
      </c>
      <c r="J974" s="716">
        <f t="shared" si="715"/>
        <v>476.19047619047615</v>
      </c>
      <c r="K974" s="710"/>
      <c r="L974" s="706">
        <v>100</v>
      </c>
      <c r="M974" s="716">
        <f t="shared" si="716"/>
        <v>274.92869961410747</v>
      </c>
      <c r="N974" s="709"/>
      <c r="O974" s="849"/>
      <c r="P974" s="851">
        <f t="shared" ref="P974" si="718">SUM(R974:R982)+SUM(W974:W982)</f>
        <v>0</v>
      </c>
      <c r="Q974" s="853"/>
      <c r="R974" s="710"/>
      <c r="S974" s="707">
        <f>+R974/210*1000</f>
        <v>0</v>
      </c>
      <c r="T974" s="708"/>
      <c r="U974" s="711">
        <f>+K974+T974</f>
        <v>0</v>
      </c>
      <c r="V974" s="712">
        <f>IF(S974=0,0,+U974/S974*100)</f>
        <v>0</v>
      </c>
      <c r="W974" s="710"/>
      <c r="X974" s="707">
        <f t="shared" si="700"/>
        <v>0</v>
      </c>
      <c r="Y974" s="708"/>
      <c r="Z974" s="711">
        <f t="shared" si="701"/>
        <v>0</v>
      </c>
      <c r="AA974" s="713">
        <f t="shared" si="702"/>
        <v>0</v>
      </c>
    </row>
    <row r="975" spans="2:27" ht="14.25" customHeight="1" x14ac:dyDescent="0.15">
      <c r="B975" s="858"/>
      <c r="C975" s="859"/>
      <c r="D975" s="861"/>
      <c r="E975" s="864"/>
      <c r="F975" s="865"/>
      <c r="G975" s="847"/>
      <c r="H975" s="678" t="s">
        <v>567</v>
      </c>
      <c r="I975" s="690">
        <v>0</v>
      </c>
      <c r="J975" s="714">
        <f t="shared" si="715"/>
        <v>0</v>
      </c>
      <c r="K975" s="694"/>
      <c r="L975" s="690">
        <v>100</v>
      </c>
      <c r="M975" s="714">
        <f t="shared" si="716"/>
        <v>274.92869961410747</v>
      </c>
      <c r="N975" s="693"/>
      <c r="O975" s="850"/>
      <c r="P975" s="852"/>
      <c r="Q975" s="854"/>
      <c r="R975" s="694"/>
      <c r="S975" s="691">
        <f t="shared" ref="S975" si="719">+R975/210*1000</f>
        <v>0</v>
      </c>
      <c r="T975" s="692"/>
      <c r="U975" s="695">
        <f t="shared" ref="U975:U982" si="720">+K975+T975</f>
        <v>0</v>
      </c>
      <c r="V975" s="696">
        <f t="shared" ref="V975:V982" si="721">IF(S975=0,0,+U975/S975*100)</f>
        <v>0</v>
      </c>
      <c r="W975" s="694"/>
      <c r="X975" s="691">
        <f t="shared" si="700"/>
        <v>0</v>
      </c>
      <c r="Y975" s="692"/>
      <c r="Z975" s="695">
        <f t="shared" si="701"/>
        <v>0</v>
      </c>
      <c r="AA975" s="697">
        <f t="shared" si="702"/>
        <v>0</v>
      </c>
    </row>
    <row r="976" spans="2:27" ht="14.25" customHeight="1" x14ac:dyDescent="0.15">
      <c r="B976" s="858"/>
      <c r="C976" s="859"/>
      <c r="D976" s="861"/>
      <c r="E976" s="864"/>
      <c r="F976" s="865"/>
      <c r="G976" s="848"/>
      <c r="H976" s="679" t="s">
        <v>568</v>
      </c>
      <c r="I976" s="698">
        <v>0</v>
      </c>
      <c r="J976" s="715">
        <f t="shared" si="715"/>
        <v>0</v>
      </c>
      <c r="K976" s="702"/>
      <c r="L976" s="698">
        <v>0</v>
      </c>
      <c r="M976" s="715">
        <f t="shared" si="716"/>
        <v>0</v>
      </c>
      <c r="N976" s="701"/>
      <c r="O976" s="850"/>
      <c r="P976" s="852"/>
      <c r="Q976" s="854"/>
      <c r="R976" s="702"/>
      <c r="S976" s="699">
        <f>+R976/210*1000</f>
        <v>0</v>
      </c>
      <c r="T976" s="700"/>
      <c r="U976" s="703">
        <f t="shared" si="720"/>
        <v>0</v>
      </c>
      <c r="V976" s="704">
        <f t="shared" si="721"/>
        <v>0</v>
      </c>
      <c r="W976" s="702"/>
      <c r="X976" s="699">
        <f t="shared" si="700"/>
        <v>0</v>
      </c>
      <c r="Y976" s="700"/>
      <c r="Z976" s="703">
        <f t="shared" si="701"/>
        <v>0</v>
      </c>
      <c r="AA976" s="705">
        <f t="shared" si="702"/>
        <v>0</v>
      </c>
    </row>
    <row r="977" spans="2:27" ht="14.25" customHeight="1" x14ac:dyDescent="0.15">
      <c r="B977" s="858"/>
      <c r="C977" s="859"/>
      <c r="D977" s="861"/>
      <c r="E977" s="864"/>
      <c r="F977" s="865"/>
      <c r="G977" s="846" t="s">
        <v>567</v>
      </c>
      <c r="H977" s="680" t="s">
        <v>566</v>
      </c>
      <c r="I977" s="706">
        <v>0</v>
      </c>
      <c r="J977" s="716">
        <f t="shared" si="715"/>
        <v>0</v>
      </c>
      <c r="K977" s="710"/>
      <c r="L977" s="706">
        <v>0</v>
      </c>
      <c r="M977" s="716">
        <f t="shared" si="716"/>
        <v>0</v>
      </c>
      <c r="N977" s="709"/>
      <c r="O977" s="850"/>
      <c r="P977" s="852"/>
      <c r="Q977" s="854"/>
      <c r="R977" s="710"/>
      <c r="S977" s="707">
        <f t="shared" ref="S977:S982" si="722">+R977/210*1000</f>
        <v>0</v>
      </c>
      <c r="T977" s="708"/>
      <c r="U977" s="711">
        <f t="shared" si="720"/>
        <v>0</v>
      </c>
      <c r="V977" s="712">
        <f t="shared" si="721"/>
        <v>0</v>
      </c>
      <c r="W977" s="710"/>
      <c r="X977" s="707">
        <f t="shared" si="700"/>
        <v>0</v>
      </c>
      <c r="Y977" s="708"/>
      <c r="Z977" s="711">
        <f t="shared" si="701"/>
        <v>0</v>
      </c>
      <c r="AA977" s="713">
        <f t="shared" si="702"/>
        <v>0</v>
      </c>
    </row>
    <row r="978" spans="2:27" ht="14.25" customHeight="1" x14ac:dyDescent="0.15">
      <c r="B978" s="858"/>
      <c r="C978" s="859"/>
      <c r="D978" s="861"/>
      <c r="E978" s="864"/>
      <c r="F978" s="865"/>
      <c r="G978" s="847"/>
      <c r="H978" s="678" t="s">
        <v>567</v>
      </c>
      <c r="I978" s="690">
        <v>0</v>
      </c>
      <c r="J978" s="714">
        <f t="shared" si="715"/>
        <v>0</v>
      </c>
      <c r="K978" s="694"/>
      <c r="L978" s="690">
        <v>0</v>
      </c>
      <c r="M978" s="714">
        <f t="shared" si="716"/>
        <v>0</v>
      </c>
      <c r="N978" s="693"/>
      <c r="O978" s="850"/>
      <c r="P978" s="852"/>
      <c r="Q978" s="854"/>
      <c r="R978" s="694"/>
      <c r="S978" s="691">
        <f t="shared" si="722"/>
        <v>0</v>
      </c>
      <c r="T978" s="692"/>
      <c r="U978" s="695">
        <f t="shared" si="720"/>
        <v>0</v>
      </c>
      <c r="V978" s="696">
        <f t="shared" si="721"/>
        <v>0</v>
      </c>
      <c r="W978" s="694"/>
      <c r="X978" s="691">
        <f t="shared" si="700"/>
        <v>0</v>
      </c>
      <c r="Y978" s="692"/>
      <c r="Z978" s="695">
        <f t="shared" si="701"/>
        <v>0</v>
      </c>
      <c r="AA978" s="697">
        <f t="shared" si="702"/>
        <v>0</v>
      </c>
    </row>
    <row r="979" spans="2:27" ht="14.25" customHeight="1" x14ac:dyDescent="0.15">
      <c r="B979" s="858"/>
      <c r="C979" s="859"/>
      <c r="D979" s="861"/>
      <c r="E979" s="864"/>
      <c r="F979" s="865"/>
      <c r="G979" s="848"/>
      <c r="H979" s="679" t="s">
        <v>568</v>
      </c>
      <c r="I979" s="698">
        <v>0</v>
      </c>
      <c r="J979" s="715">
        <f t="shared" si="715"/>
        <v>0</v>
      </c>
      <c r="K979" s="702"/>
      <c r="L979" s="698">
        <v>0</v>
      </c>
      <c r="M979" s="715">
        <f t="shared" si="716"/>
        <v>0</v>
      </c>
      <c r="N979" s="701"/>
      <c r="O979" s="850"/>
      <c r="P979" s="852"/>
      <c r="Q979" s="854"/>
      <c r="R979" s="702"/>
      <c r="S979" s="699">
        <f t="shared" si="722"/>
        <v>0</v>
      </c>
      <c r="T979" s="700"/>
      <c r="U979" s="703">
        <f t="shared" si="720"/>
        <v>0</v>
      </c>
      <c r="V979" s="704">
        <f t="shared" si="721"/>
        <v>0</v>
      </c>
      <c r="W979" s="702"/>
      <c r="X979" s="699">
        <f t="shared" si="700"/>
        <v>0</v>
      </c>
      <c r="Y979" s="700"/>
      <c r="Z979" s="703">
        <f t="shared" si="701"/>
        <v>0</v>
      </c>
      <c r="AA979" s="705">
        <f t="shared" si="702"/>
        <v>0</v>
      </c>
    </row>
    <row r="980" spans="2:27" ht="14.25" customHeight="1" x14ac:dyDescent="0.15">
      <c r="B980" s="858"/>
      <c r="C980" s="859"/>
      <c r="D980" s="861"/>
      <c r="E980" s="864"/>
      <c r="F980" s="865"/>
      <c r="G980" s="846" t="s">
        <v>568</v>
      </c>
      <c r="H980" s="680" t="s">
        <v>566</v>
      </c>
      <c r="I980" s="706">
        <v>0</v>
      </c>
      <c r="J980" s="716">
        <f t="shared" si="715"/>
        <v>0</v>
      </c>
      <c r="K980" s="710"/>
      <c r="L980" s="706">
        <v>0</v>
      </c>
      <c r="M980" s="716">
        <f t="shared" si="716"/>
        <v>0</v>
      </c>
      <c r="N980" s="709"/>
      <c r="O980" s="850"/>
      <c r="P980" s="852"/>
      <c r="Q980" s="854"/>
      <c r="R980" s="710"/>
      <c r="S980" s="707">
        <f t="shared" si="722"/>
        <v>0</v>
      </c>
      <c r="T980" s="708"/>
      <c r="U980" s="711">
        <f t="shared" si="720"/>
        <v>0</v>
      </c>
      <c r="V980" s="712">
        <f t="shared" si="721"/>
        <v>0</v>
      </c>
      <c r="W980" s="710"/>
      <c r="X980" s="707">
        <f t="shared" si="700"/>
        <v>0</v>
      </c>
      <c r="Y980" s="708"/>
      <c r="Z980" s="711">
        <f t="shared" si="701"/>
        <v>0</v>
      </c>
      <c r="AA980" s="713">
        <f t="shared" si="702"/>
        <v>0</v>
      </c>
    </row>
    <row r="981" spans="2:27" ht="14.25" customHeight="1" x14ac:dyDescent="0.15">
      <c r="B981" s="858"/>
      <c r="C981" s="859"/>
      <c r="D981" s="861"/>
      <c r="E981" s="864"/>
      <c r="F981" s="865"/>
      <c r="G981" s="847"/>
      <c r="H981" s="678" t="s">
        <v>567</v>
      </c>
      <c r="I981" s="690">
        <v>0</v>
      </c>
      <c r="J981" s="714">
        <f t="shared" si="715"/>
        <v>0</v>
      </c>
      <c r="K981" s="694"/>
      <c r="L981" s="690">
        <v>0</v>
      </c>
      <c r="M981" s="714">
        <f t="shared" si="716"/>
        <v>0</v>
      </c>
      <c r="N981" s="693"/>
      <c r="O981" s="850"/>
      <c r="P981" s="852"/>
      <c r="Q981" s="854"/>
      <c r="R981" s="694"/>
      <c r="S981" s="691">
        <f t="shared" si="722"/>
        <v>0</v>
      </c>
      <c r="T981" s="692"/>
      <c r="U981" s="695">
        <f t="shared" si="720"/>
        <v>0</v>
      </c>
      <c r="V981" s="696">
        <f t="shared" si="721"/>
        <v>0</v>
      </c>
      <c r="W981" s="694"/>
      <c r="X981" s="691">
        <f t="shared" si="700"/>
        <v>0</v>
      </c>
      <c r="Y981" s="692"/>
      <c r="Z981" s="695">
        <f t="shared" si="701"/>
        <v>0</v>
      </c>
      <c r="AA981" s="697">
        <f t="shared" si="702"/>
        <v>0</v>
      </c>
    </row>
    <row r="982" spans="2:27" ht="14.25" customHeight="1" x14ac:dyDescent="0.15">
      <c r="B982" s="858"/>
      <c r="C982" s="859"/>
      <c r="D982" s="862"/>
      <c r="E982" s="863"/>
      <c r="F982" s="865"/>
      <c r="G982" s="848"/>
      <c r="H982" s="679" t="s">
        <v>568</v>
      </c>
      <c r="I982" s="698">
        <v>0</v>
      </c>
      <c r="J982" s="715">
        <f t="shared" si="715"/>
        <v>0</v>
      </c>
      <c r="K982" s="702"/>
      <c r="L982" s="698">
        <v>0</v>
      </c>
      <c r="M982" s="715">
        <f t="shared" si="716"/>
        <v>0</v>
      </c>
      <c r="N982" s="701"/>
      <c r="O982" s="849"/>
      <c r="P982" s="851"/>
      <c r="Q982" s="853"/>
      <c r="R982" s="702"/>
      <c r="S982" s="699">
        <f t="shared" si="722"/>
        <v>0</v>
      </c>
      <c r="T982" s="700"/>
      <c r="U982" s="703">
        <f t="shared" si="720"/>
        <v>0</v>
      </c>
      <c r="V982" s="704">
        <f t="shared" si="721"/>
        <v>0</v>
      </c>
      <c r="W982" s="702"/>
      <c r="X982" s="699">
        <f t="shared" si="700"/>
        <v>0</v>
      </c>
      <c r="Y982" s="700"/>
      <c r="Z982" s="703">
        <f t="shared" si="701"/>
        <v>0</v>
      </c>
      <c r="AA982" s="705">
        <f t="shared" si="702"/>
        <v>0</v>
      </c>
    </row>
    <row r="983" spans="2:27" ht="14.25" customHeight="1" x14ac:dyDescent="0.15">
      <c r="B983" s="872">
        <v>109</v>
      </c>
      <c r="C983" s="873" t="s">
        <v>211</v>
      </c>
      <c r="D983" s="874"/>
      <c r="E983" s="863">
        <f t="shared" ref="E983" si="723">SUM(I983:I991)+SUM(L983:L991)</f>
        <v>225</v>
      </c>
      <c r="F983" s="865">
        <v>65</v>
      </c>
      <c r="G983" s="846" t="s">
        <v>566</v>
      </c>
      <c r="H983" s="680" t="s">
        <v>566</v>
      </c>
      <c r="I983" s="706">
        <v>75</v>
      </c>
      <c r="J983" s="716">
        <f t="shared" si="715"/>
        <v>357.14285714285717</v>
      </c>
      <c r="K983" s="710"/>
      <c r="L983" s="706">
        <v>75</v>
      </c>
      <c r="M983" s="716">
        <f t="shared" si="716"/>
        <v>206.19652471058063</v>
      </c>
      <c r="N983" s="709"/>
      <c r="O983" s="849"/>
      <c r="P983" s="851">
        <f t="shared" ref="P983" si="724">SUM(R983:R991)+SUM(W983:W991)</f>
        <v>0</v>
      </c>
      <c r="Q983" s="853"/>
      <c r="R983" s="710"/>
      <c r="S983" s="707">
        <f>+R983/210*1000</f>
        <v>0</v>
      </c>
      <c r="T983" s="708"/>
      <c r="U983" s="711">
        <f>+K983+T983</f>
        <v>0</v>
      </c>
      <c r="V983" s="712">
        <f>IF(S983=0,0,+U983/S983*100)</f>
        <v>0</v>
      </c>
      <c r="W983" s="710"/>
      <c r="X983" s="707">
        <f t="shared" si="700"/>
        <v>0</v>
      </c>
      <c r="Y983" s="708"/>
      <c r="Z983" s="711">
        <f t="shared" si="701"/>
        <v>0</v>
      </c>
      <c r="AA983" s="713">
        <f t="shared" si="702"/>
        <v>0</v>
      </c>
    </row>
    <row r="984" spans="2:27" ht="14.25" customHeight="1" x14ac:dyDescent="0.15">
      <c r="B984" s="872"/>
      <c r="C984" s="873"/>
      <c r="D984" s="874"/>
      <c r="E984" s="864"/>
      <c r="F984" s="865"/>
      <c r="G984" s="847"/>
      <c r="H984" s="678" t="s">
        <v>567</v>
      </c>
      <c r="I984" s="690">
        <v>75</v>
      </c>
      <c r="J984" s="714">
        <f t="shared" si="715"/>
        <v>357.14285714285717</v>
      </c>
      <c r="K984" s="694"/>
      <c r="L984" s="690">
        <v>0</v>
      </c>
      <c r="M984" s="714">
        <f t="shared" si="716"/>
        <v>0</v>
      </c>
      <c r="N984" s="693"/>
      <c r="O984" s="850"/>
      <c r="P984" s="852"/>
      <c r="Q984" s="854"/>
      <c r="R984" s="694"/>
      <c r="S984" s="691">
        <f t="shared" ref="S984" si="725">+R984/210*1000</f>
        <v>0</v>
      </c>
      <c r="T984" s="692"/>
      <c r="U984" s="695">
        <f t="shared" ref="U984:U991" si="726">+K984+T984</f>
        <v>0</v>
      </c>
      <c r="V984" s="696">
        <f t="shared" ref="V984:V991" si="727">IF(S984=0,0,+U984/S984*100)</f>
        <v>0</v>
      </c>
      <c r="W984" s="694"/>
      <c r="X984" s="691">
        <f t="shared" si="700"/>
        <v>0</v>
      </c>
      <c r="Y984" s="692"/>
      <c r="Z984" s="695">
        <f t="shared" si="701"/>
        <v>0</v>
      </c>
      <c r="AA984" s="697">
        <f t="shared" si="702"/>
        <v>0</v>
      </c>
    </row>
    <row r="985" spans="2:27" ht="14.25" customHeight="1" x14ac:dyDescent="0.15">
      <c r="B985" s="872"/>
      <c r="C985" s="873"/>
      <c r="D985" s="874"/>
      <c r="E985" s="864"/>
      <c r="F985" s="865"/>
      <c r="G985" s="848"/>
      <c r="H985" s="679" t="s">
        <v>568</v>
      </c>
      <c r="I985" s="698">
        <v>0</v>
      </c>
      <c r="J985" s="715">
        <f t="shared" si="715"/>
        <v>0</v>
      </c>
      <c r="K985" s="702"/>
      <c r="L985" s="698">
        <v>0</v>
      </c>
      <c r="M985" s="715">
        <f t="shared" si="716"/>
        <v>0</v>
      </c>
      <c r="N985" s="701"/>
      <c r="O985" s="850"/>
      <c r="P985" s="852"/>
      <c r="Q985" s="854"/>
      <c r="R985" s="702"/>
      <c r="S985" s="699">
        <f>+R985/210*1000</f>
        <v>0</v>
      </c>
      <c r="T985" s="700"/>
      <c r="U985" s="703">
        <f t="shared" si="726"/>
        <v>0</v>
      </c>
      <c r="V985" s="704">
        <f t="shared" si="727"/>
        <v>0</v>
      </c>
      <c r="W985" s="702"/>
      <c r="X985" s="699">
        <f t="shared" si="700"/>
        <v>0</v>
      </c>
      <c r="Y985" s="700"/>
      <c r="Z985" s="703">
        <f t="shared" si="701"/>
        <v>0</v>
      </c>
      <c r="AA985" s="705">
        <f t="shared" si="702"/>
        <v>0</v>
      </c>
    </row>
    <row r="986" spans="2:27" ht="14.25" customHeight="1" x14ac:dyDescent="0.15">
      <c r="B986" s="872"/>
      <c r="C986" s="873"/>
      <c r="D986" s="874"/>
      <c r="E986" s="864"/>
      <c r="F986" s="865"/>
      <c r="G986" s="846" t="s">
        <v>567</v>
      </c>
      <c r="H986" s="680" t="s">
        <v>566</v>
      </c>
      <c r="I986" s="706">
        <v>0</v>
      </c>
      <c r="J986" s="716">
        <f t="shared" si="715"/>
        <v>0</v>
      </c>
      <c r="K986" s="710"/>
      <c r="L986" s="706">
        <v>0</v>
      </c>
      <c r="M986" s="716">
        <f t="shared" si="716"/>
        <v>0</v>
      </c>
      <c r="N986" s="709"/>
      <c r="O986" s="850"/>
      <c r="P986" s="852"/>
      <c r="Q986" s="854"/>
      <c r="R986" s="710"/>
      <c r="S986" s="707">
        <f t="shared" ref="S986:S991" si="728">+R986/210*1000</f>
        <v>0</v>
      </c>
      <c r="T986" s="708"/>
      <c r="U986" s="711">
        <f t="shared" si="726"/>
        <v>0</v>
      </c>
      <c r="V986" s="712">
        <f t="shared" si="727"/>
        <v>0</v>
      </c>
      <c r="W986" s="710"/>
      <c r="X986" s="707">
        <f t="shared" si="700"/>
        <v>0</v>
      </c>
      <c r="Y986" s="708"/>
      <c r="Z986" s="711">
        <f t="shared" si="701"/>
        <v>0</v>
      </c>
      <c r="AA986" s="713">
        <f t="shared" si="702"/>
        <v>0</v>
      </c>
    </row>
    <row r="987" spans="2:27" ht="14.25" customHeight="1" x14ac:dyDescent="0.15">
      <c r="B987" s="872"/>
      <c r="C987" s="873"/>
      <c r="D987" s="874"/>
      <c r="E987" s="864"/>
      <c r="F987" s="865"/>
      <c r="G987" s="847"/>
      <c r="H987" s="678" t="s">
        <v>567</v>
      </c>
      <c r="I987" s="690">
        <v>0</v>
      </c>
      <c r="J987" s="714">
        <f t="shared" si="715"/>
        <v>0</v>
      </c>
      <c r="K987" s="694"/>
      <c r="L987" s="690">
        <v>0</v>
      </c>
      <c r="M987" s="714">
        <f t="shared" si="716"/>
        <v>0</v>
      </c>
      <c r="N987" s="693"/>
      <c r="O987" s="850"/>
      <c r="P987" s="852"/>
      <c r="Q987" s="854"/>
      <c r="R987" s="694"/>
      <c r="S987" s="691">
        <f t="shared" si="728"/>
        <v>0</v>
      </c>
      <c r="T987" s="692"/>
      <c r="U987" s="695">
        <f t="shared" si="726"/>
        <v>0</v>
      </c>
      <c r="V987" s="696">
        <f t="shared" si="727"/>
        <v>0</v>
      </c>
      <c r="W987" s="694"/>
      <c r="X987" s="691">
        <f t="shared" si="700"/>
        <v>0</v>
      </c>
      <c r="Y987" s="692"/>
      <c r="Z987" s="695">
        <f t="shared" si="701"/>
        <v>0</v>
      </c>
      <c r="AA987" s="697">
        <f t="shared" si="702"/>
        <v>0</v>
      </c>
    </row>
    <row r="988" spans="2:27" ht="14.25" customHeight="1" x14ac:dyDescent="0.15">
      <c r="B988" s="872"/>
      <c r="C988" s="873"/>
      <c r="D988" s="874"/>
      <c r="E988" s="864"/>
      <c r="F988" s="865"/>
      <c r="G988" s="848"/>
      <c r="H988" s="679" t="s">
        <v>568</v>
      </c>
      <c r="I988" s="698">
        <v>0</v>
      </c>
      <c r="J988" s="715">
        <f t="shared" si="715"/>
        <v>0</v>
      </c>
      <c r="K988" s="702"/>
      <c r="L988" s="698">
        <v>0</v>
      </c>
      <c r="M988" s="715">
        <f t="shared" si="716"/>
        <v>0</v>
      </c>
      <c r="N988" s="701"/>
      <c r="O988" s="850"/>
      <c r="P988" s="852"/>
      <c r="Q988" s="854"/>
      <c r="R988" s="702"/>
      <c r="S988" s="699">
        <f t="shared" si="728"/>
        <v>0</v>
      </c>
      <c r="T988" s="700"/>
      <c r="U988" s="703">
        <f t="shared" si="726"/>
        <v>0</v>
      </c>
      <c r="V988" s="704">
        <f t="shared" si="727"/>
        <v>0</v>
      </c>
      <c r="W988" s="702"/>
      <c r="X988" s="699">
        <f t="shared" si="700"/>
        <v>0</v>
      </c>
      <c r="Y988" s="700"/>
      <c r="Z988" s="703">
        <f t="shared" si="701"/>
        <v>0</v>
      </c>
      <c r="AA988" s="705">
        <f t="shared" si="702"/>
        <v>0</v>
      </c>
    </row>
    <row r="989" spans="2:27" ht="14.25" customHeight="1" x14ac:dyDescent="0.15">
      <c r="B989" s="872"/>
      <c r="C989" s="873"/>
      <c r="D989" s="874"/>
      <c r="E989" s="864"/>
      <c r="F989" s="865"/>
      <c r="G989" s="846" t="s">
        <v>568</v>
      </c>
      <c r="H989" s="680" t="s">
        <v>566</v>
      </c>
      <c r="I989" s="706">
        <v>0</v>
      </c>
      <c r="J989" s="716">
        <f t="shared" si="715"/>
        <v>0</v>
      </c>
      <c r="K989" s="710"/>
      <c r="L989" s="706">
        <v>0</v>
      </c>
      <c r="M989" s="716">
        <f t="shared" si="716"/>
        <v>0</v>
      </c>
      <c r="N989" s="709"/>
      <c r="O989" s="850"/>
      <c r="P989" s="852"/>
      <c r="Q989" s="854"/>
      <c r="R989" s="710"/>
      <c r="S989" s="707">
        <f t="shared" si="728"/>
        <v>0</v>
      </c>
      <c r="T989" s="708"/>
      <c r="U989" s="711">
        <f t="shared" si="726"/>
        <v>0</v>
      </c>
      <c r="V989" s="712">
        <f t="shared" si="727"/>
        <v>0</v>
      </c>
      <c r="W989" s="710"/>
      <c r="X989" s="707">
        <f t="shared" si="700"/>
        <v>0</v>
      </c>
      <c r="Y989" s="708"/>
      <c r="Z989" s="711">
        <f t="shared" si="701"/>
        <v>0</v>
      </c>
      <c r="AA989" s="713">
        <f t="shared" si="702"/>
        <v>0</v>
      </c>
    </row>
    <row r="990" spans="2:27" ht="14.25" customHeight="1" x14ac:dyDescent="0.15">
      <c r="B990" s="872"/>
      <c r="C990" s="873"/>
      <c r="D990" s="874"/>
      <c r="E990" s="864"/>
      <c r="F990" s="865"/>
      <c r="G990" s="847"/>
      <c r="H990" s="678" t="s">
        <v>567</v>
      </c>
      <c r="I990" s="690">
        <v>0</v>
      </c>
      <c r="J990" s="691">
        <f t="shared" si="715"/>
        <v>0</v>
      </c>
      <c r="K990" s="692"/>
      <c r="L990" s="690">
        <v>0</v>
      </c>
      <c r="M990" s="691">
        <f t="shared" si="716"/>
        <v>0</v>
      </c>
      <c r="N990" s="693"/>
      <c r="O990" s="850"/>
      <c r="P990" s="852"/>
      <c r="Q990" s="854"/>
      <c r="R990" s="694"/>
      <c r="S990" s="691">
        <f t="shared" si="728"/>
        <v>0</v>
      </c>
      <c r="T990" s="692"/>
      <c r="U990" s="695">
        <f t="shared" si="726"/>
        <v>0</v>
      </c>
      <c r="V990" s="696">
        <f t="shared" si="727"/>
        <v>0</v>
      </c>
      <c r="W990" s="694"/>
      <c r="X990" s="691">
        <f t="shared" si="700"/>
        <v>0</v>
      </c>
      <c r="Y990" s="692"/>
      <c r="Z990" s="695">
        <f t="shared" si="701"/>
        <v>0</v>
      </c>
      <c r="AA990" s="697">
        <f t="shared" si="702"/>
        <v>0</v>
      </c>
    </row>
    <row r="991" spans="2:27" ht="14.25" customHeight="1" x14ac:dyDescent="0.15">
      <c r="B991" s="872"/>
      <c r="C991" s="873"/>
      <c r="D991" s="874"/>
      <c r="E991" s="863"/>
      <c r="F991" s="865"/>
      <c r="G991" s="848"/>
      <c r="H991" s="679" t="s">
        <v>568</v>
      </c>
      <c r="I991" s="698">
        <v>0</v>
      </c>
      <c r="J991" s="699">
        <f t="shared" si="715"/>
        <v>0</v>
      </c>
      <c r="K991" s="700"/>
      <c r="L991" s="698">
        <v>0</v>
      </c>
      <c r="M991" s="699">
        <f t="shared" si="716"/>
        <v>0</v>
      </c>
      <c r="N991" s="701"/>
      <c r="O991" s="849"/>
      <c r="P991" s="851"/>
      <c r="Q991" s="853"/>
      <c r="R991" s="702"/>
      <c r="S991" s="699">
        <f t="shared" si="728"/>
        <v>0</v>
      </c>
      <c r="T991" s="700"/>
      <c r="U991" s="703">
        <f t="shared" si="726"/>
        <v>0</v>
      </c>
      <c r="V991" s="704">
        <f t="shared" si="727"/>
        <v>0</v>
      </c>
      <c r="W991" s="702"/>
      <c r="X991" s="699">
        <f t="shared" si="700"/>
        <v>0</v>
      </c>
      <c r="Y991" s="700"/>
      <c r="Z991" s="703">
        <f t="shared" si="701"/>
        <v>0</v>
      </c>
      <c r="AA991" s="705">
        <f t="shared" si="702"/>
        <v>0</v>
      </c>
    </row>
    <row r="992" spans="2:27" ht="14.25" customHeight="1" x14ac:dyDescent="0.15">
      <c r="B992" s="872">
        <v>110</v>
      </c>
      <c r="C992" s="873" t="s">
        <v>212</v>
      </c>
      <c r="D992" s="874"/>
      <c r="E992" s="863">
        <f t="shared" ref="E992" si="729">SUM(I992:I1000)+SUM(L992:L1000)</f>
        <v>300</v>
      </c>
      <c r="F992" s="865">
        <v>142</v>
      </c>
      <c r="G992" s="846" t="s">
        <v>566</v>
      </c>
      <c r="H992" s="680" t="s">
        <v>566</v>
      </c>
      <c r="I992" s="706">
        <v>100</v>
      </c>
      <c r="J992" s="716">
        <f t="shared" si="715"/>
        <v>476.19047619047615</v>
      </c>
      <c r="K992" s="710"/>
      <c r="L992" s="706">
        <v>200</v>
      </c>
      <c r="M992" s="716">
        <f t="shared" si="716"/>
        <v>549.85739922821494</v>
      </c>
      <c r="N992" s="709"/>
      <c r="O992" s="849"/>
      <c r="P992" s="851">
        <f t="shared" ref="P992" si="730">SUM(R992:R1000)+SUM(W992:W1000)</f>
        <v>0</v>
      </c>
      <c r="Q992" s="853"/>
      <c r="R992" s="710"/>
      <c r="S992" s="707">
        <f>+R992/210*1000</f>
        <v>0</v>
      </c>
      <c r="T992" s="708"/>
      <c r="U992" s="711">
        <f>+K992+T992</f>
        <v>0</v>
      </c>
      <c r="V992" s="712">
        <f>IF(S992=0,0,+U992/S992*100)</f>
        <v>0</v>
      </c>
      <c r="W992" s="710"/>
      <c r="X992" s="707">
        <f t="shared" si="700"/>
        <v>0</v>
      </c>
      <c r="Y992" s="708"/>
      <c r="Z992" s="711">
        <f t="shared" si="701"/>
        <v>0</v>
      </c>
      <c r="AA992" s="713">
        <f t="shared" si="702"/>
        <v>0</v>
      </c>
    </row>
    <row r="993" spans="2:27" ht="14.25" customHeight="1" x14ac:dyDescent="0.15">
      <c r="B993" s="872"/>
      <c r="C993" s="873"/>
      <c r="D993" s="874"/>
      <c r="E993" s="864"/>
      <c r="F993" s="865"/>
      <c r="G993" s="847"/>
      <c r="H993" s="678" t="s">
        <v>567</v>
      </c>
      <c r="I993" s="690">
        <v>0</v>
      </c>
      <c r="J993" s="714">
        <f t="shared" si="715"/>
        <v>0</v>
      </c>
      <c r="K993" s="694"/>
      <c r="L993" s="690">
        <v>0</v>
      </c>
      <c r="M993" s="714">
        <f t="shared" si="716"/>
        <v>0</v>
      </c>
      <c r="N993" s="693"/>
      <c r="O993" s="850"/>
      <c r="P993" s="852"/>
      <c r="Q993" s="854"/>
      <c r="R993" s="694"/>
      <c r="S993" s="691">
        <f t="shared" ref="S993" si="731">+R993/210*1000</f>
        <v>0</v>
      </c>
      <c r="T993" s="692"/>
      <c r="U993" s="695">
        <f t="shared" ref="U993:U1000" si="732">+K993+T993</f>
        <v>0</v>
      </c>
      <c r="V993" s="696">
        <f t="shared" ref="V993:V1000" si="733">IF(S993=0,0,+U993/S993*100)</f>
        <v>0</v>
      </c>
      <c r="W993" s="694"/>
      <c r="X993" s="691">
        <f t="shared" si="700"/>
        <v>0</v>
      </c>
      <c r="Y993" s="692"/>
      <c r="Z993" s="695">
        <f t="shared" si="701"/>
        <v>0</v>
      </c>
      <c r="AA993" s="697">
        <f t="shared" si="702"/>
        <v>0</v>
      </c>
    </row>
    <row r="994" spans="2:27" ht="14.25" customHeight="1" x14ac:dyDescent="0.15">
      <c r="B994" s="872"/>
      <c r="C994" s="873"/>
      <c r="D994" s="874"/>
      <c r="E994" s="864"/>
      <c r="F994" s="865"/>
      <c r="G994" s="848"/>
      <c r="H994" s="679" t="s">
        <v>568</v>
      </c>
      <c r="I994" s="698">
        <v>0</v>
      </c>
      <c r="J994" s="715">
        <f t="shared" si="715"/>
        <v>0</v>
      </c>
      <c r="K994" s="702"/>
      <c r="L994" s="698">
        <v>0</v>
      </c>
      <c r="M994" s="715">
        <f t="shared" si="716"/>
        <v>0</v>
      </c>
      <c r="N994" s="701"/>
      <c r="O994" s="850"/>
      <c r="P994" s="852"/>
      <c r="Q994" s="854"/>
      <c r="R994" s="702"/>
      <c r="S994" s="699">
        <f>+R994/210*1000</f>
        <v>0</v>
      </c>
      <c r="T994" s="700"/>
      <c r="U994" s="703">
        <f t="shared" si="732"/>
        <v>0</v>
      </c>
      <c r="V994" s="704">
        <f t="shared" si="733"/>
        <v>0</v>
      </c>
      <c r="W994" s="702"/>
      <c r="X994" s="699">
        <f t="shared" si="700"/>
        <v>0</v>
      </c>
      <c r="Y994" s="700"/>
      <c r="Z994" s="703">
        <f t="shared" si="701"/>
        <v>0</v>
      </c>
      <c r="AA994" s="705">
        <f t="shared" si="702"/>
        <v>0</v>
      </c>
    </row>
    <row r="995" spans="2:27" ht="14.25" customHeight="1" x14ac:dyDescent="0.15">
      <c r="B995" s="872"/>
      <c r="C995" s="873"/>
      <c r="D995" s="874"/>
      <c r="E995" s="864"/>
      <c r="F995" s="865"/>
      <c r="G995" s="846" t="s">
        <v>567</v>
      </c>
      <c r="H995" s="680" t="s">
        <v>566</v>
      </c>
      <c r="I995" s="706">
        <v>0</v>
      </c>
      <c r="J995" s="716">
        <f t="shared" si="715"/>
        <v>0</v>
      </c>
      <c r="K995" s="710"/>
      <c r="L995" s="706">
        <v>0</v>
      </c>
      <c r="M995" s="716">
        <f t="shared" si="716"/>
        <v>0</v>
      </c>
      <c r="N995" s="709"/>
      <c r="O995" s="850"/>
      <c r="P995" s="852"/>
      <c r="Q995" s="854"/>
      <c r="R995" s="710"/>
      <c r="S995" s="707">
        <f t="shared" ref="S995:S1000" si="734">+R995/210*1000</f>
        <v>0</v>
      </c>
      <c r="T995" s="708"/>
      <c r="U995" s="711">
        <f t="shared" si="732"/>
        <v>0</v>
      </c>
      <c r="V995" s="712">
        <f t="shared" si="733"/>
        <v>0</v>
      </c>
      <c r="W995" s="710"/>
      <c r="X995" s="707">
        <f t="shared" si="700"/>
        <v>0</v>
      </c>
      <c r="Y995" s="708"/>
      <c r="Z995" s="711">
        <f t="shared" si="701"/>
        <v>0</v>
      </c>
      <c r="AA995" s="713">
        <f t="shared" si="702"/>
        <v>0</v>
      </c>
    </row>
    <row r="996" spans="2:27" ht="14.25" customHeight="1" x14ac:dyDescent="0.15">
      <c r="B996" s="872"/>
      <c r="C996" s="873"/>
      <c r="D996" s="874"/>
      <c r="E996" s="864"/>
      <c r="F996" s="865"/>
      <c r="G996" s="847"/>
      <c r="H996" s="678" t="s">
        <v>567</v>
      </c>
      <c r="I996" s="690">
        <v>0</v>
      </c>
      <c r="J996" s="714">
        <f t="shared" si="715"/>
        <v>0</v>
      </c>
      <c r="K996" s="694"/>
      <c r="L996" s="690">
        <v>0</v>
      </c>
      <c r="M996" s="714">
        <f t="shared" si="716"/>
        <v>0</v>
      </c>
      <c r="N996" s="693"/>
      <c r="O996" s="850"/>
      <c r="P996" s="852"/>
      <c r="Q996" s="854"/>
      <c r="R996" s="694"/>
      <c r="S996" s="691">
        <f t="shared" si="734"/>
        <v>0</v>
      </c>
      <c r="T996" s="692"/>
      <c r="U996" s="695">
        <f t="shared" si="732"/>
        <v>0</v>
      </c>
      <c r="V996" s="696">
        <f t="shared" si="733"/>
        <v>0</v>
      </c>
      <c r="W996" s="694"/>
      <c r="X996" s="691">
        <f t="shared" si="700"/>
        <v>0</v>
      </c>
      <c r="Y996" s="692"/>
      <c r="Z996" s="695">
        <f t="shared" si="701"/>
        <v>0</v>
      </c>
      <c r="AA996" s="697">
        <f t="shared" si="702"/>
        <v>0</v>
      </c>
    </row>
    <row r="997" spans="2:27" ht="14.25" customHeight="1" x14ac:dyDescent="0.15">
      <c r="B997" s="872"/>
      <c r="C997" s="873"/>
      <c r="D997" s="874"/>
      <c r="E997" s="864"/>
      <c r="F997" s="865"/>
      <c r="G997" s="848"/>
      <c r="H997" s="679" t="s">
        <v>568</v>
      </c>
      <c r="I997" s="698">
        <v>0</v>
      </c>
      <c r="J997" s="715">
        <f t="shared" si="715"/>
        <v>0</v>
      </c>
      <c r="K997" s="702"/>
      <c r="L997" s="698">
        <v>0</v>
      </c>
      <c r="M997" s="715">
        <f t="shared" si="716"/>
        <v>0</v>
      </c>
      <c r="N997" s="701"/>
      <c r="O997" s="850"/>
      <c r="P997" s="852"/>
      <c r="Q997" s="854"/>
      <c r="R997" s="702"/>
      <c r="S997" s="699">
        <f t="shared" si="734"/>
        <v>0</v>
      </c>
      <c r="T997" s="700"/>
      <c r="U997" s="703">
        <f t="shared" si="732"/>
        <v>0</v>
      </c>
      <c r="V997" s="704">
        <f t="shared" si="733"/>
        <v>0</v>
      </c>
      <c r="W997" s="702"/>
      <c r="X997" s="699">
        <f t="shared" si="700"/>
        <v>0</v>
      </c>
      <c r="Y997" s="700"/>
      <c r="Z997" s="703">
        <f t="shared" si="701"/>
        <v>0</v>
      </c>
      <c r="AA997" s="705">
        <f t="shared" si="702"/>
        <v>0</v>
      </c>
    </row>
    <row r="998" spans="2:27" ht="14.25" customHeight="1" x14ac:dyDescent="0.15">
      <c r="B998" s="872"/>
      <c r="C998" s="873"/>
      <c r="D998" s="874"/>
      <c r="E998" s="864"/>
      <c r="F998" s="865"/>
      <c r="G998" s="846" t="s">
        <v>568</v>
      </c>
      <c r="H998" s="680" t="s">
        <v>566</v>
      </c>
      <c r="I998" s="706">
        <v>0</v>
      </c>
      <c r="J998" s="716">
        <f t="shared" si="715"/>
        <v>0</v>
      </c>
      <c r="K998" s="710"/>
      <c r="L998" s="706">
        <v>0</v>
      </c>
      <c r="M998" s="716">
        <f t="shared" si="716"/>
        <v>0</v>
      </c>
      <c r="N998" s="709"/>
      <c r="O998" s="850"/>
      <c r="P998" s="852"/>
      <c r="Q998" s="854"/>
      <c r="R998" s="710"/>
      <c r="S998" s="707">
        <f t="shared" si="734"/>
        <v>0</v>
      </c>
      <c r="T998" s="708"/>
      <c r="U998" s="711">
        <f t="shared" si="732"/>
        <v>0</v>
      </c>
      <c r="V998" s="712">
        <f t="shared" si="733"/>
        <v>0</v>
      </c>
      <c r="W998" s="710"/>
      <c r="X998" s="707">
        <f t="shared" si="700"/>
        <v>0</v>
      </c>
      <c r="Y998" s="708"/>
      <c r="Z998" s="711">
        <f t="shared" si="701"/>
        <v>0</v>
      </c>
      <c r="AA998" s="713">
        <f t="shared" si="702"/>
        <v>0</v>
      </c>
    </row>
    <row r="999" spans="2:27" ht="14.25" customHeight="1" x14ac:dyDescent="0.15">
      <c r="B999" s="872"/>
      <c r="C999" s="873"/>
      <c r="D999" s="874"/>
      <c r="E999" s="864"/>
      <c r="F999" s="865"/>
      <c r="G999" s="847"/>
      <c r="H999" s="678" t="s">
        <v>567</v>
      </c>
      <c r="I999" s="690">
        <v>0</v>
      </c>
      <c r="J999" s="714">
        <f t="shared" si="715"/>
        <v>0</v>
      </c>
      <c r="K999" s="694"/>
      <c r="L999" s="690">
        <v>0</v>
      </c>
      <c r="M999" s="714">
        <f t="shared" si="716"/>
        <v>0</v>
      </c>
      <c r="N999" s="693"/>
      <c r="O999" s="850"/>
      <c r="P999" s="852"/>
      <c r="Q999" s="854"/>
      <c r="R999" s="694"/>
      <c r="S999" s="691">
        <f t="shared" si="734"/>
        <v>0</v>
      </c>
      <c r="T999" s="692"/>
      <c r="U999" s="695">
        <f t="shared" si="732"/>
        <v>0</v>
      </c>
      <c r="V999" s="696">
        <f t="shared" si="733"/>
        <v>0</v>
      </c>
      <c r="W999" s="694"/>
      <c r="X999" s="691">
        <f t="shared" si="700"/>
        <v>0</v>
      </c>
      <c r="Y999" s="692"/>
      <c r="Z999" s="695">
        <f t="shared" si="701"/>
        <v>0</v>
      </c>
      <c r="AA999" s="697">
        <f t="shared" si="702"/>
        <v>0</v>
      </c>
    </row>
    <row r="1000" spans="2:27" ht="14.25" customHeight="1" x14ac:dyDescent="0.15">
      <c r="B1000" s="872"/>
      <c r="C1000" s="873"/>
      <c r="D1000" s="874"/>
      <c r="E1000" s="863"/>
      <c r="F1000" s="865"/>
      <c r="G1000" s="848"/>
      <c r="H1000" s="679" t="s">
        <v>568</v>
      </c>
      <c r="I1000" s="698">
        <v>0</v>
      </c>
      <c r="J1000" s="715">
        <f t="shared" si="715"/>
        <v>0</v>
      </c>
      <c r="K1000" s="702"/>
      <c r="L1000" s="698">
        <v>0</v>
      </c>
      <c r="M1000" s="715">
        <f t="shared" si="716"/>
        <v>0</v>
      </c>
      <c r="N1000" s="701"/>
      <c r="O1000" s="849"/>
      <c r="P1000" s="851"/>
      <c r="Q1000" s="853"/>
      <c r="R1000" s="702"/>
      <c r="S1000" s="699">
        <f t="shared" si="734"/>
        <v>0</v>
      </c>
      <c r="T1000" s="700"/>
      <c r="U1000" s="703">
        <f t="shared" si="732"/>
        <v>0</v>
      </c>
      <c r="V1000" s="704">
        <f t="shared" si="733"/>
        <v>0</v>
      </c>
      <c r="W1000" s="702"/>
      <c r="X1000" s="699">
        <f t="shared" si="700"/>
        <v>0</v>
      </c>
      <c r="Y1000" s="700"/>
      <c r="Z1000" s="703">
        <f t="shared" si="701"/>
        <v>0</v>
      </c>
      <c r="AA1000" s="705">
        <f t="shared" si="702"/>
        <v>0</v>
      </c>
    </row>
    <row r="1001" spans="2:27" ht="14.25" customHeight="1" x14ac:dyDescent="0.15">
      <c r="B1001" s="872">
        <v>111</v>
      </c>
      <c r="C1001" s="873" t="s">
        <v>213</v>
      </c>
      <c r="D1001" s="874"/>
      <c r="E1001" s="863">
        <f t="shared" ref="E1001" si="735">SUM(I1001:I1009)+SUM(L1001:L1009)</f>
        <v>300</v>
      </c>
      <c r="F1001" s="865">
        <v>181</v>
      </c>
      <c r="G1001" s="846" t="s">
        <v>566</v>
      </c>
      <c r="H1001" s="680" t="s">
        <v>566</v>
      </c>
      <c r="I1001" s="706">
        <v>0</v>
      </c>
      <c r="J1001" s="716">
        <f t="shared" si="715"/>
        <v>0</v>
      </c>
      <c r="K1001" s="710"/>
      <c r="L1001" s="706">
        <v>300</v>
      </c>
      <c r="M1001" s="716">
        <f t="shared" si="716"/>
        <v>824.78609884232253</v>
      </c>
      <c r="N1001" s="709"/>
      <c r="O1001" s="849"/>
      <c r="P1001" s="851">
        <f t="shared" ref="P1001" si="736">SUM(R1001:R1009)+SUM(W1001:W1009)</f>
        <v>0</v>
      </c>
      <c r="Q1001" s="853"/>
      <c r="R1001" s="710"/>
      <c r="S1001" s="707">
        <f>+R1001/210*1000</f>
        <v>0</v>
      </c>
      <c r="T1001" s="708"/>
      <c r="U1001" s="711">
        <f>+K1001+T1001</f>
        <v>0</v>
      </c>
      <c r="V1001" s="712">
        <f>IF(S1001=0,0,+U1001/S1001*100)</f>
        <v>0</v>
      </c>
      <c r="W1001" s="710"/>
      <c r="X1001" s="707">
        <f t="shared" si="700"/>
        <v>0</v>
      </c>
      <c r="Y1001" s="708"/>
      <c r="Z1001" s="711">
        <f t="shared" si="701"/>
        <v>0</v>
      </c>
      <c r="AA1001" s="713">
        <f t="shared" si="702"/>
        <v>0</v>
      </c>
    </row>
    <row r="1002" spans="2:27" ht="14.25" customHeight="1" x14ac:dyDescent="0.15">
      <c r="B1002" s="872"/>
      <c r="C1002" s="873"/>
      <c r="D1002" s="874"/>
      <c r="E1002" s="864"/>
      <c r="F1002" s="865"/>
      <c r="G1002" s="847"/>
      <c r="H1002" s="678" t="s">
        <v>567</v>
      </c>
      <c r="I1002" s="690">
        <v>0</v>
      </c>
      <c r="J1002" s="714">
        <f t="shared" si="715"/>
        <v>0</v>
      </c>
      <c r="K1002" s="694"/>
      <c r="L1002" s="690">
        <v>0</v>
      </c>
      <c r="M1002" s="714">
        <f t="shared" si="716"/>
        <v>0</v>
      </c>
      <c r="N1002" s="693"/>
      <c r="O1002" s="850"/>
      <c r="P1002" s="852"/>
      <c r="Q1002" s="854"/>
      <c r="R1002" s="694"/>
      <c r="S1002" s="691">
        <f t="shared" ref="S1002" si="737">+R1002/210*1000</f>
        <v>0</v>
      </c>
      <c r="T1002" s="692"/>
      <c r="U1002" s="695">
        <f t="shared" ref="U1002:U1009" si="738">+K1002+T1002</f>
        <v>0</v>
      </c>
      <c r="V1002" s="696">
        <f t="shared" ref="V1002:V1009" si="739">IF(S1002=0,0,+U1002/S1002*100)</f>
        <v>0</v>
      </c>
      <c r="W1002" s="694"/>
      <c r="X1002" s="691">
        <f t="shared" si="700"/>
        <v>0</v>
      </c>
      <c r="Y1002" s="692"/>
      <c r="Z1002" s="695">
        <f t="shared" si="701"/>
        <v>0</v>
      </c>
      <c r="AA1002" s="697">
        <f t="shared" si="702"/>
        <v>0</v>
      </c>
    </row>
    <row r="1003" spans="2:27" ht="14.25" customHeight="1" x14ac:dyDescent="0.15">
      <c r="B1003" s="872"/>
      <c r="C1003" s="873"/>
      <c r="D1003" s="874"/>
      <c r="E1003" s="864"/>
      <c r="F1003" s="865"/>
      <c r="G1003" s="848"/>
      <c r="H1003" s="679" t="s">
        <v>568</v>
      </c>
      <c r="I1003" s="698">
        <v>0</v>
      </c>
      <c r="J1003" s="715">
        <f t="shared" si="715"/>
        <v>0</v>
      </c>
      <c r="K1003" s="702"/>
      <c r="L1003" s="698">
        <v>0</v>
      </c>
      <c r="M1003" s="715">
        <f t="shared" si="716"/>
        <v>0</v>
      </c>
      <c r="N1003" s="701"/>
      <c r="O1003" s="850"/>
      <c r="P1003" s="852"/>
      <c r="Q1003" s="854"/>
      <c r="R1003" s="702"/>
      <c r="S1003" s="699">
        <f>+R1003/210*1000</f>
        <v>0</v>
      </c>
      <c r="T1003" s="700"/>
      <c r="U1003" s="703">
        <f t="shared" si="738"/>
        <v>0</v>
      </c>
      <c r="V1003" s="704">
        <f t="shared" si="739"/>
        <v>0</v>
      </c>
      <c r="W1003" s="702"/>
      <c r="X1003" s="699">
        <f t="shared" si="700"/>
        <v>0</v>
      </c>
      <c r="Y1003" s="700"/>
      <c r="Z1003" s="703">
        <f t="shared" si="701"/>
        <v>0</v>
      </c>
      <c r="AA1003" s="705">
        <f t="shared" si="702"/>
        <v>0</v>
      </c>
    </row>
    <row r="1004" spans="2:27" ht="14.25" customHeight="1" x14ac:dyDescent="0.15">
      <c r="B1004" s="872"/>
      <c r="C1004" s="873"/>
      <c r="D1004" s="874"/>
      <c r="E1004" s="864"/>
      <c r="F1004" s="865"/>
      <c r="G1004" s="846" t="s">
        <v>567</v>
      </c>
      <c r="H1004" s="680" t="s">
        <v>566</v>
      </c>
      <c r="I1004" s="706">
        <v>0</v>
      </c>
      <c r="J1004" s="716">
        <f t="shared" si="715"/>
        <v>0</v>
      </c>
      <c r="K1004" s="710"/>
      <c r="L1004" s="706">
        <v>0</v>
      </c>
      <c r="M1004" s="716">
        <f t="shared" si="716"/>
        <v>0</v>
      </c>
      <c r="N1004" s="709"/>
      <c r="O1004" s="850"/>
      <c r="P1004" s="852"/>
      <c r="Q1004" s="854"/>
      <c r="R1004" s="710"/>
      <c r="S1004" s="707">
        <f t="shared" ref="S1004:S1009" si="740">+R1004/210*1000</f>
        <v>0</v>
      </c>
      <c r="T1004" s="708"/>
      <c r="U1004" s="711">
        <f t="shared" si="738"/>
        <v>0</v>
      </c>
      <c r="V1004" s="712">
        <f t="shared" si="739"/>
        <v>0</v>
      </c>
      <c r="W1004" s="710"/>
      <c r="X1004" s="707">
        <f t="shared" si="700"/>
        <v>0</v>
      </c>
      <c r="Y1004" s="708"/>
      <c r="Z1004" s="711">
        <f t="shared" si="701"/>
        <v>0</v>
      </c>
      <c r="AA1004" s="713">
        <f t="shared" si="702"/>
        <v>0</v>
      </c>
    </row>
    <row r="1005" spans="2:27" ht="14.25" customHeight="1" x14ac:dyDescent="0.15">
      <c r="B1005" s="872"/>
      <c r="C1005" s="873"/>
      <c r="D1005" s="874"/>
      <c r="E1005" s="864"/>
      <c r="F1005" s="865"/>
      <c r="G1005" s="847"/>
      <c r="H1005" s="678" t="s">
        <v>567</v>
      </c>
      <c r="I1005" s="690">
        <v>0</v>
      </c>
      <c r="J1005" s="714">
        <f t="shared" si="715"/>
        <v>0</v>
      </c>
      <c r="K1005" s="694"/>
      <c r="L1005" s="690">
        <v>0</v>
      </c>
      <c r="M1005" s="714">
        <f t="shared" si="716"/>
        <v>0</v>
      </c>
      <c r="N1005" s="693"/>
      <c r="O1005" s="850"/>
      <c r="P1005" s="852"/>
      <c r="Q1005" s="854"/>
      <c r="R1005" s="694"/>
      <c r="S1005" s="691">
        <f t="shared" si="740"/>
        <v>0</v>
      </c>
      <c r="T1005" s="692"/>
      <c r="U1005" s="695">
        <f t="shared" si="738"/>
        <v>0</v>
      </c>
      <c r="V1005" s="696">
        <f t="shared" si="739"/>
        <v>0</v>
      </c>
      <c r="W1005" s="694"/>
      <c r="X1005" s="691">
        <f t="shared" si="700"/>
        <v>0</v>
      </c>
      <c r="Y1005" s="692"/>
      <c r="Z1005" s="695">
        <f t="shared" si="701"/>
        <v>0</v>
      </c>
      <c r="AA1005" s="697">
        <f t="shared" si="702"/>
        <v>0</v>
      </c>
    </row>
    <row r="1006" spans="2:27" ht="14.25" customHeight="1" x14ac:dyDescent="0.15">
      <c r="B1006" s="872"/>
      <c r="C1006" s="873"/>
      <c r="D1006" s="874"/>
      <c r="E1006" s="864"/>
      <c r="F1006" s="865"/>
      <c r="G1006" s="848"/>
      <c r="H1006" s="679" t="s">
        <v>568</v>
      </c>
      <c r="I1006" s="698">
        <v>0</v>
      </c>
      <c r="J1006" s="715">
        <f t="shared" si="715"/>
        <v>0</v>
      </c>
      <c r="K1006" s="702"/>
      <c r="L1006" s="698">
        <v>0</v>
      </c>
      <c r="M1006" s="715">
        <f t="shared" si="716"/>
        <v>0</v>
      </c>
      <c r="N1006" s="701"/>
      <c r="O1006" s="850"/>
      <c r="P1006" s="852"/>
      <c r="Q1006" s="854"/>
      <c r="R1006" s="702"/>
      <c r="S1006" s="699">
        <f t="shared" si="740"/>
        <v>0</v>
      </c>
      <c r="T1006" s="700"/>
      <c r="U1006" s="703">
        <f t="shared" si="738"/>
        <v>0</v>
      </c>
      <c r="V1006" s="704">
        <f t="shared" si="739"/>
        <v>0</v>
      </c>
      <c r="W1006" s="702"/>
      <c r="X1006" s="699">
        <f t="shared" si="700"/>
        <v>0</v>
      </c>
      <c r="Y1006" s="700"/>
      <c r="Z1006" s="703">
        <f t="shared" si="701"/>
        <v>0</v>
      </c>
      <c r="AA1006" s="705">
        <f t="shared" si="702"/>
        <v>0</v>
      </c>
    </row>
    <row r="1007" spans="2:27" ht="14.25" customHeight="1" x14ac:dyDescent="0.15">
      <c r="B1007" s="872"/>
      <c r="C1007" s="873"/>
      <c r="D1007" s="874"/>
      <c r="E1007" s="864"/>
      <c r="F1007" s="865"/>
      <c r="G1007" s="846" t="s">
        <v>568</v>
      </c>
      <c r="H1007" s="680" t="s">
        <v>566</v>
      </c>
      <c r="I1007" s="706">
        <v>0</v>
      </c>
      <c r="J1007" s="716">
        <f t="shared" si="715"/>
        <v>0</v>
      </c>
      <c r="K1007" s="710"/>
      <c r="L1007" s="706">
        <v>0</v>
      </c>
      <c r="M1007" s="716">
        <f t="shared" si="716"/>
        <v>0</v>
      </c>
      <c r="N1007" s="709"/>
      <c r="O1007" s="850"/>
      <c r="P1007" s="852"/>
      <c r="Q1007" s="854"/>
      <c r="R1007" s="710"/>
      <c r="S1007" s="707">
        <f t="shared" si="740"/>
        <v>0</v>
      </c>
      <c r="T1007" s="708"/>
      <c r="U1007" s="711">
        <f t="shared" si="738"/>
        <v>0</v>
      </c>
      <c r="V1007" s="712">
        <f t="shared" si="739"/>
        <v>0</v>
      </c>
      <c r="W1007" s="710"/>
      <c r="X1007" s="707">
        <f t="shared" si="700"/>
        <v>0</v>
      </c>
      <c r="Y1007" s="708"/>
      <c r="Z1007" s="711">
        <f t="shared" si="701"/>
        <v>0</v>
      </c>
      <c r="AA1007" s="713">
        <f t="shared" si="702"/>
        <v>0</v>
      </c>
    </row>
    <row r="1008" spans="2:27" ht="14.25" customHeight="1" x14ac:dyDescent="0.15">
      <c r="B1008" s="872"/>
      <c r="C1008" s="873"/>
      <c r="D1008" s="874"/>
      <c r="E1008" s="864"/>
      <c r="F1008" s="865"/>
      <c r="G1008" s="847"/>
      <c r="H1008" s="678" t="s">
        <v>567</v>
      </c>
      <c r="I1008" s="690">
        <v>0</v>
      </c>
      <c r="J1008" s="714">
        <f t="shared" si="715"/>
        <v>0</v>
      </c>
      <c r="K1008" s="694"/>
      <c r="L1008" s="690">
        <v>0</v>
      </c>
      <c r="M1008" s="714">
        <f t="shared" si="716"/>
        <v>0</v>
      </c>
      <c r="N1008" s="693"/>
      <c r="O1008" s="850"/>
      <c r="P1008" s="852"/>
      <c r="Q1008" s="854"/>
      <c r="R1008" s="694"/>
      <c r="S1008" s="691">
        <f t="shared" si="740"/>
        <v>0</v>
      </c>
      <c r="T1008" s="692"/>
      <c r="U1008" s="695">
        <f t="shared" si="738"/>
        <v>0</v>
      </c>
      <c r="V1008" s="696">
        <f t="shared" si="739"/>
        <v>0</v>
      </c>
      <c r="W1008" s="694"/>
      <c r="X1008" s="691">
        <f t="shared" si="700"/>
        <v>0</v>
      </c>
      <c r="Y1008" s="692"/>
      <c r="Z1008" s="695">
        <f t="shared" si="701"/>
        <v>0</v>
      </c>
      <c r="AA1008" s="697">
        <f t="shared" si="702"/>
        <v>0</v>
      </c>
    </row>
    <row r="1009" spans="2:27" ht="14.25" customHeight="1" x14ac:dyDescent="0.15">
      <c r="B1009" s="872"/>
      <c r="C1009" s="873"/>
      <c r="D1009" s="874"/>
      <c r="E1009" s="863"/>
      <c r="F1009" s="865"/>
      <c r="G1009" s="848"/>
      <c r="H1009" s="679" t="s">
        <v>568</v>
      </c>
      <c r="I1009" s="698">
        <v>0</v>
      </c>
      <c r="J1009" s="715">
        <f t="shared" si="715"/>
        <v>0</v>
      </c>
      <c r="K1009" s="702"/>
      <c r="L1009" s="698">
        <v>0</v>
      </c>
      <c r="M1009" s="715">
        <f t="shared" si="716"/>
        <v>0</v>
      </c>
      <c r="N1009" s="701"/>
      <c r="O1009" s="849"/>
      <c r="P1009" s="851"/>
      <c r="Q1009" s="853"/>
      <c r="R1009" s="702"/>
      <c r="S1009" s="699">
        <f t="shared" si="740"/>
        <v>0</v>
      </c>
      <c r="T1009" s="700"/>
      <c r="U1009" s="703">
        <f t="shared" si="738"/>
        <v>0</v>
      </c>
      <c r="V1009" s="704">
        <f t="shared" si="739"/>
        <v>0</v>
      </c>
      <c r="W1009" s="702"/>
      <c r="X1009" s="699">
        <f t="shared" si="700"/>
        <v>0</v>
      </c>
      <c r="Y1009" s="700"/>
      <c r="Z1009" s="703">
        <f t="shared" si="701"/>
        <v>0</v>
      </c>
      <c r="AA1009" s="705">
        <f t="shared" si="702"/>
        <v>0</v>
      </c>
    </row>
    <row r="1010" spans="2:27" ht="14.25" customHeight="1" x14ac:dyDescent="0.15">
      <c r="B1010" s="872">
        <v>112</v>
      </c>
      <c r="C1010" s="873" t="s">
        <v>214</v>
      </c>
      <c r="D1010" s="874"/>
      <c r="E1010" s="863">
        <f t="shared" ref="E1010" si="741">SUM(I1010:I1018)+SUM(L1010:L1018)</f>
        <v>350</v>
      </c>
      <c r="F1010" s="865">
        <v>217</v>
      </c>
      <c r="G1010" s="846" t="s">
        <v>566</v>
      </c>
      <c r="H1010" s="680" t="s">
        <v>566</v>
      </c>
      <c r="I1010" s="706">
        <v>100</v>
      </c>
      <c r="J1010" s="716">
        <f t="shared" si="715"/>
        <v>476.19047619047615</v>
      </c>
      <c r="K1010" s="710"/>
      <c r="L1010" s="706">
        <v>150</v>
      </c>
      <c r="M1010" s="716">
        <f t="shared" si="716"/>
        <v>412.39304942116127</v>
      </c>
      <c r="N1010" s="709"/>
      <c r="O1010" s="849"/>
      <c r="P1010" s="851">
        <f t="shared" ref="P1010" si="742">SUM(R1010:R1018)+SUM(W1010:W1018)</f>
        <v>0</v>
      </c>
      <c r="Q1010" s="853"/>
      <c r="R1010" s="710"/>
      <c r="S1010" s="707">
        <f>+R1010/210*1000</f>
        <v>0</v>
      </c>
      <c r="T1010" s="708"/>
      <c r="U1010" s="711">
        <f>+K1010+T1010</f>
        <v>0</v>
      </c>
      <c r="V1010" s="712">
        <f>IF(S1010=0,0,+U1010/S1010*100)</f>
        <v>0</v>
      </c>
      <c r="W1010" s="710"/>
      <c r="X1010" s="707">
        <f t="shared" si="700"/>
        <v>0</v>
      </c>
      <c r="Y1010" s="708"/>
      <c r="Z1010" s="711">
        <f t="shared" si="701"/>
        <v>0</v>
      </c>
      <c r="AA1010" s="713">
        <f t="shared" si="702"/>
        <v>0</v>
      </c>
    </row>
    <row r="1011" spans="2:27" ht="14.25" customHeight="1" x14ac:dyDescent="0.15">
      <c r="B1011" s="872"/>
      <c r="C1011" s="873"/>
      <c r="D1011" s="874"/>
      <c r="E1011" s="864"/>
      <c r="F1011" s="865"/>
      <c r="G1011" s="847"/>
      <c r="H1011" s="678" t="s">
        <v>567</v>
      </c>
      <c r="I1011" s="690">
        <v>100</v>
      </c>
      <c r="J1011" s="714">
        <f t="shared" si="715"/>
        <v>476.19047619047615</v>
      </c>
      <c r="K1011" s="694"/>
      <c r="L1011" s="690">
        <v>0</v>
      </c>
      <c r="M1011" s="714">
        <f t="shared" si="716"/>
        <v>0</v>
      </c>
      <c r="N1011" s="693"/>
      <c r="O1011" s="850"/>
      <c r="P1011" s="852"/>
      <c r="Q1011" s="854"/>
      <c r="R1011" s="694"/>
      <c r="S1011" s="691">
        <f t="shared" ref="S1011" si="743">+R1011/210*1000</f>
        <v>0</v>
      </c>
      <c r="T1011" s="692"/>
      <c r="U1011" s="695">
        <f t="shared" ref="U1011:U1018" si="744">+K1011+T1011</f>
        <v>0</v>
      </c>
      <c r="V1011" s="696">
        <f t="shared" ref="V1011:V1018" si="745">IF(S1011=0,0,+U1011/S1011*100)</f>
        <v>0</v>
      </c>
      <c r="W1011" s="694"/>
      <c r="X1011" s="691">
        <f t="shared" si="700"/>
        <v>0</v>
      </c>
      <c r="Y1011" s="692"/>
      <c r="Z1011" s="695">
        <f t="shared" si="701"/>
        <v>0</v>
      </c>
      <c r="AA1011" s="697">
        <f t="shared" si="702"/>
        <v>0</v>
      </c>
    </row>
    <row r="1012" spans="2:27" ht="14.25" customHeight="1" x14ac:dyDescent="0.15">
      <c r="B1012" s="872"/>
      <c r="C1012" s="873"/>
      <c r="D1012" s="874"/>
      <c r="E1012" s="864"/>
      <c r="F1012" s="865"/>
      <c r="G1012" s="848"/>
      <c r="H1012" s="679" t="s">
        <v>568</v>
      </c>
      <c r="I1012" s="698">
        <v>0</v>
      </c>
      <c r="J1012" s="715">
        <f t="shared" si="715"/>
        <v>0</v>
      </c>
      <c r="K1012" s="702"/>
      <c r="L1012" s="698">
        <v>0</v>
      </c>
      <c r="M1012" s="715">
        <f t="shared" si="716"/>
        <v>0</v>
      </c>
      <c r="N1012" s="701"/>
      <c r="O1012" s="850"/>
      <c r="P1012" s="852"/>
      <c r="Q1012" s="854"/>
      <c r="R1012" s="702"/>
      <c r="S1012" s="699">
        <f>+R1012/210*1000</f>
        <v>0</v>
      </c>
      <c r="T1012" s="700"/>
      <c r="U1012" s="703">
        <f t="shared" si="744"/>
        <v>0</v>
      </c>
      <c r="V1012" s="704">
        <f t="shared" si="745"/>
        <v>0</v>
      </c>
      <c r="W1012" s="702"/>
      <c r="X1012" s="699">
        <f t="shared" si="700"/>
        <v>0</v>
      </c>
      <c r="Y1012" s="700"/>
      <c r="Z1012" s="703">
        <f t="shared" si="701"/>
        <v>0</v>
      </c>
      <c r="AA1012" s="705">
        <f t="shared" si="702"/>
        <v>0</v>
      </c>
    </row>
    <row r="1013" spans="2:27" ht="14.25" customHeight="1" x14ac:dyDescent="0.15">
      <c r="B1013" s="872"/>
      <c r="C1013" s="873"/>
      <c r="D1013" s="874"/>
      <c r="E1013" s="864"/>
      <c r="F1013" s="865"/>
      <c r="G1013" s="846" t="s">
        <v>567</v>
      </c>
      <c r="H1013" s="680" t="s">
        <v>566</v>
      </c>
      <c r="I1013" s="706">
        <v>0</v>
      </c>
      <c r="J1013" s="716">
        <f t="shared" si="715"/>
        <v>0</v>
      </c>
      <c r="K1013" s="710"/>
      <c r="L1013" s="706">
        <v>0</v>
      </c>
      <c r="M1013" s="716">
        <f t="shared" si="716"/>
        <v>0</v>
      </c>
      <c r="N1013" s="709"/>
      <c r="O1013" s="850"/>
      <c r="P1013" s="852"/>
      <c r="Q1013" s="854"/>
      <c r="R1013" s="710"/>
      <c r="S1013" s="707">
        <f t="shared" ref="S1013:S1018" si="746">+R1013/210*1000</f>
        <v>0</v>
      </c>
      <c r="T1013" s="708"/>
      <c r="U1013" s="711">
        <f t="shared" si="744"/>
        <v>0</v>
      </c>
      <c r="V1013" s="712">
        <f t="shared" si="745"/>
        <v>0</v>
      </c>
      <c r="W1013" s="710"/>
      <c r="X1013" s="707">
        <f t="shared" si="700"/>
        <v>0</v>
      </c>
      <c r="Y1013" s="708"/>
      <c r="Z1013" s="711">
        <f t="shared" si="701"/>
        <v>0</v>
      </c>
      <c r="AA1013" s="713">
        <f t="shared" si="702"/>
        <v>0</v>
      </c>
    </row>
    <row r="1014" spans="2:27" ht="14.25" customHeight="1" x14ac:dyDescent="0.15">
      <c r="B1014" s="872"/>
      <c r="C1014" s="873"/>
      <c r="D1014" s="874"/>
      <c r="E1014" s="864"/>
      <c r="F1014" s="865"/>
      <c r="G1014" s="847"/>
      <c r="H1014" s="678" t="s">
        <v>567</v>
      </c>
      <c r="I1014" s="690">
        <v>0</v>
      </c>
      <c r="J1014" s="714">
        <f t="shared" si="715"/>
        <v>0</v>
      </c>
      <c r="K1014" s="694"/>
      <c r="L1014" s="690">
        <v>0</v>
      </c>
      <c r="M1014" s="714">
        <f t="shared" si="716"/>
        <v>0</v>
      </c>
      <c r="N1014" s="693"/>
      <c r="O1014" s="850"/>
      <c r="P1014" s="852"/>
      <c r="Q1014" s="854"/>
      <c r="R1014" s="694"/>
      <c r="S1014" s="691">
        <f t="shared" si="746"/>
        <v>0</v>
      </c>
      <c r="T1014" s="692"/>
      <c r="U1014" s="695">
        <f t="shared" si="744"/>
        <v>0</v>
      </c>
      <c r="V1014" s="696">
        <f t="shared" si="745"/>
        <v>0</v>
      </c>
      <c r="W1014" s="694"/>
      <c r="X1014" s="691">
        <f t="shared" si="700"/>
        <v>0</v>
      </c>
      <c r="Y1014" s="692"/>
      <c r="Z1014" s="695">
        <f t="shared" si="701"/>
        <v>0</v>
      </c>
      <c r="AA1014" s="697">
        <f t="shared" si="702"/>
        <v>0</v>
      </c>
    </row>
    <row r="1015" spans="2:27" ht="14.25" customHeight="1" x14ac:dyDescent="0.15">
      <c r="B1015" s="872"/>
      <c r="C1015" s="873"/>
      <c r="D1015" s="874"/>
      <c r="E1015" s="864"/>
      <c r="F1015" s="865"/>
      <c r="G1015" s="848"/>
      <c r="H1015" s="679" t="s">
        <v>568</v>
      </c>
      <c r="I1015" s="698">
        <v>0</v>
      </c>
      <c r="J1015" s="715">
        <f t="shared" si="715"/>
        <v>0</v>
      </c>
      <c r="K1015" s="702"/>
      <c r="L1015" s="698">
        <v>0</v>
      </c>
      <c r="M1015" s="715">
        <f t="shared" si="716"/>
        <v>0</v>
      </c>
      <c r="N1015" s="701"/>
      <c r="O1015" s="850"/>
      <c r="P1015" s="852"/>
      <c r="Q1015" s="854"/>
      <c r="R1015" s="702"/>
      <c r="S1015" s="699">
        <f t="shared" si="746"/>
        <v>0</v>
      </c>
      <c r="T1015" s="700"/>
      <c r="U1015" s="703">
        <f t="shared" si="744"/>
        <v>0</v>
      </c>
      <c r="V1015" s="704">
        <f t="shared" si="745"/>
        <v>0</v>
      </c>
      <c r="W1015" s="702"/>
      <c r="X1015" s="699">
        <f t="shared" si="700"/>
        <v>0</v>
      </c>
      <c r="Y1015" s="700"/>
      <c r="Z1015" s="703">
        <f t="shared" si="701"/>
        <v>0</v>
      </c>
      <c r="AA1015" s="705">
        <f t="shared" si="702"/>
        <v>0</v>
      </c>
    </row>
    <row r="1016" spans="2:27" ht="14.25" customHeight="1" x14ac:dyDescent="0.15">
      <c r="B1016" s="872"/>
      <c r="C1016" s="873"/>
      <c r="D1016" s="874"/>
      <c r="E1016" s="864"/>
      <c r="F1016" s="865"/>
      <c r="G1016" s="846" t="s">
        <v>568</v>
      </c>
      <c r="H1016" s="680" t="s">
        <v>566</v>
      </c>
      <c r="I1016" s="706">
        <v>0</v>
      </c>
      <c r="J1016" s="716">
        <f t="shared" si="715"/>
        <v>0</v>
      </c>
      <c r="K1016" s="710"/>
      <c r="L1016" s="706">
        <v>0</v>
      </c>
      <c r="M1016" s="716">
        <f t="shared" si="716"/>
        <v>0</v>
      </c>
      <c r="N1016" s="709"/>
      <c r="O1016" s="850"/>
      <c r="P1016" s="852"/>
      <c r="Q1016" s="854"/>
      <c r="R1016" s="710"/>
      <c r="S1016" s="707">
        <f t="shared" si="746"/>
        <v>0</v>
      </c>
      <c r="T1016" s="708"/>
      <c r="U1016" s="711">
        <f t="shared" si="744"/>
        <v>0</v>
      </c>
      <c r="V1016" s="712">
        <f t="shared" si="745"/>
        <v>0</v>
      </c>
      <c r="W1016" s="710"/>
      <c r="X1016" s="707">
        <f t="shared" ref="X1016:X1079" si="747">+W1016/210/SQRT(3)*1000</f>
        <v>0</v>
      </c>
      <c r="Y1016" s="708"/>
      <c r="Z1016" s="711">
        <f t="shared" ref="Z1016:Z1079" si="748">+N1016+Y1016</f>
        <v>0</v>
      </c>
      <c r="AA1016" s="713">
        <f t="shared" ref="AA1016:AA1079" si="749">IF(X1016=0,0,+Z1016/X1016*100)</f>
        <v>0</v>
      </c>
    </row>
    <row r="1017" spans="2:27" ht="14.25" customHeight="1" x14ac:dyDescent="0.15">
      <c r="B1017" s="872"/>
      <c r="C1017" s="873"/>
      <c r="D1017" s="874"/>
      <c r="E1017" s="864"/>
      <c r="F1017" s="865"/>
      <c r="G1017" s="847"/>
      <c r="H1017" s="678" t="s">
        <v>567</v>
      </c>
      <c r="I1017" s="690">
        <v>0</v>
      </c>
      <c r="J1017" s="691">
        <f t="shared" si="715"/>
        <v>0</v>
      </c>
      <c r="K1017" s="692"/>
      <c r="L1017" s="690">
        <v>0</v>
      </c>
      <c r="M1017" s="691">
        <f t="shared" si="716"/>
        <v>0</v>
      </c>
      <c r="N1017" s="693"/>
      <c r="O1017" s="850"/>
      <c r="P1017" s="852"/>
      <c r="Q1017" s="854"/>
      <c r="R1017" s="694"/>
      <c r="S1017" s="691">
        <f t="shared" si="746"/>
        <v>0</v>
      </c>
      <c r="T1017" s="692"/>
      <c r="U1017" s="695">
        <f t="shared" si="744"/>
        <v>0</v>
      </c>
      <c r="V1017" s="696">
        <f t="shared" si="745"/>
        <v>0</v>
      </c>
      <c r="W1017" s="694"/>
      <c r="X1017" s="691">
        <f t="shared" si="747"/>
        <v>0</v>
      </c>
      <c r="Y1017" s="692"/>
      <c r="Z1017" s="695">
        <f t="shared" si="748"/>
        <v>0</v>
      </c>
      <c r="AA1017" s="697">
        <f t="shared" si="749"/>
        <v>0</v>
      </c>
    </row>
    <row r="1018" spans="2:27" ht="14.25" customHeight="1" x14ac:dyDescent="0.15">
      <c r="B1018" s="872"/>
      <c r="C1018" s="873"/>
      <c r="D1018" s="874"/>
      <c r="E1018" s="863"/>
      <c r="F1018" s="865"/>
      <c r="G1018" s="848"/>
      <c r="H1018" s="679" t="s">
        <v>568</v>
      </c>
      <c r="I1018" s="698">
        <v>0</v>
      </c>
      <c r="J1018" s="699">
        <f t="shared" si="715"/>
        <v>0</v>
      </c>
      <c r="K1018" s="700"/>
      <c r="L1018" s="698">
        <v>0</v>
      </c>
      <c r="M1018" s="699">
        <f t="shared" si="716"/>
        <v>0</v>
      </c>
      <c r="N1018" s="701"/>
      <c r="O1018" s="849"/>
      <c r="P1018" s="851"/>
      <c r="Q1018" s="853"/>
      <c r="R1018" s="702"/>
      <c r="S1018" s="699">
        <f t="shared" si="746"/>
        <v>0</v>
      </c>
      <c r="T1018" s="700"/>
      <c r="U1018" s="703">
        <f t="shared" si="744"/>
        <v>0</v>
      </c>
      <c r="V1018" s="704">
        <f t="shared" si="745"/>
        <v>0</v>
      </c>
      <c r="W1018" s="702"/>
      <c r="X1018" s="699">
        <f t="shared" si="747"/>
        <v>0</v>
      </c>
      <c r="Y1018" s="700"/>
      <c r="Z1018" s="703">
        <f t="shared" si="748"/>
        <v>0</v>
      </c>
      <c r="AA1018" s="705">
        <f t="shared" si="749"/>
        <v>0</v>
      </c>
    </row>
    <row r="1019" spans="2:27" ht="14.25" customHeight="1" x14ac:dyDescent="0.15">
      <c r="B1019" s="872">
        <v>113</v>
      </c>
      <c r="C1019" s="873" t="s">
        <v>215</v>
      </c>
      <c r="D1019" s="874"/>
      <c r="E1019" s="863">
        <f t="shared" ref="E1019" si="750">SUM(I1019:I1027)+SUM(L1019:L1027)</f>
        <v>150</v>
      </c>
      <c r="F1019" s="865">
        <v>96</v>
      </c>
      <c r="G1019" s="846" t="s">
        <v>566</v>
      </c>
      <c r="H1019" s="680" t="s">
        <v>566</v>
      </c>
      <c r="I1019" s="706">
        <v>75</v>
      </c>
      <c r="J1019" s="716">
        <f t="shared" si="715"/>
        <v>357.14285714285717</v>
      </c>
      <c r="K1019" s="710"/>
      <c r="L1019" s="706">
        <v>75</v>
      </c>
      <c r="M1019" s="716">
        <f t="shared" si="716"/>
        <v>206.19652471058063</v>
      </c>
      <c r="N1019" s="709"/>
      <c r="O1019" s="849"/>
      <c r="P1019" s="851">
        <f t="shared" ref="P1019" si="751">SUM(R1019:R1027)+SUM(W1019:W1027)</f>
        <v>0</v>
      </c>
      <c r="Q1019" s="853"/>
      <c r="R1019" s="710"/>
      <c r="S1019" s="707">
        <f>+R1019/210*1000</f>
        <v>0</v>
      </c>
      <c r="T1019" s="708"/>
      <c r="U1019" s="711">
        <f>+K1019+T1019</f>
        <v>0</v>
      </c>
      <c r="V1019" s="712">
        <f>IF(S1019=0,0,+U1019/S1019*100)</f>
        <v>0</v>
      </c>
      <c r="W1019" s="710"/>
      <c r="X1019" s="707">
        <f t="shared" si="747"/>
        <v>0</v>
      </c>
      <c r="Y1019" s="708"/>
      <c r="Z1019" s="711">
        <f t="shared" si="748"/>
        <v>0</v>
      </c>
      <c r="AA1019" s="713">
        <f t="shared" si="749"/>
        <v>0</v>
      </c>
    </row>
    <row r="1020" spans="2:27" ht="14.25" customHeight="1" x14ac:dyDescent="0.15">
      <c r="B1020" s="872"/>
      <c r="C1020" s="873"/>
      <c r="D1020" s="874"/>
      <c r="E1020" s="864"/>
      <c r="F1020" s="865"/>
      <c r="G1020" s="847"/>
      <c r="H1020" s="678" t="s">
        <v>567</v>
      </c>
      <c r="I1020" s="690">
        <v>0</v>
      </c>
      <c r="J1020" s="714">
        <f t="shared" si="715"/>
        <v>0</v>
      </c>
      <c r="K1020" s="694"/>
      <c r="L1020" s="690">
        <v>0</v>
      </c>
      <c r="M1020" s="714">
        <f t="shared" si="716"/>
        <v>0</v>
      </c>
      <c r="N1020" s="693"/>
      <c r="O1020" s="850"/>
      <c r="P1020" s="852"/>
      <c r="Q1020" s="854"/>
      <c r="R1020" s="694"/>
      <c r="S1020" s="691">
        <f t="shared" ref="S1020" si="752">+R1020/210*1000</f>
        <v>0</v>
      </c>
      <c r="T1020" s="692"/>
      <c r="U1020" s="695">
        <f t="shared" ref="U1020:U1027" si="753">+K1020+T1020</f>
        <v>0</v>
      </c>
      <c r="V1020" s="696">
        <f t="shared" ref="V1020:V1027" si="754">IF(S1020=0,0,+U1020/S1020*100)</f>
        <v>0</v>
      </c>
      <c r="W1020" s="694"/>
      <c r="X1020" s="691">
        <f t="shared" si="747"/>
        <v>0</v>
      </c>
      <c r="Y1020" s="692"/>
      <c r="Z1020" s="695">
        <f t="shared" si="748"/>
        <v>0</v>
      </c>
      <c r="AA1020" s="697">
        <f t="shared" si="749"/>
        <v>0</v>
      </c>
    </row>
    <row r="1021" spans="2:27" ht="14.25" customHeight="1" x14ac:dyDescent="0.15">
      <c r="B1021" s="872"/>
      <c r="C1021" s="873"/>
      <c r="D1021" s="874"/>
      <c r="E1021" s="864"/>
      <c r="F1021" s="865"/>
      <c r="G1021" s="848"/>
      <c r="H1021" s="679" t="s">
        <v>568</v>
      </c>
      <c r="I1021" s="698">
        <v>0</v>
      </c>
      <c r="J1021" s="715">
        <f t="shared" si="715"/>
        <v>0</v>
      </c>
      <c r="K1021" s="702"/>
      <c r="L1021" s="698">
        <v>0</v>
      </c>
      <c r="M1021" s="715">
        <f t="shared" si="716"/>
        <v>0</v>
      </c>
      <c r="N1021" s="701"/>
      <c r="O1021" s="850"/>
      <c r="P1021" s="852"/>
      <c r="Q1021" s="854"/>
      <c r="R1021" s="702"/>
      <c r="S1021" s="699">
        <f>+R1021/210*1000</f>
        <v>0</v>
      </c>
      <c r="T1021" s="700"/>
      <c r="U1021" s="703">
        <f t="shared" si="753"/>
        <v>0</v>
      </c>
      <c r="V1021" s="704">
        <f t="shared" si="754"/>
        <v>0</v>
      </c>
      <c r="W1021" s="702"/>
      <c r="X1021" s="699">
        <f t="shared" si="747"/>
        <v>0</v>
      </c>
      <c r="Y1021" s="700"/>
      <c r="Z1021" s="703">
        <f t="shared" si="748"/>
        <v>0</v>
      </c>
      <c r="AA1021" s="705">
        <f t="shared" si="749"/>
        <v>0</v>
      </c>
    </row>
    <row r="1022" spans="2:27" ht="14.25" customHeight="1" x14ac:dyDescent="0.15">
      <c r="B1022" s="872"/>
      <c r="C1022" s="873"/>
      <c r="D1022" s="874"/>
      <c r="E1022" s="864"/>
      <c r="F1022" s="865"/>
      <c r="G1022" s="846" t="s">
        <v>567</v>
      </c>
      <c r="H1022" s="680" t="s">
        <v>566</v>
      </c>
      <c r="I1022" s="706">
        <v>0</v>
      </c>
      <c r="J1022" s="716">
        <f t="shared" si="715"/>
        <v>0</v>
      </c>
      <c r="K1022" s="710"/>
      <c r="L1022" s="706">
        <v>0</v>
      </c>
      <c r="M1022" s="716">
        <f t="shared" si="716"/>
        <v>0</v>
      </c>
      <c r="N1022" s="709"/>
      <c r="O1022" s="850"/>
      <c r="P1022" s="852"/>
      <c r="Q1022" s="854"/>
      <c r="R1022" s="710"/>
      <c r="S1022" s="707">
        <f t="shared" ref="S1022:S1027" si="755">+R1022/210*1000</f>
        <v>0</v>
      </c>
      <c r="T1022" s="708"/>
      <c r="U1022" s="711">
        <f t="shared" si="753"/>
        <v>0</v>
      </c>
      <c r="V1022" s="712">
        <f t="shared" si="754"/>
        <v>0</v>
      </c>
      <c r="W1022" s="710"/>
      <c r="X1022" s="707">
        <f t="shared" si="747"/>
        <v>0</v>
      </c>
      <c r="Y1022" s="708"/>
      <c r="Z1022" s="711">
        <f t="shared" si="748"/>
        <v>0</v>
      </c>
      <c r="AA1022" s="713">
        <f t="shared" si="749"/>
        <v>0</v>
      </c>
    </row>
    <row r="1023" spans="2:27" ht="14.25" customHeight="1" x14ac:dyDescent="0.15">
      <c r="B1023" s="872"/>
      <c r="C1023" s="873"/>
      <c r="D1023" s="874"/>
      <c r="E1023" s="864"/>
      <c r="F1023" s="865"/>
      <c r="G1023" s="847"/>
      <c r="H1023" s="678" t="s">
        <v>567</v>
      </c>
      <c r="I1023" s="690">
        <v>0</v>
      </c>
      <c r="J1023" s="714">
        <f t="shared" si="715"/>
        <v>0</v>
      </c>
      <c r="K1023" s="694"/>
      <c r="L1023" s="690">
        <v>0</v>
      </c>
      <c r="M1023" s="714">
        <f t="shared" si="716"/>
        <v>0</v>
      </c>
      <c r="N1023" s="693"/>
      <c r="O1023" s="850"/>
      <c r="P1023" s="852"/>
      <c r="Q1023" s="854"/>
      <c r="R1023" s="694"/>
      <c r="S1023" s="691">
        <f t="shared" si="755"/>
        <v>0</v>
      </c>
      <c r="T1023" s="692"/>
      <c r="U1023" s="695">
        <f t="shared" si="753"/>
        <v>0</v>
      </c>
      <c r="V1023" s="696">
        <f t="shared" si="754"/>
        <v>0</v>
      </c>
      <c r="W1023" s="694"/>
      <c r="X1023" s="691">
        <f t="shared" si="747"/>
        <v>0</v>
      </c>
      <c r="Y1023" s="692"/>
      <c r="Z1023" s="695">
        <f t="shared" si="748"/>
        <v>0</v>
      </c>
      <c r="AA1023" s="697">
        <f t="shared" si="749"/>
        <v>0</v>
      </c>
    </row>
    <row r="1024" spans="2:27" ht="14.25" customHeight="1" x14ac:dyDescent="0.15">
      <c r="B1024" s="872"/>
      <c r="C1024" s="873"/>
      <c r="D1024" s="874"/>
      <c r="E1024" s="864"/>
      <c r="F1024" s="865"/>
      <c r="G1024" s="848"/>
      <c r="H1024" s="679" t="s">
        <v>568</v>
      </c>
      <c r="I1024" s="698">
        <v>0</v>
      </c>
      <c r="J1024" s="715">
        <f t="shared" si="715"/>
        <v>0</v>
      </c>
      <c r="K1024" s="702"/>
      <c r="L1024" s="698">
        <v>0</v>
      </c>
      <c r="M1024" s="715">
        <f t="shared" si="716"/>
        <v>0</v>
      </c>
      <c r="N1024" s="701"/>
      <c r="O1024" s="850"/>
      <c r="P1024" s="852"/>
      <c r="Q1024" s="854"/>
      <c r="R1024" s="702"/>
      <c r="S1024" s="699">
        <f t="shared" si="755"/>
        <v>0</v>
      </c>
      <c r="T1024" s="700"/>
      <c r="U1024" s="703">
        <f t="shared" si="753"/>
        <v>0</v>
      </c>
      <c r="V1024" s="704">
        <f t="shared" si="754"/>
        <v>0</v>
      </c>
      <c r="W1024" s="702"/>
      <c r="X1024" s="699">
        <f t="shared" si="747"/>
        <v>0</v>
      </c>
      <c r="Y1024" s="700"/>
      <c r="Z1024" s="703">
        <f t="shared" si="748"/>
        <v>0</v>
      </c>
      <c r="AA1024" s="705">
        <f t="shared" si="749"/>
        <v>0</v>
      </c>
    </row>
    <row r="1025" spans="2:27" ht="14.25" customHeight="1" x14ac:dyDescent="0.15">
      <c r="B1025" s="872"/>
      <c r="C1025" s="873"/>
      <c r="D1025" s="874"/>
      <c r="E1025" s="864"/>
      <c r="F1025" s="865"/>
      <c r="G1025" s="846" t="s">
        <v>568</v>
      </c>
      <c r="H1025" s="680" t="s">
        <v>566</v>
      </c>
      <c r="I1025" s="706">
        <v>0</v>
      </c>
      <c r="J1025" s="716">
        <f t="shared" si="715"/>
        <v>0</v>
      </c>
      <c r="K1025" s="710"/>
      <c r="L1025" s="706">
        <v>0</v>
      </c>
      <c r="M1025" s="716">
        <f t="shared" si="716"/>
        <v>0</v>
      </c>
      <c r="N1025" s="709"/>
      <c r="O1025" s="850"/>
      <c r="P1025" s="852"/>
      <c r="Q1025" s="854"/>
      <c r="R1025" s="710"/>
      <c r="S1025" s="707">
        <f t="shared" si="755"/>
        <v>0</v>
      </c>
      <c r="T1025" s="708"/>
      <c r="U1025" s="711">
        <f t="shared" si="753"/>
        <v>0</v>
      </c>
      <c r="V1025" s="712">
        <f t="shared" si="754"/>
        <v>0</v>
      </c>
      <c r="W1025" s="710"/>
      <c r="X1025" s="707">
        <f t="shared" si="747"/>
        <v>0</v>
      </c>
      <c r="Y1025" s="708"/>
      <c r="Z1025" s="711">
        <f t="shared" si="748"/>
        <v>0</v>
      </c>
      <c r="AA1025" s="713">
        <f t="shared" si="749"/>
        <v>0</v>
      </c>
    </row>
    <row r="1026" spans="2:27" ht="14.25" customHeight="1" x14ac:dyDescent="0.15">
      <c r="B1026" s="872"/>
      <c r="C1026" s="873"/>
      <c r="D1026" s="874"/>
      <c r="E1026" s="864"/>
      <c r="F1026" s="865"/>
      <c r="G1026" s="847"/>
      <c r="H1026" s="678" t="s">
        <v>567</v>
      </c>
      <c r="I1026" s="690">
        <v>0</v>
      </c>
      <c r="J1026" s="714">
        <f t="shared" si="715"/>
        <v>0</v>
      </c>
      <c r="K1026" s="694"/>
      <c r="L1026" s="690">
        <v>0</v>
      </c>
      <c r="M1026" s="714">
        <f t="shared" si="716"/>
        <v>0</v>
      </c>
      <c r="N1026" s="693"/>
      <c r="O1026" s="850"/>
      <c r="P1026" s="852"/>
      <c r="Q1026" s="854"/>
      <c r="R1026" s="694"/>
      <c r="S1026" s="691">
        <f t="shared" si="755"/>
        <v>0</v>
      </c>
      <c r="T1026" s="692"/>
      <c r="U1026" s="695">
        <f t="shared" si="753"/>
        <v>0</v>
      </c>
      <c r="V1026" s="696">
        <f t="shared" si="754"/>
        <v>0</v>
      </c>
      <c r="W1026" s="694"/>
      <c r="X1026" s="691">
        <f t="shared" si="747"/>
        <v>0</v>
      </c>
      <c r="Y1026" s="692"/>
      <c r="Z1026" s="695">
        <f t="shared" si="748"/>
        <v>0</v>
      </c>
      <c r="AA1026" s="697">
        <f t="shared" si="749"/>
        <v>0</v>
      </c>
    </row>
    <row r="1027" spans="2:27" ht="14.25" customHeight="1" x14ac:dyDescent="0.15">
      <c r="B1027" s="872"/>
      <c r="C1027" s="873"/>
      <c r="D1027" s="874"/>
      <c r="E1027" s="863"/>
      <c r="F1027" s="865"/>
      <c r="G1027" s="848"/>
      <c r="H1027" s="679" t="s">
        <v>568</v>
      </c>
      <c r="I1027" s="698">
        <v>0</v>
      </c>
      <c r="J1027" s="715">
        <f t="shared" si="715"/>
        <v>0</v>
      </c>
      <c r="K1027" s="702"/>
      <c r="L1027" s="698">
        <v>0</v>
      </c>
      <c r="M1027" s="715">
        <f t="shared" si="716"/>
        <v>0</v>
      </c>
      <c r="N1027" s="701"/>
      <c r="O1027" s="849"/>
      <c r="P1027" s="851"/>
      <c r="Q1027" s="853"/>
      <c r="R1027" s="702"/>
      <c r="S1027" s="699">
        <f t="shared" si="755"/>
        <v>0</v>
      </c>
      <c r="T1027" s="700"/>
      <c r="U1027" s="703">
        <f t="shared" si="753"/>
        <v>0</v>
      </c>
      <c r="V1027" s="704">
        <f t="shared" si="754"/>
        <v>0</v>
      </c>
      <c r="W1027" s="702"/>
      <c r="X1027" s="699">
        <f t="shared" si="747"/>
        <v>0</v>
      </c>
      <c r="Y1027" s="700"/>
      <c r="Z1027" s="703">
        <f t="shared" si="748"/>
        <v>0</v>
      </c>
      <c r="AA1027" s="705">
        <f t="shared" si="749"/>
        <v>0</v>
      </c>
    </row>
    <row r="1028" spans="2:27" ht="14.25" customHeight="1" x14ac:dyDescent="0.15">
      <c r="B1028" s="872">
        <v>114</v>
      </c>
      <c r="C1028" s="873" t="s">
        <v>216</v>
      </c>
      <c r="D1028" s="874"/>
      <c r="E1028" s="863">
        <f t="shared" ref="E1028" si="756">SUM(I1028:I1036)+SUM(L1028:L1036)</f>
        <v>350</v>
      </c>
      <c r="F1028" s="865">
        <v>167</v>
      </c>
      <c r="G1028" s="846" t="s">
        <v>566</v>
      </c>
      <c r="H1028" s="680" t="s">
        <v>566</v>
      </c>
      <c r="I1028" s="706">
        <v>75</v>
      </c>
      <c r="J1028" s="716">
        <f t="shared" si="715"/>
        <v>357.14285714285717</v>
      </c>
      <c r="K1028" s="710"/>
      <c r="L1028" s="706">
        <v>50</v>
      </c>
      <c r="M1028" s="716">
        <f t="shared" si="716"/>
        <v>137.46434980705374</v>
      </c>
      <c r="N1028" s="709"/>
      <c r="O1028" s="849"/>
      <c r="P1028" s="851">
        <f t="shared" ref="P1028" si="757">SUM(R1028:R1036)+SUM(W1028:W1036)</f>
        <v>0</v>
      </c>
      <c r="Q1028" s="853"/>
      <c r="R1028" s="710"/>
      <c r="S1028" s="707">
        <f>+R1028/210*1000</f>
        <v>0</v>
      </c>
      <c r="T1028" s="708"/>
      <c r="U1028" s="711">
        <f>+K1028+T1028</f>
        <v>0</v>
      </c>
      <c r="V1028" s="712">
        <f>IF(S1028=0,0,+U1028/S1028*100)</f>
        <v>0</v>
      </c>
      <c r="W1028" s="710"/>
      <c r="X1028" s="707">
        <f t="shared" si="747"/>
        <v>0</v>
      </c>
      <c r="Y1028" s="708"/>
      <c r="Z1028" s="711">
        <f t="shared" si="748"/>
        <v>0</v>
      </c>
      <c r="AA1028" s="713">
        <f t="shared" si="749"/>
        <v>0</v>
      </c>
    </row>
    <row r="1029" spans="2:27" ht="14.25" customHeight="1" x14ac:dyDescent="0.15">
      <c r="B1029" s="872"/>
      <c r="C1029" s="873"/>
      <c r="D1029" s="874"/>
      <c r="E1029" s="864"/>
      <c r="F1029" s="865"/>
      <c r="G1029" s="847"/>
      <c r="H1029" s="678" t="s">
        <v>567</v>
      </c>
      <c r="I1029" s="690">
        <v>0</v>
      </c>
      <c r="J1029" s="714">
        <f t="shared" si="715"/>
        <v>0</v>
      </c>
      <c r="K1029" s="694"/>
      <c r="L1029" s="690">
        <v>0</v>
      </c>
      <c r="M1029" s="714">
        <f t="shared" si="716"/>
        <v>0</v>
      </c>
      <c r="N1029" s="693"/>
      <c r="O1029" s="850"/>
      <c r="P1029" s="852"/>
      <c r="Q1029" s="854"/>
      <c r="R1029" s="694"/>
      <c r="S1029" s="691">
        <f t="shared" ref="S1029" si="758">+R1029/210*1000</f>
        <v>0</v>
      </c>
      <c r="T1029" s="692"/>
      <c r="U1029" s="695">
        <f t="shared" ref="U1029:U1036" si="759">+K1029+T1029</f>
        <v>0</v>
      </c>
      <c r="V1029" s="696">
        <f t="shared" ref="V1029:V1036" si="760">IF(S1029=0,0,+U1029/S1029*100)</f>
        <v>0</v>
      </c>
      <c r="W1029" s="694"/>
      <c r="X1029" s="691">
        <f t="shared" si="747"/>
        <v>0</v>
      </c>
      <c r="Y1029" s="692"/>
      <c r="Z1029" s="695">
        <f t="shared" si="748"/>
        <v>0</v>
      </c>
      <c r="AA1029" s="697">
        <f t="shared" si="749"/>
        <v>0</v>
      </c>
    </row>
    <row r="1030" spans="2:27" ht="14.25" customHeight="1" x14ac:dyDescent="0.15">
      <c r="B1030" s="872"/>
      <c r="C1030" s="873"/>
      <c r="D1030" s="874"/>
      <c r="E1030" s="864"/>
      <c r="F1030" s="865"/>
      <c r="G1030" s="848"/>
      <c r="H1030" s="679" t="s">
        <v>568</v>
      </c>
      <c r="I1030" s="698">
        <v>0</v>
      </c>
      <c r="J1030" s="715">
        <f t="shared" si="715"/>
        <v>0</v>
      </c>
      <c r="K1030" s="702"/>
      <c r="L1030" s="698">
        <v>0</v>
      </c>
      <c r="M1030" s="715">
        <f t="shared" si="716"/>
        <v>0</v>
      </c>
      <c r="N1030" s="701"/>
      <c r="O1030" s="850"/>
      <c r="P1030" s="852"/>
      <c r="Q1030" s="854"/>
      <c r="R1030" s="702"/>
      <c r="S1030" s="699">
        <f>+R1030/210*1000</f>
        <v>0</v>
      </c>
      <c r="T1030" s="700"/>
      <c r="U1030" s="703">
        <f t="shared" si="759"/>
        <v>0</v>
      </c>
      <c r="V1030" s="704">
        <f t="shared" si="760"/>
        <v>0</v>
      </c>
      <c r="W1030" s="702"/>
      <c r="X1030" s="699">
        <f t="shared" si="747"/>
        <v>0</v>
      </c>
      <c r="Y1030" s="700"/>
      <c r="Z1030" s="703">
        <f t="shared" si="748"/>
        <v>0</v>
      </c>
      <c r="AA1030" s="705">
        <f t="shared" si="749"/>
        <v>0</v>
      </c>
    </row>
    <row r="1031" spans="2:27" ht="14.25" customHeight="1" x14ac:dyDescent="0.15">
      <c r="B1031" s="872"/>
      <c r="C1031" s="873"/>
      <c r="D1031" s="874"/>
      <c r="E1031" s="864"/>
      <c r="F1031" s="865"/>
      <c r="G1031" s="846" t="s">
        <v>567</v>
      </c>
      <c r="H1031" s="680" t="s">
        <v>566</v>
      </c>
      <c r="I1031" s="706">
        <v>75</v>
      </c>
      <c r="J1031" s="716">
        <f t="shared" si="715"/>
        <v>357.14285714285717</v>
      </c>
      <c r="K1031" s="710"/>
      <c r="L1031" s="706">
        <v>150</v>
      </c>
      <c r="M1031" s="716">
        <f t="shared" si="716"/>
        <v>412.39304942116127</v>
      </c>
      <c r="N1031" s="709"/>
      <c r="O1031" s="850"/>
      <c r="P1031" s="852"/>
      <c r="Q1031" s="854"/>
      <c r="R1031" s="710"/>
      <c r="S1031" s="707">
        <f t="shared" ref="S1031:S1036" si="761">+R1031/210*1000</f>
        <v>0</v>
      </c>
      <c r="T1031" s="708"/>
      <c r="U1031" s="711">
        <f t="shared" si="759"/>
        <v>0</v>
      </c>
      <c r="V1031" s="712">
        <f t="shared" si="760"/>
        <v>0</v>
      </c>
      <c r="W1031" s="710"/>
      <c r="X1031" s="707">
        <f t="shared" si="747"/>
        <v>0</v>
      </c>
      <c r="Y1031" s="708"/>
      <c r="Z1031" s="711">
        <f t="shared" si="748"/>
        <v>0</v>
      </c>
      <c r="AA1031" s="713">
        <f t="shared" si="749"/>
        <v>0</v>
      </c>
    </row>
    <row r="1032" spans="2:27" ht="14.25" customHeight="1" x14ac:dyDescent="0.15">
      <c r="B1032" s="872"/>
      <c r="C1032" s="873"/>
      <c r="D1032" s="874"/>
      <c r="E1032" s="864"/>
      <c r="F1032" s="865"/>
      <c r="G1032" s="847"/>
      <c r="H1032" s="678" t="s">
        <v>567</v>
      </c>
      <c r="I1032" s="690">
        <v>0</v>
      </c>
      <c r="J1032" s="714">
        <f t="shared" si="715"/>
        <v>0</v>
      </c>
      <c r="K1032" s="694"/>
      <c r="L1032" s="690">
        <v>0</v>
      </c>
      <c r="M1032" s="714">
        <f t="shared" si="716"/>
        <v>0</v>
      </c>
      <c r="N1032" s="693"/>
      <c r="O1032" s="850"/>
      <c r="P1032" s="852"/>
      <c r="Q1032" s="854"/>
      <c r="R1032" s="694"/>
      <c r="S1032" s="691">
        <f t="shared" si="761"/>
        <v>0</v>
      </c>
      <c r="T1032" s="692"/>
      <c r="U1032" s="695">
        <f t="shared" si="759"/>
        <v>0</v>
      </c>
      <c r="V1032" s="696">
        <f t="shared" si="760"/>
        <v>0</v>
      </c>
      <c r="W1032" s="694"/>
      <c r="X1032" s="691">
        <f t="shared" si="747"/>
        <v>0</v>
      </c>
      <c r="Y1032" s="692"/>
      <c r="Z1032" s="695">
        <f t="shared" si="748"/>
        <v>0</v>
      </c>
      <c r="AA1032" s="697">
        <f t="shared" si="749"/>
        <v>0</v>
      </c>
    </row>
    <row r="1033" spans="2:27" ht="14.25" customHeight="1" x14ac:dyDescent="0.15">
      <c r="B1033" s="872"/>
      <c r="C1033" s="873"/>
      <c r="D1033" s="874"/>
      <c r="E1033" s="864"/>
      <c r="F1033" s="865"/>
      <c r="G1033" s="848"/>
      <c r="H1033" s="679" t="s">
        <v>568</v>
      </c>
      <c r="I1033" s="698">
        <v>0</v>
      </c>
      <c r="J1033" s="715">
        <f t="shared" si="715"/>
        <v>0</v>
      </c>
      <c r="K1033" s="702"/>
      <c r="L1033" s="698">
        <v>0</v>
      </c>
      <c r="M1033" s="715">
        <f t="shared" si="716"/>
        <v>0</v>
      </c>
      <c r="N1033" s="701"/>
      <c r="O1033" s="850"/>
      <c r="P1033" s="852"/>
      <c r="Q1033" s="854"/>
      <c r="R1033" s="702"/>
      <c r="S1033" s="699">
        <f t="shared" si="761"/>
        <v>0</v>
      </c>
      <c r="T1033" s="700"/>
      <c r="U1033" s="703">
        <f t="shared" si="759"/>
        <v>0</v>
      </c>
      <c r="V1033" s="704">
        <f t="shared" si="760"/>
        <v>0</v>
      </c>
      <c r="W1033" s="702"/>
      <c r="X1033" s="699">
        <f t="shared" si="747"/>
        <v>0</v>
      </c>
      <c r="Y1033" s="700"/>
      <c r="Z1033" s="703">
        <f t="shared" si="748"/>
        <v>0</v>
      </c>
      <c r="AA1033" s="705">
        <f t="shared" si="749"/>
        <v>0</v>
      </c>
    </row>
    <row r="1034" spans="2:27" ht="14.25" customHeight="1" x14ac:dyDescent="0.15">
      <c r="B1034" s="872"/>
      <c r="C1034" s="873"/>
      <c r="D1034" s="874"/>
      <c r="E1034" s="864"/>
      <c r="F1034" s="865"/>
      <c r="G1034" s="846" t="s">
        <v>568</v>
      </c>
      <c r="H1034" s="680" t="s">
        <v>566</v>
      </c>
      <c r="I1034" s="706">
        <v>0</v>
      </c>
      <c r="J1034" s="716">
        <f t="shared" si="715"/>
        <v>0</v>
      </c>
      <c r="K1034" s="710"/>
      <c r="L1034" s="706">
        <v>0</v>
      </c>
      <c r="M1034" s="716">
        <f t="shared" si="716"/>
        <v>0</v>
      </c>
      <c r="N1034" s="709"/>
      <c r="O1034" s="850"/>
      <c r="P1034" s="852"/>
      <c r="Q1034" s="854"/>
      <c r="R1034" s="710"/>
      <c r="S1034" s="707">
        <f t="shared" si="761"/>
        <v>0</v>
      </c>
      <c r="T1034" s="708"/>
      <c r="U1034" s="711">
        <f t="shared" si="759"/>
        <v>0</v>
      </c>
      <c r="V1034" s="712">
        <f t="shared" si="760"/>
        <v>0</v>
      </c>
      <c r="W1034" s="710"/>
      <c r="X1034" s="707">
        <f t="shared" si="747"/>
        <v>0</v>
      </c>
      <c r="Y1034" s="708"/>
      <c r="Z1034" s="711">
        <f t="shared" si="748"/>
        <v>0</v>
      </c>
      <c r="AA1034" s="713">
        <f t="shared" si="749"/>
        <v>0</v>
      </c>
    </row>
    <row r="1035" spans="2:27" ht="14.25" customHeight="1" x14ac:dyDescent="0.15">
      <c r="B1035" s="872"/>
      <c r="C1035" s="873"/>
      <c r="D1035" s="874"/>
      <c r="E1035" s="864"/>
      <c r="F1035" s="865"/>
      <c r="G1035" s="847"/>
      <c r="H1035" s="678" t="s">
        <v>567</v>
      </c>
      <c r="I1035" s="690">
        <v>0</v>
      </c>
      <c r="J1035" s="714">
        <f t="shared" si="715"/>
        <v>0</v>
      </c>
      <c r="K1035" s="694"/>
      <c r="L1035" s="690">
        <v>0</v>
      </c>
      <c r="M1035" s="714">
        <f t="shared" si="716"/>
        <v>0</v>
      </c>
      <c r="N1035" s="693"/>
      <c r="O1035" s="850"/>
      <c r="P1035" s="852"/>
      <c r="Q1035" s="854"/>
      <c r="R1035" s="694"/>
      <c r="S1035" s="691">
        <f t="shared" si="761"/>
        <v>0</v>
      </c>
      <c r="T1035" s="692"/>
      <c r="U1035" s="695">
        <f t="shared" si="759"/>
        <v>0</v>
      </c>
      <c r="V1035" s="696">
        <f t="shared" si="760"/>
        <v>0</v>
      </c>
      <c r="W1035" s="694"/>
      <c r="X1035" s="691">
        <f t="shared" si="747"/>
        <v>0</v>
      </c>
      <c r="Y1035" s="692"/>
      <c r="Z1035" s="695">
        <f t="shared" si="748"/>
        <v>0</v>
      </c>
      <c r="AA1035" s="697">
        <f t="shared" si="749"/>
        <v>0</v>
      </c>
    </row>
    <row r="1036" spans="2:27" ht="14.25" customHeight="1" x14ac:dyDescent="0.15">
      <c r="B1036" s="872"/>
      <c r="C1036" s="873"/>
      <c r="D1036" s="874"/>
      <c r="E1036" s="863"/>
      <c r="F1036" s="865"/>
      <c r="G1036" s="848"/>
      <c r="H1036" s="679" t="s">
        <v>568</v>
      </c>
      <c r="I1036" s="698">
        <v>0</v>
      </c>
      <c r="J1036" s="715">
        <f t="shared" ref="J1036:J1099" si="762">I1036/210*1000</f>
        <v>0</v>
      </c>
      <c r="K1036" s="702"/>
      <c r="L1036" s="698">
        <v>0</v>
      </c>
      <c r="M1036" s="715">
        <f t="shared" ref="M1036:M1099" si="763">L1036/210/SQRT(3)*1000</f>
        <v>0</v>
      </c>
      <c r="N1036" s="701"/>
      <c r="O1036" s="849"/>
      <c r="P1036" s="851"/>
      <c r="Q1036" s="853"/>
      <c r="R1036" s="702"/>
      <c r="S1036" s="699">
        <f t="shared" si="761"/>
        <v>0</v>
      </c>
      <c r="T1036" s="700"/>
      <c r="U1036" s="703">
        <f t="shared" si="759"/>
        <v>0</v>
      </c>
      <c r="V1036" s="704">
        <f t="shared" si="760"/>
        <v>0</v>
      </c>
      <c r="W1036" s="702"/>
      <c r="X1036" s="699">
        <f t="shared" si="747"/>
        <v>0</v>
      </c>
      <c r="Y1036" s="700"/>
      <c r="Z1036" s="703">
        <f t="shared" si="748"/>
        <v>0</v>
      </c>
      <c r="AA1036" s="705">
        <f t="shared" si="749"/>
        <v>0</v>
      </c>
    </row>
    <row r="1037" spans="2:27" ht="14.25" customHeight="1" x14ac:dyDescent="0.15">
      <c r="B1037" s="872">
        <v>115</v>
      </c>
      <c r="C1037" s="873" t="s">
        <v>217</v>
      </c>
      <c r="D1037" s="874"/>
      <c r="E1037" s="863">
        <f t="shared" ref="E1037" si="764">SUM(I1037:I1045)+SUM(L1037:L1045)</f>
        <v>400</v>
      </c>
      <c r="F1037" s="865">
        <v>223</v>
      </c>
      <c r="G1037" s="846" t="s">
        <v>566</v>
      </c>
      <c r="H1037" s="680" t="s">
        <v>566</v>
      </c>
      <c r="I1037" s="706">
        <v>100</v>
      </c>
      <c r="J1037" s="716">
        <f t="shared" si="762"/>
        <v>476.19047619047615</v>
      </c>
      <c r="K1037" s="710"/>
      <c r="L1037" s="706">
        <v>150</v>
      </c>
      <c r="M1037" s="716">
        <f t="shared" si="763"/>
        <v>412.39304942116127</v>
      </c>
      <c r="N1037" s="709"/>
      <c r="O1037" s="849"/>
      <c r="P1037" s="851">
        <f t="shared" ref="P1037" si="765">SUM(R1037:R1045)+SUM(W1037:W1045)</f>
        <v>0</v>
      </c>
      <c r="Q1037" s="853"/>
      <c r="R1037" s="710"/>
      <c r="S1037" s="707">
        <f>+R1037/210*1000</f>
        <v>0</v>
      </c>
      <c r="T1037" s="708"/>
      <c r="U1037" s="711">
        <f>+K1037+T1037</f>
        <v>0</v>
      </c>
      <c r="V1037" s="712">
        <f>IF(S1037=0,0,+U1037/S1037*100)</f>
        <v>0</v>
      </c>
      <c r="W1037" s="710"/>
      <c r="X1037" s="707">
        <f t="shared" si="747"/>
        <v>0</v>
      </c>
      <c r="Y1037" s="708"/>
      <c r="Z1037" s="711">
        <f t="shared" si="748"/>
        <v>0</v>
      </c>
      <c r="AA1037" s="713">
        <f t="shared" si="749"/>
        <v>0</v>
      </c>
    </row>
    <row r="1038" spans="2:27" ht="14.25" customHeight="1" x14ac:dyDescent="0.15">
      <c r="B1038" s="872"/>
      <c r="C1038" s="873"/>
      <c r="D1038" s="874"/>
      <c r="E1038" s="864"/>
      <c r="F1038" s="865"/>
      <c r="G1038" s="847"/>
      <c r="H1038" s="678" t="s">
        <v>567</v>
      </c>
      <c r="I1038" s="690">
        <v>0</v>
      </c>
      <c r="J1038" s="714">
        <f t="shared" si="762"/>
        <v>0</v>
      </c>
      <c r="K1038" s="694"/>
      <c r="L1038" s="690">
        <v>150</v>
      </c>
      <c r="M1038" s="714">
        <f t="shared" si="763"/>
        <v>412.39304942116127</v>
      </c>
      <c r="N1038" s="693"/>
      <c r="O1038" s="850"/>
      <c r="P1038" s="852"/>
      <c r="Q1038" s="854"/>
      <c r="R1038" s="694"/>
      <c r="S1038" s="691">
        <f t="shared" ref="S1038" si="766">+R1038/210*1000</f>
        <v>0</v>
      </c>
      <c r="T1038" s="692"/>
      <c r="U1038" s="695">
        <f t="shared" ref="U1038:U1045" si="767">+K1038+T1038</f>
        <v>0</v>
      </c>
      <c r="V1038" s="696">
        <f t="shared" ref="V1038:V1045" si="768">IF(S1038=0,0,+U1038/S1038*100)</f>
        <v>0</v>
      </c>
      <c r="W1038" s="694"/>
      <c r="X1038" s="691">
        <f t="shared" si="747"/>
        <v>0</v>
      </c>
      <c r="Y1038" s="692"/>
      <c r="Z1038" s="695">
        <f t="shared" si="748"/>
        <v>0</v>
      </c>
      <c r="AA1038" s="697">
        <f t="shared" si="749"/>
        <v>0</v>
      </c>
    </row>
    <row r="1039" spans="2:27" ht="14.25" customHeight="1" x14ac:dyDescent="0.15">
      <c r="B1039" s="872"/>
      <c r="C1039" s="873"/>
      <c r="D1039" s="874"/>
      <c r="E1039" s="864"/>
      <c r="F1039" s="865"/>
      <c r="G1039" s="848"/>
      <c r="H1039" s="679" t="s">
        <v>568</v>
      </c>
      <c r="I1039" s="698">
        <v>0</v>
      </c>
      <c r="J1039" s="715">
        <f t="shared" si="762"/>
        <v>0</v>
      </c>
      <c r="K1039" s="702"/>
      <c r="L1039" s="698">
        <v>0</v>
      </c>
      <c r="M1039" s="715">
        <f t="shared" si="763"/>
        <v>0</v>
      </c>
      <c r="N1039" s="701"/>
      <c r="O1039" s="850"/>
      <c r="P1039" s="852"/>
      <c r="Q1039" s="854"/>
      <c r="R1039" s="702"/>
      <c r="S1039" s="699">
        <f>+R1039/210*1000</f>
        <v>0</v>
      </c>
      <c r="T1039" s="700"/>
      <c r="U1039" s="703">
        <f t="shared" si="767"/>
        <v>0</v>
      </c>
      <c r="V1039" s="704">
        <f t="shared" si="768"/>
        <v>0</v>
      </c>
      <c r="W1039" s="702"/>
      <c r="X1039" s="699">
        <f t="shared" si="747"/>
        <v>0</v>
      </c>
      <c r="Y1039" s="700"/>
      <c r="Z1039" s="703">
        <f t="shared" si="748"/>
        <v>0</v>
      </c>
      <c r="AA1039" s="705">
        <f t="shared" si="749"/>
        <v>0</v>
      </c>
    </row>
    <row r="1040" spans="2:27" ht="14.25" customHeight="1" x14ac:dyDescent="0.15">
      <c r="B1040" s="872"/>
      <c r="C1040" s="873"/>
      <c r="D1040" s="874"/>
      <c r="E1040" s="864"/>
      <c r="F1040" s="865"/>
      <c r="G1040" s="846" t="s">
        <v>567</v>
      </c>
      <c r="H1040" s="680" t="s">
        <v>566</v>
      </c>
      <c r="I1040" s="706">
        <v>0</v>
      </c>
      <c r="J1040" s="716">
        <f t="shared" si="762"/>
        <v>0</v>
      </c>
      <c r="K1040" s="710"/>
      <c r="L1040" s="706">
        <v>0</v>
      </c>
      <c r="M1040" s="716">
        <f t="shared" si="763"/>
        <v>0</v>
      </c>
      <c r="N1040" s="709"/>
      <c r="O1040" s="850"/>
      <c r="P1040" s="852"/>
      <c r="Q1040" s="854"/>
      <c r="R1040" s="710"/>
      <c r="S1040" s="707">
        <f t="shared" ref="S1040:S1045" si="769">+R1040/210*1000</f>
        <v>0</v>
      </c>
      <c r="T1040" s="708"/>
      <c r="U1040" s="711">
        <f t="shared" si="767"/>
        <v>0</v>
      </c>
      <c r="V1040" s="712">
        <f t="shared" si="768"/>
        <v>0</v>
      </c>
      <c r="W1040" s="710"/>
      <c r="X1040" s="707">
        <f t="shared" si="747"/>
        <v>0</v>
      </c>
      <c r="Y1040" s="708"/>
      <c r="Z1040" s="711">
        <f t="shared" si="748"/>
        <v>0</v>
      </c>
      <c r="AA1040" s="713">
        <f t="shared" si="749"/>
        <v>0</v>
      </c>
    </row>
    <row r="1041" spans="2:27" ht="14.25" customHeight="1" x14ac:dyDescent="0.15">
      <c r="B1041" s="872"/>
      <c r="C1041" s="873"/>
      <c r="D1041" s="874"/>
      <c r="E1041" s="864"/>
      <c r="F1041" s="865"/>
      <c r="G1041" s="847"/>
      <c r="H1041" s="678" t="s">
        <v>567</v>
      </c>
      <c r="I1041" s="690">
        <v>0</v>
      </c>
      <c r="J1041" s="714">
        <f t="shared" si="762"/>
        <v>0</v>
      </c>
      <c r="K1041" s="694"/>
      <c r="L1041" s="690">
        <v>0</v>
      </c>
      <c r="M1041" s="714">
        <f t="shared" si="763"/>
        <v>0</v>
      </c>
      <c r="N1041" s="693"/>
      <c r="O1041" s="850"/>
      <c r="P1041" s="852"/>
      <c r="Q1041" s="854"/>
      <c r="R1041" s="694"/>
      <c r="S1041" s="691">
        <f t="shared" si="769"/>
        <v>0</v>
      </c>
      <c r="T1041" s="692"/>
      <c r="U1041" s="695">
        <f t="shared" si="767"/>
        <v>0</v>
      </c>
      <c r="V1041" s="696">
        <f t="shared" si="768"/>
        <v>0</v>
      </c>
      <c r="W1041" s="694"/>
      <c r="X1041" s="691">
        <f t="shared" si="747"/>
        <v>0</v>
      </c>
      <c r="Y1041" s="692"/>
      <c r="Z1041" s="695">
        <f t="shared" si="748"/>
        <v>0</v>
      </c>
      <c r="AA1041" s="697">
        <f t="shared" si="749"/>
        <v>0</v>
      </c>
    </row>
    <row r="1042" spans="2:27" ht="14.25" customHeight="1" x14ac:dyDescent="0.15">
      <c r="B1042" s="872"/>
      <c r="C1042" s="873"/>
      <c r="D1042" s="874"/>
      <c r="E1042" s="864"/>
      <c r="F1042" s="865"/>
      <c r="G1042" s="848"/>
      <c r="H1042" s="679" t="s">
        <v>568</v>
      </c>
      <c r="I1042" s="698">
        <v>0</v>
      </c>
      <c r="J1042" s="715">
        <f t="shared" si="762"/>
        <v>0</v>
      </c>
      <c r="K1042" s="702"/>
      <c r="L1042" s="698">
        <v>0</v>
      </c>
      <c r="M1042" s="715">
        <f t="shared" si="763"/>
        <v>0</v>
      </c>
      <c r="N1042" s="701"/>
      <c r="O1042" s="850"/>
      <c r="P1042" s="852"/>
      <c r="Q1042" s="854"/>
      <c r="R1042" s="702"/>
      <c r="S1042" s="699">
        <f t="shared" si="769"/>
        <v>0</v>
      </c>
      <c r="T1042" s="700"/>
      <c r="U1042" s="703">
        <f t="shared" si="767"/>
        <v>0</v>
      </c>
      <c r="V1042" s="704">
        <f t="shared" si="768"/>
        <v>0</v>
      </c>
      <c r="W1042" s="702"/>
      <c r="X1042" s="699">
        <f t="shared" si="747"/>
        <v>0</v>
      </c>
      <c r="Y1042" s="700"/>
      <c r="Z1042" s="703">
        <f t="shared" si="748"/>
        <v>0</v>
      </c>
      <c r="AA1042" s="705">
        <f t="shared" si="749"/>
        <v>0</v>
      </c>
    </row>
    <row r="1043" spans="2:27" ht="14.25" customHeight="1" x14ac:dyDescent="0.15">
      <c r="B1043" s="872"/>
      <c r="C1043" s="873"/>
      <c r="D1043" s="874"/>
      <c r="E1043" s="864"/>
      <c r="F1043" s="865"/>
      <c r="G1043" s="846" t="s">
        <v>568</v>
      </c>
      <c r="H1043" s="680" t="s">
        <v>566</v>
      </c>
      <c r="I1043" s="706">
        <v>0</v>
      </c>
      <c r="J1043" s="716">
        <f t="shared" si="762"/>
        <v>0</v>
      </c>
      <c r="K1043" s="710"/>
      <c r="L1043" s="706">
        <v>0</v>
      </c>
      <c r="M1043" s="716">
        <f t="shared" si="763"/>
        <v>0</v>
      </c>
      <c r="N1043" s="709"/>
      <c r="O1043" s="850"/>
      <c r="P1043" s="852"/>
      <c r="Q1043" s="854"/>
      <c r="R1043" s="710"/>
      <c r="S1043" s="707">
        <f t="shared" si="769"/>
        <v>0</v>
      </c>
      <c r="T1043" s="708"/>
      <c r="U1043" s="711">
        <f t="shared" si="767"/>
        <v>0</v>
      </c>
      <c r="V1043" s="712">
        <f t="shared" si="768"/>
        <v>0</v>
      </c>
      <c r="W1043" s="710"/>
      <c r="X1043" s="707">
        <f t="shared" si="747"/>
        <v>0</v>
      </c>
      <c r="Y1043" s="708"/>
      <c r="Z1043" s="711">
        <f t="shared" si="748"/>
        <v>0</v>
      </c>
      <c r="AA1043" s="713">
        <f t="shared" si="749"/>
        <v>0</v>
      </c>
    </row>
    <row r="1044" spans="2:27" ht="14.25" customHeight="1" x14ac:dyDescent="0.15">
      <c r="B1044" s="872"/>
      <c r="C1044" s="873"/>
      <c r="D1044" s="874"/>
      <c r="E1044" s="864"/>
      <c r="F1044" s="865"/>
      <c r="G1044" s="847"/>
      <c r="H1044" s="678" t="s">
        <v>567</v>
      </c>
      <c r="I1044" s="690">
        <v>0</v>
      </c>
      <c r="J1044" s="691">
        <f t="shared" si="762"/>
        <v>0</v>
      </c>
      <c r="K1044" s="692"/>
      <c r="L1044" s="690">
        <v>0</v>
      </c>
      <c r="M1044" s="691">
        <f t="shared" si="763"/>
        <v>0</v>
      </c>
      <c r="N1044" s="693"/>
      <c r="O1044" s="850"/>
      <c r="P1044" s="852"/>
      <c r="Q1044" s="854"/>
      <c r="R1044" s="694"/>
      <c r="S1044" s="691">
        <f t="shared" si="769"/>
        <v>0</v>
      </c>
      <c r="T1044" s="692"/>
      <c r="U1044" s="695">
        <f t="shared" si="767"/>
        <v>0</v>
      </c>
      <c r="V1044" s="696">
        <f t="shared" si="768"/>
        <v>0</v>
      </c>
      <c r="W1044" s="694"/>
      <c r="X1044" s="691">
        <f t="shared" si="747"/>
        <v>0</v>
      </c>
      <c r="Y1044" s="692"/>
      <c r="Z1044" s="695">
        <f t="shared" si="748"/>
        <v>0</v>
      </c>
      <c r="AA1044" s="697">
        <f t="shared" si="749"/>
        <v>0</v>
      </c>
    </row>
    <row r="1045" spans="2:27" ht="14.25" customHeight="1" x14ac:dyDescent="0.15">
      <c r="B1045" s="872"/>
      <c r="C1045" s="873"/>
      <c r="D1045" s="874"/>
      <c r="E1045" s="863"/>
      <c r="F1045" s="865"/>
      <c r="G1045" s="848"/>
      <c r="H1045" s="679" t="s">
        <v>568</v>
      </c>
      <c r="I1045" s="698">
        <v>0</v>
      </c>
      <c r="J1045" s="699">
        <f t="shared" si="762"/>
        <v>0</v>
      </c>
      <c r="K1045" s="700"/>
      <c r="L1045" s="698">
        <v>0</v>
      </c>
      <c r="M1045" s="699">
        <f t="shared" si="763"/>
        <v>0</v>
      </c>
      <c r="N1045" s="701"/>
      <c r="O1045" s="849"/>
      <c r="P1045" s="851"/>
      <c r="Q1045" s="853"/>
      <c r="R1045" s="702"/>
      <c r="S1045" s="699">
        <f t="shared" si="769"/>
        <v>0</v>
      </c>
      <c r="T1045" s="700"/>
      <c r="U1045" s="703">
        <f t="shared" si="767"/>
        <v>0</v>
      </c>
      <c r="V1045" s="704">
        <f t="shared" si="768"/>
        <v>0</v>
      </c>
      <c r="W1045" s="702"/>
      <c r="X1045" s="699">
        <f t="shared" si="747"/>
        <v>0</v>
      </c>
      <c r="Y1045" s="700"/>
      <c r="Z1045" s="703">
        <f t="shared" si="748"/>
        <v>0</v>
      </c>
      <c r="AA1045" s="705">
        <f t="shared" si="749"/>
        <v>0</v>
      </c>
    </row>
    <row r="1046" spans="2:27" ht="14.25" customHeight="1" x14ac:dyDescent="0.15">
      <c r="B1046" s="872">
        <v>116</v>
      </c>
      <c r="C1046" s="873" t="s">
        <v>218</v>
      </c>
      <c r="D1046" s="874"/>
      <c r="E1046" s="863">
        <f t="shared" ref="E1046" si="770">SUM(I1046:I1054)+SUM(L1046:L1054)</f>
        <v>400</v>
      </c>
      <c r="F1046" s="865">
        <v>134</v>
      </c>
      <c r="G1046" s="846" t="s">
        <v>566</v>
      </c>
      <c r="H1046" s="680" t="s">
        <v>566</v>
      </c>
      <c r="I1046" s="706">
        <v>100</v>
      </c>
      <c r="J1046" s="716">
        <f t="shared" si="762"/>
        <v>476.19047619047615</v>
      </c>
      <c r="K1046" s="710"/>
      <c r="L1046" s="706">
        <v>0</v>
      </c>
      <c r="M1046" s="716">
        <f t="shared" si="763"/>
        <v>0</v>
      </c>
      <c r="N1046" s="709"/>
      <c r="O1046" s="849"/>
      <c r="P1046" s="851">
        <f t="shared" ref="P1046" si="771">SUM(R1046:R1054)+SUM(W1046:W1054)</f>
        <v>0</v>
      </c>
      <c r="Q1046" s="853"/>
      <c r="R1046" s="710"/>
      <c r="S1046" s="707">
        <f>+R1046/210*1000</f>
        <v>0</v>
      </c>
      <c r="T1046" s="708"/>
      <c r="U1046" s="711">
        <f>+K1046+T1046</f>
        <v>0</v>
      </c>
      <c r="V1046" s="712">
        <f>IF(S1046=0,0,+U1046/S1046*100)</f>
        <v>0</v>
      </c>
      <c r="W1046" s="710"/>
      <c r="X1046" s="707">
        <f t="shared" si="747"/>
        <v>0</v>
      </c>
      <c r="Y1046" s="708"/>
      <c r="Z1046" s="711">
        <f t="shared" si="748"/>
        <v>0</v>
      </c>
      <c r="AA1046" s="713">
        <f t="shared" si="749"/>
        <v>0</v>
      </c>
    </row>
    <row r="1047" spans="2:27" ht="14.25" customHeight="1" x14ac:dyDescent="0.15">
      <c r="B1047" s="872"/>
      <c r="C1047" s="873"/>
      <c r="D1047" s="874"/>
      <c r="E1047" s="864"/>
      <c r="F1047" s="865"/>
      <c r="G1047" s="847"/>
      <c r="H1047" s="678" t="s">
        <v>567</v>
      </c>
      <c r="I1047" s="690">
        <v>0</v>
      </c>
      <c r="J1047" s="714">
        <f t="shared" si="762"/>
        <v>0</v>
      </c>
      <c r="K1047" s="694"/>
      <c r="L1047" s="690">
        <v>0</v>
      </c>
      <c r="M1047" s="714">
        <f t="shared" si="763"/>
        <v>0</v>
      </c>
      <c r="N1047" s="693"/>
      <c r="O1047" s="850"/>
      <c r="P1047" s="852"/>
      <c r="Q1047" s="854"/>
      <c r="R1047" s="694"/>
      <c r="S1047" s="691">
        <f t="shared" ref="S1047" si="772">+R1047/210*1000</f>
        <v>0</v>
      </c>
      <c r="T1047" s="692"/>
      <c r="U1047" s="695">
        <f t="shared" ref="U1047:U1054" si="773">+K1047+T1047</f>
        <v>0</v>
      </c>
      <c r="V1047" s="696">
        <f t="shared" ref="V1047:V1054" si="774">IF(S1047=0,0,+U1047/S1047*100)</f>
        <v>0</v>
      </c>
      <c r="W1047" s="694"/>
      <c r="X1047" s="691">
        <f t="shared" si="747"/>
        <v>0</v>
      </c>
      <c r="Y1047" s="692"/>
      <c r="Z1047" s="695">
        <f t="shared" si="748"/>
        <v>0</v>
      </c>
      <c r="AA1047" s="697">
        <f t="shared" si="749"/>
        <v>0</v>
      </c>
    </row>
    <row r="1048" spans="2:27" ht="14.25" customHeight="1" x14ac:dyDescent="0.15">
      <c r="B1048" s="872"/>
      <c r="C1048" s="873"/>
      <c r="D1048" s="874"/>
      <c r="E1048" s="864"/>
      <c r="F1048" s="865"/>
      <c r="G1048" s="848"/>
      <c r="H1048" s="679" t="s">
        <v>568</v>
      </c>
      <c r="I1048" s="698">
        <v>0</v>
      </c>
      <c r="J1048" s="715">
        <f t="shared" si="762"/>
        <v>0</v>
      </c>
      <c r="K1048" s="702"/>
      <c r="L1048" s="698">
        <v>0</v>
      </c>
      <c r="M1048" s="715">
        <f t="shared" si="763"/>
        <v>0</v>
      </c>
      <c r="N1048" s="701"/>
      <c r="O1048" s="850"/>
      <c r="P1048" s="852"/>
      <c r="Q1048" s="854"/>
      <c r="R1048" s="702"/>
      <c r="S1048" s="699">
        <f>+R1048/210*1000</f>
        <v>0</v>
      </c>
      <c r="T1048" s="700"/>
      <c r="U1048" s="703">
        <f t="shared" si="773"/>
        <v>0</v>
      </c>
      <c r="V1048" s="704">
        <f t="shared" si="774"/>
        <v>0</v>
      </c>
      <c r="W1048" s="702"/>
      <c r="X1048" s="699">
        <f t="shared" si="747"/>
        <v>0</v>
      </c>
      <c r="Y1048" s="700"/>
      <c r="Z1048" s="703">
        <f t="shared" si="748"/>
        <v>0</v>
      </c>
      <c r="AA1048" s="705">
        <f t="shared" si="749"/>
        <v>0</v>
      </c>
    </row>
    <row r="1049" spans="2:27" ht="14.25" customHeight="1" x14ac:dyDescent="0.15">
      <c r="B1049" s="872"/>
      <c r="C1049" s="873"/>
      <c r="D1049" s="874"/>
      <c r="E1049" s="864"/>
      <c r="F1049" s="865"/>
      <c r="G1049" s="846" t="s">
        <v>567</v>
      </c>
      <c r="H1049" s="680" t="s">
        <v>566</v>
      </c>
      <c r="I1049" s="706">
        <v>100</v>
      </c>
      <c r="J1049" s="716">
        <f t="shared" si="762"/>
        <v>476.19047619047615</v>
      </c>
      <c r="K1049" s="710"/>
      <c r="L1049" s="706">
        <v>100</v>
      </c>
      <c r="M1049" s="716">
        <f t="shared" si="763"/>
        <v>274.92869961410747</v>
      </c>
      <c r="N1049" s="709"/>
      <c r="O1049" s="850"/>
      <c r="P1049" s="852"/>
      <c r="Q1049" s="854"/>
      <c r="R1049" s="710"/>
      <c r="S1049" s="707">
        <f t="shared" ref="S1049:S1054" si="775">+R1049/210*1000</f>
        <v>0</v>
      </c>
      <c r="T1049" s="708"/>
      <c r="U1049" s="711">
        <f t="shared" si="773"/>
        <v>0</v>
      </c>
      <c r="V1049" s="712">
        <f t="shared" si="774"/>
        <v>0</v>
      </c>
      <c r="W1049" s="710"/>
      <c r="X1049" s="707">
        <f t="shared" si="747"/>
        <v>0</v>
      </c>
      <c r="Y1049" s="708"/>
      <c r="Z1049" s="711">
        <f t="shared" si="748"/>
        <v>0</v>
      </c>
      <c r="AA1049" s="713">
        <f t="shared" si="749"/>
        <v>0</v>
      </c>
    </row>
    <row r="1050" spans="2:27" ht="14.25" customHeight="1" x14ac:dyDescent="0.15">
      <c r="B1050" s="872"/>
      <c r="C1050" s="873"/>
      <c r="D1050" s="874"/>
      <c r="E1050" s="864"/>
      <c r="F1050" s="865"/>
      <c r="G1050" s="847"/>
      <c r="H1050" s="678" t="s">
        <v>567</v>
      </c>
      <c r="I1050" s="690">
        <v>0</v>
      </c>
      <c r="J1050" s="714">
        <f t="shared" si="762"/>
        <v>0</v>
      </c>
      <c r="K1050" s="694"/>
      <c r="L1050" s="690">
        <v>100</v>
      </c>
      <c r="M1050" s="714">
        <f t="shared" si="763"/>
        <v>274.92869961410747</v>
      </c>
      <c r="N1050" s="693"/>
      <c r="O1050" s="850"/>
      <c r="P1050" s="852"/>
      <c r="Q1050" s="854"/>
      <c r="R1050" s="694"/>
      <c r="S1050" s="691">
        <f t="shared" si="775"/>
        <v>0</v>
      </c>
      <c r="T1050" s="692"/>
      <c r="U1050" s="695">
        <f t="shared" si="773"/>
        <v>0</v>
      </c>
      <c r="V1050" s="696">
        <f t="shared" si="774"/>
        <v>0</v>
      </c>
      <c r="W1050" s="694"/>
      <c r="X1050" s="691">
        <f t="shared" si="747"/>
        <v>0</v>
      </c>
      <c r="Y1050" s="692"/>
      <c r="Z1050" s="695">
        <f t="shared" si="748"/>
        <v>0</v>
      </c>
      <c r="AA1050" s="697">
        <f t="shared" si="749"/>
        <v>0</v>
      </c>
    </row>
    <row r="1051" spans="2:27" ht="14.25" customHeight="1" x14ac:dyDescent="0.15">
      <c r="B1051" s="872"/>
      <c r="C1051" s="873"/>
      <c r="D1051" s="874"/>
      <c r="E1051" s="864"/>
      <c r="F1051" s="865"/>
      <c r="G1051" s="848"/>
      <c r="H1051" s="679" t="s">
        <v>568</v>
      </c>
      <c r="I1051" s="698">
        <v>0</v>
      </c>
      <c r="J1051" s="715">
        <f t="shared" si="762"/>
        <v>0</v>
      </c>
      <c r="K1051" s="702"/>
      <c r="L1051" s="698">
        <v>0</v>
      </c>
      <c r="M1051" s="715">
        <f t="shared" si="763"/>
        <v>0</v>
      </c>
      <c r="N1051" s="701"/>
      <c r="O1051" s="850"/>
      <c r="P1051" s="852"/>
      <c r="Q1051" s="854"/>
      <c r="R1051" s="702"/>
      <c r="S1051" s="699">
        <f t="shared" si="775"/>
        <v>0</v>
      </c>
      <c r="T1051" s="700"/>
      <c r="U1051" s="703">
        <f t="shared" si="773"/>
        <v>0</v>
      </c>
      <c r="V1051" s="704">
        <f t="shared" si="774"/>
        <v>0</v>
      </c>
      <c r="W1051" s="702"/>
      <c r="X1051" s="699">
        <f t="shared" si="747"/>
        <v>0</v>
      </c>
      <c r="Y1051" s="700"/>
      <c r="Z1051" s="703">
        <f t="shared" si="748"/>
        <v>0</v>
      </c>
      <c r="AA1051" s="705">
        <f t="shared" si="749"/>
        <v>0</v>
      </c>
    </row>
    <row r="1052" spans="2:27" ht="14.25" customHeight="1" x14ac:dyDescent="0.15">
      <c r="B1052" s="872"/>
      <c r="C1052" s="873"/>
      <c r="D1052" s="874"/>
      <c r="E1052" s="864"/>
      <c r="F1052" s="865"/>
      <c r="G1052" s="846" t="s">
        <v>568</v>
      </c>
      <c r="H1052" s="680" t="s">
        <v>566</v>
      </c>
      <c r="I1052" s="706">
        <v>0</v>
      </c>
      <c r="J1052" s="716">
        <f t="shared" si="762"/>
        <v>0</v>
      </c>
      <c r="K1052" s="710"/>
      <c r="L1052" s="706">
        <v>0</v>
      </c>
      <c r="M1052" s="716">
        <f t="shared" si="763"/>
        <v>0</v>
      </c>
      <c r="N1052" s="709"/>
      <c r="O1052" s="850"/>
      <c r="P1052" s="852"/>
      <c r="Q1052" s="854"/>
      <c r="R1052" s="710"/>
      <c r="S1052" s="707">
        <f t="shared" si="775"/>
        <v>0</v>
      </c>
      <c r="T1052" s="708"/>
      <c r="U1052" s="711">
        <f t="shared" si="773"/>
        <v>0</v>
      </c>
      <c r="V1052" s="712">
        <f t="shared" si="774"/>
        <v>0</v>
      </c>
      <c r="W1052" s="710"/>
      <c r="X1052" s="707">
        <f t="shared" si="747"/>
        <v>0</v>
      </c>
      <c r="Y1052" s="708"/>
      <c r="Z1052" s="711">
        <f t="shared" si="748"/>
        <v>0</v>
      </c>
      <c r="AA1052" s="713">
        <f t="shared" si="749"/>
        <v>0</v>
      </c>
    </row>
    <row r="1053" spans="2:27" ht="14.25" customHeight="1" x14ac:dyDescent="0.15">
      <c r="B1053" s="872"/>
      <c r="C1053" s="873"/>
      <c r="D1053" s="874"/>
      <c r="E1053" s="864"/>
      <c r="F1053" s="865"/>
      <c r="G1053" s="847"/>
      <c r="H1053" s="678" t="s">
        <v>567</v>
      </c>
      <c r="I1053" s="690">
        <v>0</v>
      </c>
      <c r="J1053" s="714">
        <f t="shared" si="762"/>
        <v>0</v>
      </c>
      <c r="K1053" s="694"/>
      <c r="L1053" s="690">
        <v>0</v>
      </c>
      <c r="M1053" s="714">
        <f t="shared" si="763"/>
        <v>0</v>
      </c>
      <c r="N1053" s="693"/>
      <c r="O1053" s="850"/>
      <c r="P1053" s="852"/>
      <c r="Q1053" s="854"/>
      <c r="R1053" s="694"/>
      <c r="S1053" s="691">
        <f t="shared" si="775"/>
        <v>0</v>
      </c>
      <c r="T1053" s="692"/>
      <c r="U1053" s="695">
        <f t="shared" si="773"/>
        <v>0</v>
      </c>
      <c r="V1053" s="696">
        <f t="shared" si="774"/>
        <v>0</v>
      </c>
      <c r="W1053" s="694"/>
      <c r="X1053" s="691">
        <f t="shared" si="747"/>
        <v>0</v>
      </c>
      <c r="Y1053" s="692"/>
      <c r="Z1053" s="695">
        <f t="shared" si="748"/>
        <v>0</v>
      </c>
      <c r="AA1053" s="697">
        <f t="shared" si="749"/>
        <v>0</v>
      </c>
    </row>
    <row r="1054" spans="2:27" ht="14.25" customHeight="1" x14ac:dyDescent="0.15">
      <c r="B1054" s="872"/>
      <c r="C1054" s="873"/>
      <c r="D1054" s="874"/>
      <c r="E1054" s="863"/>
      <c r="F1054" s="865"/>
      <c r="G1054" s="848"/>
      <c r="H1054" s="679" t="s">
        <v>568</v>
      </c>
      <c r="I1054" s="698">
        <v>0</v>
      </c>
      <c r="J1054" s="715">
        <f t="shared" si="762"/>
        <v>0</v>
      </c>
      <c r="K1054" s="702"/>
      <c r="L1054" s="698">
        <v>0</v>
      </c>
      <c r="M1054" s="715">
        <f t="shared" si="763"/>
        <v>0</v>
      </c>
      <c r="N1054" s="701"/>
      <c r="O1054" s="849"/>
      <c r="P1054" s="851"/>
      <c r="Q1054" s="853"/>
      <c r="R1054" s="702"/>
      <c r="S1054" s="699">
        <f t="shared" si="775"/>
        <v>0</v>
      </c>
      <c r="T1054" s="700"/>
      <c r="U1054" s="703">
        <f t="shared" si="773"/>
        <v>0</v>
      </c>
      <c r="V1054" s="704">
        <f t="shared" si="774"/>
        <v>0</v>
      </c>
      <c r="W1054" s="702"/>
      <c r="X1054" s="699">
        <f t="shared" si="747"/>
        <v>0</v>
      </c>
      <c r="Y1054" s="700"/>
      <c r="Z1054" s="703">
        <f t="shared" si="748"/>
        <v>0</v>
      </c>
      <c r="AA1054" s="705">
        <f t="shared" si="749"/>
        <v>0</v>
      </c>
    </row>
    <row r="1055" spans="2:27" ht="14.25" customHeight="1" x14ac:dyDescent="0.15">
      <c r="B1055" s="872">
        <v>117</v>
      </c>
      <c r="C1055" s="873" t="s">
        <v>219</v>
      </c>
      <c r="D1055" s="874"/>
      <c r="E1055" s="863">
        <f t="shared" ref="E1055" si="776">SUM(I1055:I1063)+SUM(L1055:L1063)</f>
        <v>400</v>
      </c>
      <c r="F1055" s="865">
        <v>143</v>
      </c>
      <c r="G1055" s="846" t="s">
        <v>566</v>
      </c>
      <c r="H1055" s="680" t="s">
        <v>566</v>
      </c>
      <c r="I1055" s="706">
        <v>100</v>
      </c>
      <c r="J1055" s="716">
        <f t="shared" si="762"/>
        <v>476.19047619047615</v>
      </c>
      <c r="K1055" s="710"/>
      <c r="L1055" s="706">
        <v>300</v>
      </c>
      <c r="M1055" s="716">
        <f t="shared" si="763"/>
        <v>824.78609884232253</v>
      </c>
      <c r="N1055" s="709"/>
      <c r="O1055" s="849"/>
      <c r="P1055" s="851">
        <f t="shared" ref="P1055" si="777">SUM(R1055:R1063)+SUM(W1055:W1063)</f>
        <v>0</v>
      </c>
      <c r="Q1055" s="853"/>
      <c r="R1055" s="710"/>
      <c r="S1055" s="707">
        <f>+R1055/210*1000</f>
        <v>0</v>
      </c>
      <c r="T1055" s="708"/>
      <c r="U1055" s="711">
        <f>+K1055+T1055</f>
        <v>0</v>
      </c>
      <c r="V1055" s="712">
        <f>IF(S1055=0,0,+U1055/S1055*100)</f>
        <v>0</v>
      </c>
      <c r="W1055" s="710"/>
      <c r="X1055" s="707">
        <f t="shared" si="747"/>
        <v>0</v>
      </c>
      <c r="Y1055" s="708"/>
      <c r="Z1055" s="711">
        <f t="shared" si="748"/>
        <v>0</v>
      </c>
      <c r="AA1055" s="713">
        <f t="shared" si="749"/>
        <v>0</v>
      </c>
    </row>
    <row r="1056" spans="2:27" ht="14.25" customHeight="1" x14ac:dyDescent="0.15">
      <c r="B1056" s="872"/>
      <c r="C1056" s="873"/>
      <c r="D1056" s="874"/>
      <c r="E1056" s="864"/>
      <c r="F1056" s="865"/>
      <c r="G1056" s="847"/>
      <c r="H1056" s="678" t="s">
        <v>567</v>
      </c>
      <c r="I1056" s="690">
        <v>0</v>
      </c>
      <c r="J1056" s="714">
        <f t="shared" si="762"/>
        <v>0</v>
      </c>
      <c r="K1056" s="694"/>
      <c r="L1056" s="690">
        <v>0</v>
      </c>
      <c r="M1056" s="714">
        <f t="shared" si="763"/>
        <v>0</v>
      </c>
      <c r="N1056" s="693"/>
      <c r="O1056" s="850"/>
      <c r="P1056" s="852"/>
      <c r="Q1056" s="854"/>
      <c r="R1056" s="694"/>
      <c r="S1056" s="691">
        <f t="shared" ref="S1056" si="778">+R1056/210*1000</f>
        <v>0</v>
      </c>
      <c r="T1056" s="692"/>
      <c r="U1056" s="695">
        <f t="shared" ref="U1056:U1063" si="779">+K1056+T1056</f>
        <v>0</v>
      </c>
      <c r="V1056" s="696">
        <f t="shared" ref="V1056:V1063" si="780">IF(S1056=0,0,+U1056/S1056*100)</f>
        <v>0</v>
      </c>
      <c r="W1056" s="694"/>
      <c r="X1056" s="691">
        <f t="shared" si="747"/>
        <v>0</v>
      </c>
      <c r="Y1056" s="692"/>
      <c r="Z1056" s="695">
        <f t="shared" si="748"/>
        <v>0</v>
      </c>
      <c r="AA1056" s="697">
        <f t="shared" si="749"/>
        <v>0</v>
      </c>
    </row>
    <row r="1057" spans="2:27" ht="14.25" customHeight="1" x14ac:dyDescent="0.15">
      <c r="B1057" s="872"/>
      <c r="C1057" s="873"/>
      <c r="D1057" s="874"/>
      <c r="E1057" s="864"/>
      <c r="F1057" s="865"/>
      <c r="G1057" s="848"/>
      <c r="H1057" s="679" t="s">
        <v>568</v>
      </c>
      <c r="I1057" s="698">
        <v>0</v>
      </c>
      <c r="J1057" s="715">
        <f t="shared" si="762"/>
        <v>0</v>
      </c>
      <c r="K1057" s="702"/>
      <c r="L1057" s="698">
        <v>0</v>
      </c>
      <c r="M1057" s="715">
        <f t="shared" si="763"/>
        <v>0</v>
      </c>
      <c r="N1057" s="701"/>
      <c r="O1057" s="850"/>
      <c r="P1057" s="852"/>
      <c r="Q1057" s="854"/>
      <c r="R1057" s="702"/>
      <c r="S1057" s="699">
        <f>+R1057/210*1000</f>
        <v>0</v>
      </c>
      <c r="T1057" s="700"/>
      <c r="U1057" s="703">
        <f t="shared" si="779"/>
        <v>0</v>
      </c>
      <c r="V1057" s="704">
        <f t="shared" si="780"/>
        <v>0</v>
      </c>
      <c r="W1057" s="702"/>
      <c r="X1057" s="699">
        <f t="shared" si="747"/>
        <v>0</v>
      </c>
      <c r="Y1057" s="700"/>
      <c r="Z1057" s="703">
        <f t="shared" si="748"/>
        <v>0</v>
      </c>
      <c r="AA1057" s="705">
        <f t="shared" si="749"/>
        <v>0</v>
      </c>
    </row>
    <row r="1058" spans="2:27" ht="14.25" customHeight="1" x14ac:dyDescent="0.15">
      <c r="B1058" s="872"/>
      <c r="C1058" s="873"/>
      <c r="D1058" s="874"/>
      <c r="E1058" s="864"/>
      <c r="F1058" s="865"/>
      <c r="G1058" s="846" t="s">
        <v>567</v>
      </c>
      <c r="H1058" s="680" t="s">
        <v>566</v>
      </c>
      <c r="I1058" s="706">
        <v>0</v>
      </c>
      <c r="J1058" s="716">
        <f t="shared" si="762"/>
        <v>0</v>
      </c>
      <c r="K1058" s="710"/>
      <c r="L1058" s="706">
        <v>0</v>
      </c>
      <c r="M1058" s="716">
        <f t="shared" si="763"/>
        <v>0</v>
      </c>
      <c r="N1058" s="709"/>
      <c r="O1058" s="850"/>
      <c r="P1058" s="852"/>
      <c r="Q1058" s="854"/>
      <c r="R1058" s="710"/>
      <c r="S1058" s="707">
        <f t="shared" ref="S1058:S1063" si="781">+R1058/210*1000</f>
        <v>0</v>
      </c>
      <c r="T1058" s="708"/>
      <c r="U1058" s="711">
        <f t="shared" si="779"/>
        <v>0</v>
      </c>
      <c r="V1058" s="712">
        <f t="shared" si="780"/>
        <v>0</v>
      </c>
      <c r="W1058" s="710"/>
      <c r="X1058" s="707">
        <f t="shared" si="747"/>
        <v>0</v>
      </c>
      <c r="Y1058" s="708"/>
      <c r="Z1058" s="711">
        <f t="shared" si="748"/>
        <v>0</v>
      </c>
      <c r="AA1058" s="713">
        <f t="shared" si="749"/>
        <v>0</v>
      </c>
    </row>
    <row r="1059" spans="2:27" ht="14.25" customHeight="1" x14ac:dyDescent="0.15">
      <c r="B1059" s="872"/>
      <c r="C1059" s="873"/>
      <c r="D1059" s="874"/>
      <c r="E1059" s="864"/>
      <c r="F1059" s="865"/>
      <c r="G1059" s="847"/>
      <c r="H1059" s="678" t="s">
        <v>567</v>
      </c>
      <c r="I1059" s="690">
        <v>0</v>
      </c>
      <c r="J1059" s="714">
        <f t="shared" si="762"/>
        <v>0</v>
      </c>
      <c r="K1059" s="694"/>
      <c r="L1059" s="690">
        <v>0</v>
      </c>
      <c r="M1059" s="714">
        <f t="shared" si="763"/>
        <v>0</v>
      </c>
      <c r="N1059" s="693"/>
      <c r="O1059" s="850"/>
      <c r="P1059" s="852"/>
      <c r="Q1059" s="854"/>
      <c r="R1059" s="694"/>
      <c r="S1059" s="691">
        <f t="shared" si="781"/>
        <v>0</v>
      </c>
      <c r="T1059" s="692"/>
      <c r="U1059" s="695">
        <f t="shared" si="779"/>
        <v>0</v>
      </c>
      <c r="V1059" s="696">
        <f t="shared" si="780"/>
        <v>0</v>
      </c>
      <c r="W1059" s="694"/>
      <c r="X1059" s="691">
        <f t="shared" si="747"/>
        <v>0</v>
      </c>
      <c r="Y1059" s="692"/>
      <c r="Z1059" s="695">
        <f t="shared" si="748"/>
        <v>0</v>
      </c>
      <c r="AA1059" s="697">
        <f t="shared" si="749"/>
        <v>0</v>
      </c>
    </row>
    <row r="1060" spans="2:27" ht="14.25" customHeight="1" x14ac:dyDescent="0.15">
      <c r="B1060" s="872"/>
      <c r="C1060" s="873"/>
      <c r="D1060" s="874"/>
      <c r="E1060" s="864"/>
      <c r="F1060" s="865"/>
      <c r="G1060" s="848"/>
      <c r="H1060" s="679" t="s">
        <v>568</v>
      </c>
      <c r="I1060" s="698">
        <v>0</v>
      </c>
      <c r="J1060" s="715">
        <f t="shared" si="762"/>
        <v>0</v>
      </c>
      <c r="K1060" s="702"/>
      <c r="L1060" s="698">
        <v>0</v>
      </c>
      <c r="M1060" s="715">
        <f t="shared" si="763"/>
        <v>0</v>
      </c>
      <c r="N1060" s="701"/>
      <c r="O1060" s="850"/>
      <c r="P1060" s="852"/>
      <c r="Q1060" s="854"/>
      <c r="R1060" s="702"/>
      <c r="S1060" s="699">
        <f t="shared" si="781"/>
        <v>0</v>
      </c>
      <c r="T1060" s="700"/>
      <c r="U1060" s="703">
        <f t="shared" si="779"/>
        <v>0</v>
      </c>
      <c r="V1060" s="704">
        <f t="shared" si="780"/>
        <v>0</v>
      </c>
      <c r="W1060" s="702"/>
      <c r="X1060" s="699">
        <f t="shared" si="747"/>
        <v>0</v>
      </c>
      <c r="Y1060" s="700"/>
      <c r="Z1060" s="703">
        <f t="shared" si="748"/>
        <v>0</v>
      </c>
      <c r="AA1060" s="705">
        <f t="shared" si="749"/>
        <v>0</v>
      </c>
    </row>
    <row r="1061" spans="2:27" ht="14.25" customHeight="1" x14ac:dyDescent="0.15">
      <c r="B1061" s="872"/>
      <c r="C1061" s="873"/>
      <c r="D1061" s="874"/>
      <c r="E1061" s="864"/>
      <c r="F1061" s="865"/>
      <c r="G1061" s="846" t="s">
        <v>568</v>
      </c>
      <c r="H1061" s="680" t="s">
        <v>566</v>
      </c>
      <c r="I1061" s="706">
        <v>0</v>
      </c>
      <c r="J1061" s="716">
        <f t="shared" si="762"/>
        <v>0</v>
      </c>
      <c r="K1061" s="710"/>
      <c r="L1061" s="706">
        <v>0</v>
      </c>
      <c r="M1061" s="716">
        <f t="shared" si="763"/>
        <v>0</v>
      </c>
      <c r="N1061" s="709"/>
      <c r="O1061" s="850"/>
      <c r="P1061" s="852"/>
      <c r="Q1061" s="854"/>
      <c r="R1061" s="710"/>
      <c r="S1061" s="707">
        <f t="shared" si="781"/>
        <v>0</v>
      </c>
      <c r="T1061" s="708"/>
      <c r="U1061" s="711">
        <f t="shared" si="779"/>
        <v>0</v>
      </c>
      <c r="V1061" s="712">
        <f t="shared" si="780"/>
        <v>0</v>
      </c>
      <c r="W1061" s="710"/>
      <c r="X1061" s="707">
        <f t="shared" si="747"/>
        <v>0</v>
      </c>
      <c r="Y1061" s="708"/>
      <c r="Z1061" s="711">
        <f t="shared" si="748"/>
        <v>0</v>
      </c>
      <c r="AA1061" s="713">
        <f t="shared" si="749"/>
        <v>0</v>
      </c>
    </row>
    <row r="1062" spans="2:27" ht="14.25" customHeight="1" x14ac:dyDescent="0.15">
      <c r="B1062" s="872"/>
      <c r="C1062" s="873"/>
      <c r="D1062" s="874"/>
      <c r="E1062" s="864"/>
      <c r="F1062" s="865"/>
      <c r="G1062" s="847"/>
      <c r="H1062" s="678" t="s">
        <v>567</v>
      </c>
      <c r="I1062" s="690">
        <v>0</v>
      </c>
      <c r="J1062" s="714">
        <f t="shared" si="762"/>
        <v>0</v>
      </c>
      <c r="K1062" s="694"/>
      <c r="L1062" s="690">
        <v>0</v>
      </c>
      <c r="M1062" s="714">
        <f t="shared" si="763"/>
        <v>0</v>
      </c>
      <c r="N1062" s="693"/>
      <c r="O1062" s="850"/>
      <c r="P1062" s="852"/>
      <c r="Q1062" s="854"/>
      <c r="R1062" s="694"/>
      <c r="S1062" s="691">
        <f t="shared" si="781"/>
        <v>0</v>
      </c>
      <c r="T1062" s="692"/>
      <c r="U1062" s="695">
        <f t="shared" si="779"/>
        <v>0</v>
      </c>
      <c r="V1062" s="696">
        <f t="shared" si="780"/>
        <v>0</v>
      </c>
      <c r="W1062" s="694"/>
      <c r="X1062" s="691">
        <f t="shared" si="747"/>
        <v>0</v>
      </c>
      <c r="Y1062" s="692"/>
      <c r="Z1062" s="695">
        <f t="shared" si="748"/>
        <v>0</v>
      </c>
      <c r="AA1062" s="697">
        <f t="shared" si="749"/>
        <v>0</v>
      </c>
    </row>
    <row r="1063" spans="2:27" ht="14.25" customHeight="1" x14ac:dyDescent="0.15">
      <c r="B1063" s="872"/>
      <c r="C1063" s="873"/>
      <c r="D1063" s="874"/>
      <c r="E1063" s="863"/>
      <c r="F1063" s="865"/>
      <c r="G1063" s="848"/>
      <c r="H1063" s="679" t="s">
        <v>568</v>
      </c>
      <c r="I1063" s="698">
        <v>0</v>
      </c>
      <c r="J1063" s="715">
        <f t="shared" si="762"/>
        <v>0</v>
      </c>
      <c r="K1063" s="702"/>
      <c r="L1063" s="698">
        <v>0</v>
      </c>
      <c r="M1063" s="715">
        <f t="shared" si="763"/>
        <v>0</v>
      </c>
      <c r="N1063" s="701"/>
      <c r="O1063" s="849"/>
      <c r="P1063" s="851"/>
      <c r="Q1063" s="853"/>
      <c r="R1063" s="702"/>
      <c r="S1063" s="699">
        <f t="shared" si="781"/>
        <v>0</v>
      </c>
      <c r="T1063" s="700"/>
      <c r="U1063" s="703">
        <f t="shared" si="779"/>
        <v>0</v>
      </c>
      <c r="V1063" s="704">
        <f t="shared" si="780"/>
        <v>0</v>
      </c>
      <c r="W1063" s="702"/>
      <c r="X1063" s="699">
        <f t="shared" si="747"/>
        <v>0</v>
      </c>
      <c r="Y1063" s="700"/>
      <c r="Z1063" s="703">
        <f t="shared" si="748"/>
        <v>0</v>
      </c>
      <c r="AA1063" s="705">
        <f t="shared" si="749"/>
        <v>0</v>
      </c>
    </row>
    <row r="1064" spans="2:27" ht="14.25" customHeight="1" x14ac:dyDescent="0.15">
      <c r="B1064" s="872">
        <v>118</v>
      </c>
      <c r="C1064" s="873" t="s">
        <v>220</v>
      </c>
      <c r="D1064" s="874"/>
      <c r="E1064" s="863">
        <f t="shared" ref="E1064" si="782">SUM(I1064:I1072)+SUM(L1064:L1072)</f>
        <v>250</v>
      </c>
      <c r="F1064" s="865">
        <v>144</v>
      </c>
      <c r="G1064" s="846" t="s">
        <v>566</v>
      </c>
      <c r="H1064" s="680" t="s">
        <v>566</v>
      </c>
      <c r="I1064" s="706">
        <v>75</v>
      </c>
      <c r="J1064" s="716">
        <f t="shared" si="762"/>
        <v>357.14285714285717</v>
      </c>
      <c r="K1064" s="710"/>
      <c r="L1064" s="706">
        <v>100</v>
      </c>
      <c r="M1064" s="716">
        <f t="shared" si="763"/>
        <v>274.92869961410747</v>
      </c>
      <c r="N1064" s="709"/>
      <c r="O1064" s="849"/>
      <c r="P1064" s="851">
        <f t="shared" ref="P1064" si="783">SUM(R1064:R1072)+SUM(W1064:W1072)</f>
        <v>0</v>
      </c>
      <c r="Q1064" s="853"/>
      <c r="R1064" s="710"/>
      <c r="S1064" s="707">
        <f>+R1064/210*1000</f>
        <v>0</v>
      </c>
      <c r="T1064" s="708"/>
      <c r="U1064" s="711">
        <f>+K1064+T1064</f>
        <v>0</v>
      </c>
      <c r="V1064" s="712">
        <f>IF(S1064=0,0,+U1064/S1064*100)</f>
        <v>0</v>
      </c>
      <c r="W1064" s="710"/>
      <c r="X1064" s="707">
        <f t="shared" si="747"/>
        <v>0</v>
      </c>
      <c r="Y1064" s="708"/>
      <c r="Z1064" s="711">
        <f t="shared" si="748"/>
        <v>0</v>
      </c>
      <c r="AA1064" s="713">
        <f t="shared" si="749"/>
        <v>0</v>
      </c>
    </row>
    <row r="1065" spans="2:27" ht="14.25" customHeight="1" x14ac:dyDescent="0.15">
      <c r="B1065" s="872"/>
      <c r="C1065" s="873"/>
      <c r="D1065" s="874"/>
      <c r="E1065" s="864"/>
      <c r="F1065" s="865"/>
      <c r="G1065" s="847"/>
      <c r="H1065" s="678" t="s">
        <v>567</v>
      </c>
      <c r="I1065" s="690">
        <v>75</v>
      </c>
      <c r="J1065" s="714">
        <f t="shared" si="762"/>
        <v>357.14285714285717</v>
      </c>
      <c r="K1065" s="694"/>
      <c r="L1065" s="690">
        <v>0</v>
      </c>
      <c r="M1065" s="714">
        <f t="shared" si="763"/>
        <v>0</v>
      </c>
      <c r="N1065" s="693"/>
      <c r="O1065" s="850"/>
      <c r="P1065" s="852"/>
      <c r="Q1065" s="854"/>
      <c r="R1065" s="694"/>
      <c r="S1065" s="691">
        <f t="shared" ref="S1065" si="784">+R1065/210*1000</f>
        <v>0</v>
      </c>
      <c r="T1065" s="692"/>
      <c r="U1065" s="695">
        <f t="shared" ref="U1065:U1072" si="785">+K1065+T1065</f>
        <v>0</v>
      </c>
      <c r="V1065" s="696">
        <f t="shared" ref="V1065:V1072" si="786">IF(S1065=0,0,+U1065/S1065*100)</f>
        <v>0</v>
      </c>
      <c r="W1065" s="694"/>
      <c r="X1065" s="691">
        <f t="shared" si="747"/>
        <v>0</v>
      </c>
      <c r="Y1065" s="692"/>
      <c r="Z1065" s="695">
        <f t="shared" si="748"/>
        <v>0</v>
      </c>
      <c r="AA1065" s="697">
        <f t="shared" si="749"/>
        <v>0</v>
      </c>
    </row>
    <row r="1066" spans="2:27" ht="14.25" customHeight="1" x14ac:dyDescent="0.15">
      <c r="B1066" s="872"/>
      <c r="C1066" s="873"/>
      <c r="D1066" s="874"/>
      <c r="E1066" s="864"/>
      <c r="F1066" s="865"/>
      <c r="G1066" s="848"/>
      <c r="H1066" s="679" t="s">
        <v>568</v>
      </c>
      <c r="I1066" s="698">
        <v>0</v>
      </c>
      <c r="J1066" s="715">
        <f t="shared" si="762"/>
        <v>0</v>
      </c>
      <c r="K1066" s="702"/>
      <c r="L1066" s="698">
        <v>0</v>
      </c>
      <c r="M1066" s="715">
        <f t="shared" si="763"/>
        <v>0</v>
      </c>
      <c r="N1066" s="701"/>
      <c r="O1066" s="850"/>
      <c r="P1066" s="852"/>
      <c r="Q1066" s="854"/>
      <c r="R1066" s="702"/>
      <c r="S1066" s="699">
        <f>+R1066/210*1000</f>
        <v>0</v>
      </c>
      <c r="T1066" s="700"/>
      <c r="U1066" s="703">
        <f t="shared" si="785"/>
        <v>0</v>
      </c>
      <c r="V1066" s="704">
        <f t="shared" si="786"/>
        <v>0</v>
      </c>
      <c r="W1066" s="702"/>
      <c r="X1066" s="699">
        <f t="shared" si="747"/>
        <v>0</v>
      </c>
      <c r="Y1066" s="700"/>
      <c r="Z1066" s="703">
        <f t="shared" si="748"/>
        <v>0</v>
      </c>
      <c r="AA1066" s="705">
        <f t="shared" si="749"/>
        <v>0</v>
      </c>
    </row>
    <row r="1067" spans="2:27" ht="14.25" customHeight="1" x14ac:dyDescent="0.15">
      <c r="B1067" s="872"/>
      <c r="C1067" s="873"/>
      <c r="D1067" s="874"/>
      <c r="E1067" s="864"/>
      <c r="F1067" s="865"/>
      <c r="G1067" s="846" t="s">
        <v>567</v>
      </c>
      <c r="H1067" s="680" t="s">
        <v>566</v>
      </c>
      <c r="I1067" s="706">
        <v>0</v>
      </c>
      <c r="J1067" s="716">
        <f t="shared" si="762"/>
        <v>0</v>
      </c>
      <c r="K1067" s="710"/>
      <c r="L1067" s="706">
        <v>0</v>
      </c>
      <c r="M1067" s="716">
        <f t="shared" si="763"/>
        <v>0</v>
      </c>
      <c r="N1067" s="709"/>
      <c r="O1067" s="850"/>
      <c r="P1067" s="852"/>
      <c r="Q1067" s="854"/>
      <c r="R1067" s="710"/>
      <c r="S1067" s="707">
        <f t="shared" ref="S1067:S1072" si="787">+R1067/210*1000</f>
        <v>0</v>
      </c>
      <c r="T1067" s="708"/>
      <c r="U1067" s="711">
        <f t="shared" si="785"/>
        <v>0</v>
      </c>
      <c r="V1067" s="712">
        <f t="shared" si="786"/>
        <v>0</v>
      </c>
      <c r="W1067" s="710"/>
      <c r="X1067" s="707">
        <f t="shared" si="747"/>
        <v>0</v>
      </c>
      <c r="Y1067" s="708"/>
      <c r="Z1067" s="711">
        <f t="shared" si="748"/>
        <v>0</v>
      </c>
      <c r="AA1067" s="713">
        <f t="shared" si="749"/>
        <v>0</v>
      </c>
    </row>
    <row r="1068" spans="2:27" ht="14.25" customHeight="1" x14ac:dyDescent="0.15">
      <c r="B1068" s="872"/>
      <c r="C1068" s="873"/>
      <c r="D1068" s="874"/>
      <c r="E1068" s="864"/>
      <c r="F1068" s="865"/>
      <c r="G1068" s="847"/>
      <c r="H1068" s="678" t="s">
        <v>567</v>
      </c>
      <c r="I1068" s="690">
        <v>0</v>
      </c>
      <c r="J1068" s="714">
        <f t="shared" si="762"/>
        <v>0</v>
      </c>
      <c r="K1068" s="694"/>
      <c r="L1068" s="690">
        <v>0</v>
      </c>
      <c r="M1068" s="714">
        <f t="shared" si="763"/>
        <v>0</v>
      </c>
      <c r="N1068" s="693"/>
      <c r="O1068" s="850"/>
      <c r="P1068" s="852"/>
      <c r="Q1068" s="854"/>
      <c r="R1068" s="694"/>
      <c r="S1068" s="691">
        <f t="shared" si="787"/>
        <v>0</v>
      </c>
      <c r="T1068" s="692"/>
      <c r="U1068" s="695">
        <f t="shared" si="785"/>
        <v>0</v>
      </c>
      <c r="V1068" s="696">
        <f t="shared" si="786"/>
        <v>0</v>
      </c>
      <c r="W1068" s="694"/>
      <c r="X1068" s="691">
        <f t="shared" si="747"/>
        <v>0</v>
      </c>
      <c r="Y1068" s="692"/>
      <c r="Z1068" s="695">
        <f t="shared" si="748"/>
        <v>0</v>
      </c>
      <c r="AA1068" s="697">
        <f t="shared" si="749"/>
        <v>0</v>
      </c>
    </row>
    <row r="1069" spans="2:27" ht="14.25" customHeight="1" x14ac:dyDescent="0.15">
      <c r="B1069" s="872"/>
      <c r="C1069" s="873"/>
      <c r="D1069" s="874"/>
      <c r="E1069" s="864"/>
      <c r="F1069" s="865"/>
      <c r="G1069" s="848"/>
      <c r="H1069" s="679" t="s">
        <v>568</v>
      </c>
      <c r="I1069" s="698">
        <v>0</v>
      </c>
      <c r="J1069" s="715">
        <f t="shared" si="762"/>
        <v>0</v>
      </c>
      <c r="K1069" s="702"/>
      <c r="L1069" s="698">
        <v>0</v>
      </c>
      <c r="M1069" s="715">
        <f t="shared" si="763"/>
        <v>0</v>
      </c>
      <c r="N1069" s="701"/>
      <c r="O1069" s="850"/>
      <c r="P1069" s="852"/>
      <c r="Q1069" s="854"/>
      <c r="R1069" s="702"/>
      <c r="S1069" s="699">
        <f t="shared" si="787"/>
        <v>0</v>
      </c>
      <c r="T1069" s="700"/>
      <c r="U1069" s="703">
        <f t="shared" si="785"/>
        <v>0</v>
      </c>
      <c r="V1069" s="704">
        <f t="shared" si="786"/>
        <v>0</v>
      </c>
      <c r="W1069" s="702"/>
      <c r="X1069" s="699">
        <f t="shared" si="747"/>
        <v>0</v>
      </c>
      <c r="Y1069" s="700"/>
      <c r="Z1069" s="703">
        <f t="shared" si="748"/>
        <v>0</v>
      </c>
      <c r="AA1069" s="705">
        <f t="shared" si="749"/>
        <v>0</v>
      </c>
    </row>
    <row r="1070" spans="2:27" ht="14.25" customHeight="1" x14ac:dyDescent="0.15">
      <c r="B1070" s="872"/>
      <c r="C1070" s="873"/>
      <c r="D1070" s="874"/>
      <c r="E1070" s="864"/>
      <c r="F1070" s="865"/>
      <c r="G1070" s="846" t="s">
        <v>568</v>
      </c>
      <c r="H1070" s="680" t="s">
        <v>566</v>
      </c>
      <c r="I1070" s="706">
        <v>0</v>
      </c>
      <c r="J1070" s="716">
        <f t="shared" si="762"/>
        <v>0</v>
      </c>
      <c r="K1070" s="710"/>
      <c r="L1070" s="706">
        <v>0</v>
      </c>
      <c r="M1070" s="716">
        <f t="shared" si="763"/>
        <v>0</v>
      </c>
      <c r="N1070" s="709"/>
      <c r="O1070" s="850"/>
      <c r="P1070" s="852"/>
      <c r="Q1070" s="854"/>
      <c r="R1070" s="710"/>
      <c r="S1070" s="707">
        <f t="shared" si="787"/>
        <v>0</v>
      </c>
      <c r="T1070" s="708"/>
      <c r="U1070" s="711">
        <f t="shared" si="785"/>
        <v>0</v>
      </c>
      <c r="V1070" s="712">
        <f t="shared" si="786"/>
        <v>0</v>
      </c>
      <c r="W1070" s="710"/>
      <c r="X1070" s="707">
        <f t="shared" si="747"/>
        <v>0</v>
      </c>
      <c r="Y1070" s="708"/>
      <c r="Z1070" s="711">
        <f t="shared" si="748"/>
        <v>0</v>
      </c>
      <c r="AA1070" s="713">
        <f t="shared" si="749"/>
        <v>0</v>
      </c>
    </row>
    <row r="1071" spans="2:27" ht="14.25" customHeight="1" x14ac:dyDescent="0.15">
      <c r="B1071" s="872"/>
      <c r="C1071" s="873"/>
      <c r="D1071" s="874"/>
      <c r="E1071" s="864"/>
      <c r="F1071" s="865"/>
      <c r="G1071" s="847"/>
      <c r="H1071" s="678" t="s">
        <v>567</v>
      </c>
      <c r="I1071" s="690">
        <v>0</v>
      </c>
      <c r="J1071" s="691">
        <f t="shared" si="762"/>
        <v>0</v>
      </c>
      <c r="K1071" s="692"/>
      <c r="L1071" s="690">
        <v>0</v>
      </c>
      <c r="M1071" s="691">
        <f t="shared" si="763"/>
        <v>0</v>
      </c>
      <c r="N1071" s="693"/>
      <c r="O1071" s="850"/>
      <c r="P1071" s="852"/>
      <c r="Q1071" s="854"/>
      <c r="R1071" s="694"/>
      <c r="S1071" s="691">
        <f t="shared" si="787"/>
        <v>0</v>
      </c>
      <c r="T1071" s="692"/>
      <c r="U1071" s="695">
        <f t="shared" si="785"/>
        <v>0</v>
      </c>
      <c r="V1071" s="696">
        <f t="shared" si="786"/>
        <v>0</v>
      </c>
      <c r="W1071" s="694"/>
      <c r="X1071" s="691">
        <f t="shared" si="747"/>
        <v>0</v>
      </c>
      <c r="Y1071" s="692"/>
      <c r="Z1071" s="695">
        <f t="shared" si="748"/>
        <v>0</v>
      </c>
      <c r="AA1071" s="697">
        <f t="shared" si="749"/>
        <v>0</v>
      </c>
    </row>
    <row r="1072" spans="2:27" ht="14.25" customHeight="1" x14ac:dyDescent="0.15">
      <c r="B1072" s="872"/>
      <c r="C1072" s="873"/>
      <c r="D1072" s="874"/>
      <c r="E1072" s="863"/>
      <c r="F1072" s="865"/>
      <c r="G1072" s="848"/>
      <c r="H1072" s="679" t="s">
        <v>568</v>
      </c>
      <c r="I1072" s="698">
        <v>0</v>
      </c>
      <c r="J1072" s="699">
        <f t="shared" si="762"/>
        <v>0</v>
      </c>
      <c r="K1072" s="700"/>
      <c r="L1072" s="698">
        <v>0</v>
      </c>
      <c r="M1072" s="699">
        <f t="shared" si="763"/>
        <v>0</v>
      </c>
      <c r="N1072" s="701"/>
      <c r="O1072" s="849"/>
      <c r="P1072" s="851"/>
      <c r="Q1072" s="853"/>
      <c r="R1072" s="702"/>
      <c r="S1072" s="699">
        <f t="shared" si="787"/>
        <v>0</v>
      </c>
      <c r="T1072" s="700"/>
      <c r="U1072" s="703">
        <f t="shared" si="785"/>
        <v>0</v>
      </c>
      <c r="V1072" s="704">
        <f t="shared" si="786"/>
        <v>0</v>
      </c>
      <c r="W1072" s="702"/>
      <c r="X1072" s="699">
        <f t="shared" si="747"/>
        <v>0</v>
      </c>
      <c r="Y1072" s="700"/>
      <c r="Z1072" s="703">
        <f t="shared" si="748"/>
        <v>0</v>
      </c>
      <c r="AA1072" s="705">
        <f t="shared" si="749"/>
        <v>0</v>
      </c>
    </row>
    <row r="1073" spans="2:27" ht="14.25" customHeight="1" x14ac:dyDescent="0.15">
      <c r="B1073" s="858">
        <v>119</v>
      </c>
      <c r="C1073" s="859" t="s">
        <v>221</v>
      </c>
      <c r="D1073" s="860" t="s">
        <v>571</v>
      </c>
      <c r="E1073" s="863">
        <f t="shared" ref="E1073" si="788">SUM(I1073:I1081)+SUM(L1073:L1081)</f>
        <v>400</v>
      </c>
      <c r="F1073" s="865">
        <v>152</v>
      </c>
      <c r="G1073" s="846" t="s">
        <v>566</v>
      </c>
      <c r="H1073" s="680" t="s">
        <v>566</v>
      </c>
      <c r="I1073" s="706">
        <v>100</v>
      </c>
      <c r="J1073" s="716">
        <f t="shared" si="762"/>
        <v>476.19047619047615</v>
      </c>
      <c r="K1073" s="710"/>
      <c r="L1073" s="706">
        <v>200</v>
      </c>
      <c r="M1073" s="716">
        <f t="shared" si="763"/>
        <v>549.85739922821494</v>
      </c>
      <c r="N1073" s="709"/>
      <c r="O1073" s="849"/>
      <c r="P1073" s="851">
        <f t="shared" ref="P1073" si="789">SUM(R1073:R1081)+SUM(W1073:W1081)</f>
        <v>0</v>
      </c>
      <c r="Q1073" s="853"/>
      <c r="R1073" s="710"/>
      <c r="S1073" s="707">
        <f>+R1073/210*1000</f>
        <v>0</v>
      </c>
      <c r="T1073" s="708"/>
      <c r="U1073" s="711">
        <f>+K1073+T1073</f>
        <v>0</v>
      </c>
      <c r="V1073" s="712">
        <f>IF(S1073=0,0,+U1073/S1073*100)</f>
        <v>0</v>
      </c>
      <c r="W1073" s="710"/>
      <c r="X1073" s="707">
        <f t="shared" si="747"/>
        <v>0</v>
      </c>
      <c r="Y1073" s="708"/>
      <c r="Z1073" s="711">
        <f t="shared" si="748"/>
        <v>0</v>
      </c>
      <c r="AA1073" s="713">
        <f t="shared" si="749"/>
        <v>0</v>
      </c>
    </row>
    <row r="1074" spans="2:27" ht="14.25" customHeight="1" x14ac:dyDescent="0.15">
      <c r="B1074" s="858"/>
      <c r="C1074" s="859"/>
      <c r="D1074" s="861"/>
      <c r="E1074" s="864"/>
      <c r="F1074" s="865"/>
      <c r="G1074" s="847"/>
      <c r="H1074" s="678" t="s">
        <v>567</v>
      </c>
      <c r="I1074" s="690">
        <v>100</v>
      </c>
      <c r="J1074" s="714">
        <f t="shared" si="762"/>
        <v>476.19047619047615</v>
      </c>
      <c r="K1074" s="694"/>
      <c r="L1074" s="690">
        <v>0</v>
      </c>
      <c r="M1074" s="714">
        <f t="shared" si="763"/>
        <v>0</v>
      </c>
      <c r="N1074" s="693"/>
      <c r="O1074" s="850"/>
      <c r="P1074" s="852"/>
      <c r="Q1074" s="854"/>
      <c r="R1074" s="694"/>
      <c r="S1074" s="691">
        <f t="shared" ref="S1074" si="790">+R1074/210*1000</f>
        <v>0</v>
      </c>
      <c r="T1074" s="692"/>
      <c r="U1074" s="695">
        <f t="shared" ref="U1074:U1081" si="791">+K1074+T1074</f>
        <v>0</v>
      </c>
      <c r="V1074" s="696">
        <f t="shared" ref="V1074:V1081" si="792">IF(S1074=0,0,+U1074/S1074*100)</f>
        <v>0</v>
      </c>
      <c r="W1074" s="694"/>
      <c r="X1074" s="691">
        <f t="shared" si="747"/>
        <v>0</v>
      </c>
      <c r="Y1074" s="692"/>
      <c r="Z1074" s="695">
        <f t="shared" si="748"/>
        <v>0</v>
      </c>
      <c r="AA1074" s="697">
        <f t="shared" si="749"/>
        <v>0</v>
      </c>
    </row>
    <row r="1075" spans="2:27" ht="14.25" customHeight="1" x14ac:dyDescent="0.15">
      <c r="B1075" s="858"/>
      <c r="C1075" s="859"/>
      <c r="D1075" s="861"/>
      <c r="E1075" s="864"/>
      <c r="F1075" s="865"/>
      <c r="G1075" s="848"/>
      <c r="H1075" s="679" t="s">
        <v>568</v>
      </c>
      <c r="I1075" s="698">
        <v>0</v>
      </c>
      <c r="J1075" s="715">
        <f t="shared" si="762"/>
        <v>0</v>
      </c>
      <c r="K1075" s="702"/>
      <c r="L1075" s="698">
        <v>0</v>
      </c>
      <c r="M1075" s="715">
        <f t="shared" si="763"/>
        <v>0</v>
      </c>
      <c r="N1075" s="701"/>
      <c r="O1075" s="850"/>
      <c r="P1075" s="852"/>
      <c r="Q1075" s="854"/>
      <c r="R1075" s="702"/>
      <c r="S1075" s="699">
        <f>+R1075/210*1000</f>
        <v>0</v>
      </c>
      <c r="T1075" s="700"/>
      <c r="U1075" s="703">
        <f t="shared" si="791"/>
        <v>0</v>
      </c>
      <c r="V1075" s="704">
        <f t="shared" si="792"/>
        <v>0</v>
      </c>
      <c r="W1075" s="702"/>
      <c r="X1075" s="699">
        <f t="shared" si="747"/>
        <v>0</v>
      </c>
      <c r="Y1075" s="700"/>
      <c r="Z1075" s="703">
        <f t="shared" si="748"/>
        <v>0</v>
      </c>
      <c r="AA1075" s="705">
        <f t="shared" si="749"/>
        <v>0</v>
      </c>
    </row>
    <row r="1076" spans="2:27" ht="14.25" customHeight="1" x14ac:dyDescent="0.15">
      <c r="B1076" s="858"/>
      <c r="C1076" s="859"/>
      <c r="D1076" s="861"/>
      <c r="E1076" s="864"/>
      <c r="F1076" s="865"/>
      <c r="G1076" s="846" t="s">
        <v>567</v>
      </c>
      <c r="H1076" s="680" t="s">
        <v>566</v>
      </c>
      <c r="I1076" s="706">
        <v>0</v>
      </c>
      <c r="J1076" s="716">
        <f t="shared" si="762"/>
        <v>0</v>
      </c>
      <c r="K1076" s="710"/>
      <c r="L1076" s="706">
        <v>0</v>
      </c>
      <c r="M1076" s="716">
        <f t="shared" si="763"/>
        <v>0</v>
      </c>
      <c r="N1076" s="709"/>
      <c r="O1076" s="850"/>
      <c r="P1076" s="852"/>
      <c r="Q1076" s="854"/>
      <c r="R1076" s="710"/>
      <c r="S1076" s="707">
        <f t="shared" ref="S1076:S1081" si="793">+R1076/210*1000</f>
        <v>0</v>
      </c>
      <c r="T1076" s="708"/>
      <c r="U1076" s="711">
        <f t="shared" si="791"/>
        <v>0</v>
      </c>
      <c r="V1076" s="712">
        <f t="shared" si="792"/>
        <v>0</v>
      </c>
      <c r="W1076" s="710"/>
      <c r="X1076" s="707">
        <f t="shared" si="747"/>
        <v>0</v>
      </c>
      <c r="Y1076" s="708"/>
      <c r="Z1076" s="711">
        <f t="shared" si="748"/>
        <v>0</v>
      </c>
      <c r="AA1076" s="713">
        <f t="shared" si="749"/>
        <v>0</v>
      </c>
    </row>
    <row r="1077" spans="2:27" ht="14.25" customHeight="1" x14ac:dyDescent="0.15">
      <c r="B1077" s="858"/>
      <c r="C1077" s="859"/>
      <c r="D1077" s="861"/>
      <c r="E1077" s="864"/>
      <c r="F1077" s="865"/>
      <c r="G1077" s="847"/>
      <c r="H1077" s="678" t="s">
        <v>567</v>
      </c>
      <c r="I1077" s="690">
        <v>0</v>
      </c>
      <c r="J1077" s="714">
        <f t="shared" si="762"/>
        <v>0</v>
      </c>
      <c r="K1077" s="694"/>
      <c r="L1077" s="690">
        <v>0</v>
      </c>
      <c r="M1077" s="714">
        <f t="shared" si="763"/>
        <v>0</v>
      </c>
      <c r="N1077" s="693"/>
      <c r="O1077" s="850"/>
      <c r="P1077" s="852"/>
      <c r="Q1077" s="854"/>
      <c r="R1077" s="694"/>
      <c r="S1077" s="691">
        <f t="shared" si="793"/>
        <v>0</v>
      </c>
      <c r="T1077" s="692"/>
      <c r="U1077" s="695">
        <f t="shared" si="791"/>
        <v>0</v>
      </c>
      <c r="V1077" s="696">
        <f t="shared" si="792"/>
        <v>0</v>
      </c>
      <c r="W1077" s="694"/>
      <c r="X1077" s="691">
        <f t="shared" si="747"/>
        <v>0</v>
      </c>
      <c r="Y1077" s="692"/>
      <c r="Z1077" s="695">
        <f t="shared" si="748"/>
        <v>0</v>
      </c>
      <c r="AA1077" s="697">
        <f t="shared" si="749"/>
        <v>0</v>
      </c>
    </row>
    <row r="1078" spans="2:27" ht="14.25" customHeight="1" x14ac:dyDescent="0.15">
      <c r="B1078" s="858"/>
      <c r="C1078" s="859"/>
      <c r="D1078" s="861"/>
      <c r="E1078" s="864"/>
      <c r="F1078" s="865"/>
      <c r="G1078" s="848"/>
      <c r="H1078" s="679" t="s">
        <v>568</v>
      </c>
      <c r="I1078" s="698">
        <v>0</v>
      </c>
      <c r="J1078" s="715">
        <f t="shared" si="762"/>
        <v>0</v>
      </c>
      <c r="K1078" s="702"/>
      <c r="L1078" s="698">
        <v>0</v>
      </c>
      <c r="M1078" s="715">
        <f t="shared" si="763"/>
        <v>0</v>
      </c>
      <c r="N1078" s="701"/>
      <c r="O1078" s="850"/>
      <c r="P1078" s="852"/>
      <c r="Q1078" s="854"/>
      <c r="R1078" s="702"/>
      <c r="S1078" s="699">
        <f t="shared" si="793"/>
        <v>0</v>
      </c>
      <c r="T1078" s="700"/>
      <c r="U1078" s="703">
        <f t="shared" si="791"/>
        <v>0</v>
      </c>
      <c r="V1078" s="704">
        <f t="shared" si="792"/>
        <v>0</v>
      </c>
      <c r="W1078" s="702"/>
      <c r="X1078" s="699">
        <f t="shared" si="747"/>
        <v>0</v>
      </c>
      <c r="Y1078" s="700"/>
      <c r="Z1078" s="703">
        <f t="shared" si="748"/>
        <v>0</v>
      </c>
      <c r="AA1078" s="705">
        <f t="shared" si="749"/>
        <v>0</v>
      </c>
    </row>
    <row r="1079" spans="2:27" ht="14.25" customHeight="1" x14ac:dyDescent="0.15">
      <c r="B1079" s="858"/>
      <c r="C1079" s="859"/>
      <c r="D1079" s="861"/>
      <c r="E1079" s="864"/>
      <c r="F1079" s="865"/>
      <c r="G1079" s="846" t="s">
        <v>568</v>
      </c>
      <c r="H1079" s="680" t="s">
        <v>566</v>
      </c>
      <c r="I1079" s="706">
        <v>0</v>
      </c>
      <c r="J1079" s="716">
        <f t="shared" si="762"/>
        <v>0</v>
      </c>
      <c r="K1079" s="710"/>
      <c r="L1079" s="706">
        <v>0</v>
      </c>
      <c r="M1079" s="716">
        <f t="shared" si="763"/>
        <v>0</v>
      </c>
      <c r="N1079" s="709"/>
      <c r="O1079" s="850"/>
      <c r="P1079" s="852"/>
      <c r="Q1079" s="854"/>
      <c r="R1079" s="710"/>
      <c r="S1079" s="707">
        <f t="shared" si="793"/>
        <v>0</v>
      </c>
      <c r="T1079" s="708"/>
      <c r="U1079" s="711">
        <f t="shared" si="791"/>
        <v>0</v>
      </c>
      <c r="V1079" s="712">
        <f t="shared" si="792"/>
        <v>0</v>
      </c>
      <c r="W1079" s="710"/>
      <c r="X1079" s="707">
        <f t="shared" si="747"/>
        <v>0</v>
      </c>
      <c r="Y1079" s="708"/>
      <c r="Z1079" s="711">
        <f t="shared" si="748"/>
        <v>0</v>
      </c>
      <c r="AA1079" s="713">
        <f t="shared" si="749"/>
        <v>0</v>
      </c>
    </row>
    <row r="1080" spans="2:27" ht="14.25" customHeight="1" x14ac:dyDescent="0.15">
      <c r="B1080" s="858"/>
      <c r="C1080" s="859"/>
      <c r="D1080" s="861"/>
      <c r="E1080" s="864"/>
      <c r="F1080" s="865"/>
      <c r="G1080" s="847"/>
      <c r="H1080" s="678" t="s">
        <v>567</v>
      </c>
      <c r="I1080" s="690">
        <v>0</v>
      </c>
      <c r="J1080" s="714">
        <f t="shared" si="762"/>
        <v>0</v>
      </c>
      <c r="K1080" s="694"/>
      <c r="L1080" s="690">
        <v>0</v>
      </c>
      <c r="M1080" s="714">
        <f t="shared" si="763"/>
        <v>0</v>
      </c>
      <c r="N1080" s="693"/>
      <c r="O1080" s="850"/>
      <c r="P1080" s="852"/>
      <c r="Q1080" s="854"/>
      <c r="R1080" s="694"/>
      <c r="S1080" s="691">
        <f t="shared" si="793"/>
        <v>0</v>
      </c>
      <c r="T1080" s="692"/>
      <c r="U1080" s="695">
        <f t="shared" si="791"/>
        <v>0</v>
      </c>
      <c r="V1080" s="696">
        <f t="shared" si="792"/>
        <v>0</v>
      </c>
      <c r="W1080" s="694"/>
      <c r="X1080" s="691">
        <f t="shared" ref="X1080:X1143" si="794">+W1080/210/SQRT(3)*1000</f>
        <v>0</v>
      </c>
      <c r="Y1080" s="692"/>
      <c r="Z1080" s="695">
        <f t="shared" ref="Z1080:Z1143" si="795">+N1080+Y1080</f>
        <v>0</v>
      </c>
      <c r="AA1080" s="697">
        <f t="shared" ref="AA1080:AA1143" si="796">IF(X1080=0,0,+Z1080/X1080*100)</f>
        <v>0</v>
      </c>
    </row>
    <row r="1081" spans="2:27" ht="14.25" customHeight="1" x14ac:dyDescent="0.15">
      <c r="B1081" s="858"/>
      <c r="C1081" s="859"/>
      <c r="D1081" s="862"/>
      <c r="E1081" s="863"/>
      <c r="F1081" s="865"/>
      <c r="G1081" s="848"/>
      <c r="H1081" s="679" t="s">
        <v>568</v>
      </c>
      <c r="I1081" s="698">
        <v>0</v>
      </c>
      <c r="J1081" s="715">
        <f t="shared" si="762"/>
        <v>0</v>
      </c>
      <c r="K1081" s="702"/>
      <c r="L1081" s="698">
        <v>0</v>
      </c>
      <c r="M1081" s="715">
        <f t="shared" si="763"/>
        <v>0</v>
      </c>
      <c r="N1081" s="701"/>
      <c r="O1081" s="849"/>
      <c r="P1081" s="851"/>
      <c r="Q1081" s="853"/>
      <c r="R1081" s="702"/>
      <c r="S1081" s="699">
        <f t="shared" si="793"/>
        <v>0</v>
      </c>
      <c r="T1081" s="700"/>
      <c r="U1081" s="703">
        <f t="shared" si="791"/>
        <v>0</v>
      </c>
      <c r="V1081" s="704">
        <f t="shared" si="792"/>
        <v>0</v>
      </c>
      <c r="W1081" s="702"/>
      <c r="X1081" s="699">
        <f t="shared" si="794"/>
        <v>0</v>
      </c>
      <c r="Y1081" s="700"/>
      <c r="Z1081" s="703">
        <f t="shared" si="795"/>
        <v>0</v>
      </c>
      <c r="AA1081" s="705">
        <f t="shared" si="796"/>
        <v>0</v>
      </c>
    </row>
    <row r="1082" spans="2:27" ht="14.25" customHeight="1" x14ac:dyDescent="0.15">
      <c r="B1082" s="872">
        <v>120</v>
      </c>
      <c r="C1082" s="873" t="s">
        <v>222</v>
      </c>
      <c r="D1082" s="874"/>
      <c r="E1082" s="863">
        <f t="shared" ref="E1082" si="797">SUM(I1082:I1090)+SUM(L1082:L1090)</f>
        <v>175</v>
      </c>
      <c r="F1082" s="865">
        <v>161</v>
      </c>
      <c r="G1082" s="846" t="s">
        <v>566</v>
      </c>
      <c r="H1082" s="680" t="s">
        <v>566</v>
      </c>
      <c r="I1082" s="706">
        <v>75</v>
      </c>
      <c r="J1082" s="716">
        <f t="shared" si="762"/>
        <v>357.14285714285717</v>
      </c>
      <c r="K1082" s="710"/>
      <c r="L1082" s="706">
        <v>0</v>
      </c>
      <c r="M1082" s="716">
        <f t="shared" si="763"/>
        <v>0</v>
      </c>
      <c r="N1082" s="709"/>
      <c r="O1082" s="849"/>
      <c r="P1082" s="851">
        <f t="shared" ref="P1082" si="798">SUM(R1082:R1090)+SUM(W1082:W1090)</f>
        <v>0</v>
      </c>
      <c r="Q1082" s="853"/>
      <c r="R1082" s="710"/>
      <c r="S1082" s="707">
        <f>+R1082/210*1000</f>
        <v>0</v>
      </c>
      <c r="T1082" s="708"/>
      <c r="U1082" s="711">
        <f>+K1082+T1082</f>
        <v>0</v>
      </c>
      <c r="V1082" s="712">
        <f>IF(S1082=0,0,+U1082/S1082*100)</f>
        <v>0</v>
      </c>
      <c r="W1082" s="710"/>
      <c r="X1082" s="707">
        <f t="shared" si="794"/>
        <v>0</v>
      </c>
      <c r="Y1082" s="708"/>
      <c r="Z1082" s="711">
        <f t="shared" si="795"/>
        <v>0</v>
      </c>
      <c r="AA1082" s="713">
        <f t="shared" si="796"/>
        <v>0</v>
      </c>
    </row>
    <row r="1083" spans="2:27" ht="14.25" customHeight="1" x14ac:dyDescent="0.15">
      <c r="B1083" s="872"/>
      <c r="C1083" s="873"/>
      <c r="D1083" s="874"/>
      <c r="E1083" s="864"/>
      <c r="F1083" s="865"/>
      <c r="G1083" s="847"/>
      <c r="H1083" s="678" t="s">
        <v>567</v>
      </c>
      <c r="I1083" s="690">
        <v>0</v>
      </c>
      <c r="J1083" s="714">
        <f t="shared" si="762"/>
        <v>0</v>
      </c>
      <c r="K1083" s="694"/>
      <c r="L1083" s="690">
        <v>0</v>
      </c>
      <c r="M1083" s="714">
        <f t="shared" si="763"/>
        <v>0</v>
      </c>
      <c r="N1083" s="693"/>
      <c r="O1083" s="850"/>
      <c r="P1083" s="852"/>
      <c r="Q1083" s="854"/>
      <c r="R1083" s="694"/>
      <c r="S1083" s="691">
        <f t="shared" ref="S1083" si="799">+R1083/210*1000</f>
        <v>0</v>
      </c>
      <c r="T1083" s="692"/>
      <c r="U1083" s="695">
        <f t="shared" ref="U1083:U1090" si="800">+K1083+T1083</f>
        <v>0</v>
      </c>
      <c r="V1083" s="696">
        <f t="shared" ref="V1083:V1090" si="801">IF(S1083=0,0,+U1083/S1083*100)</f>
        <v>0</v>
      </c>
      <c r="W1083" s="694"/>
      <c r="X1083" s="691">
        <f t="shared" si="794"/>
        <v>0</v>
      </c>
      <c r="Y1083" s="692"/>
      <c r="Z1083" s="695">
        <f t="shared" si="795"/>
        <v>0</v>
      </c>
      <c r="AA1083" s="697">
        <f t="shared" si="796"/>
        <v>0</v>
      </c>
    </row>
    <row r="1084" spans="2:27" ht="14.25" customHeight="1" x14ac:dyDescent="0.15">
      <c r="B1084" s="872"/>
      <c r="C1084" s="873"/>
      <c r="D1084" s="874"/>
      <c r="E1084" s="864"/>
      <c r="F1084" s="865"/>
      <c r="G1084" s="848"/>
      <c r="H1084" s="679" t="s">
        <v>568</v>
      </c>
      <c r="I1084" s="698">
        <v>0</v>
      </c>
      <c r="J1084" s="715">
        <f t="shared" si="762"/>
        <v>0</v>
      </c>
      <c r="K1084" s="702"/>
      <c r="L1084" s="698">
        <v>0</v>
      </c>
      <c r="M1084" s="715">
        <f t="shared" si="763"/>
        <v>0</v>
      </c>
      <c r="N1084" s="701"/>
      <c r="O1084" s="850"/>
      <c r="P1084" s="852"/>
      <c r="Q1084" s="854"/>
      <c r="R1084" s="702"/>
      <c r="S1084" s="699">
        <f>+R1084/210*1000</f>
        <v>0</v>
      </c>
      <c r="T1084" s="700"/>
      <c r="U1084" s="703">
        <f t="shared" si="800"/>
        <v>0</v>
      </c>
      <c r="V1084" s="704">
        <f t="shared" si="801"/>
        <v>0</v>
      </c>
      <c r="W1084" s="702"/>
      <c r="X1084" s="699">
        <f t="shared" si="794"/>
        <v>0</v>
      </c>
      <c r="Y1084" s="700"/>
      <c r="Z1084" s="703">
        <f t="shared" si="795"/>
        <v>0</v>
      </c>
      <c r="AA1084" s="705">
        <f t="shared" si="796"/>
        <v>0</v>
      </c>
    </row>
    <row r="1085" spans="2:27" ht="14.25" customHeight="1" x14ac:dyDescent="0.15">
      <c r="B1085" s="872"/>
      <c r="C1085" s="873"/>
      <c r="D1085" s="874"/>
      <c r="E1085" s="864"/>
      <c r="F1085" s="865"/>
      <c r="G1085" s="846" t="s">
        <v>567</v>
      </c>
      <c r="H1085" s="680" t="s">
        <v>566</v>
      </c>
      <c r="I1085" s="706">
        <v>0</v>
      </c>
      <c r="J1085" s="716">
        <f t="shared" si="762"/>
        <v>0</v>
      </c>
      <c r="K1085" s="710"/>
      <c r="L1085" s="706">
        <v>0</v>
      </c>
      <c r="M1085" s="716">
        <f t="shared" si="763"/>
        <v>0</v>
      </c>
      <c r="N1085" s="709"/>
      <c r="O1085" s="850"/>
      <c r="P1085" s="852"/>
      <c r="Q1085" s="854"/>
      <c r="R1085" s="710"/>
      <c r="S1085" s="707">
        <f t="shared" ref="S1085:S1090" si="802">+R1085/210*1000</f>
        <v>0</v>
      </c>
      <c r="T1085" s="708"/>
      <c r="U1085" s="711">
        <f t="shared" si="800"/>
        <v>0</v>
      </c>
      <c r="V1085" s="712">
        <f t="shared" si="801"/>
        <v>0</v>
      </c>
      <c r="W1085" s="710"/>
      <c r="X1085" s="707">
        <f t="shared" si="794"/>
        <v>0</v>
      </c>
      <c r="Y1085" s="708"/>
      <c r="Z1085" s="711">
        <f t="shared" si="795"/>
        <v>0</v>
      </c>
      <c r="AA1085" s="713">
        <f t="shared" si="796"/>
        <v>0</v>
      </c>
    </row>
    <row r="1086" spans="2:27" ht="14.25" customHeight="1" x14ac:dyDescent="0.15">
      <c r="B1086" s="872"/>
      <c r="C1086" s="873"/>
      <c r="D1086" s="874"/>
      <c r="E1086" s="864"/>
      <c r="F1086" s="865"/>
      <c r="G1086" s="847"/>
      <c r="H1086" s="678" t="s">
        <v>567</v>
      </c>
      <c r="I1086" s="690">
        <v>0</v>
      </c>
      <c r="J1086" s="714">
        <f t="shared" si="762"/>
        <v>0</v>
      </c>
      <c r="K1086" s="694"/>
      <c r="L1086" s="690">
        <v>0</v>
      </c>
      <c r="M1086" s="714">
        <f t="shared" si="763"/>
        <v>0</v>
      </c>
      <c r="N1086" s="693"/>
      <c r="O1086" s="850"/>
      <c r="P1086" s="852"/>
      <c r="Q1086" s="854"/>
      <c r="R1086" s="694"/>
      <c r="S1086" s="691">
        <f t="shared" si="802"/>
        <v>0</v>
      </c>
      <c r="T1086" s="692"/>
      <c r="U1086" s="695">
        <f t="shared" si="800"/>
        <v>0</v>
      </c>
      <c r="V1086" s="696">
        <f t="shared" si="801"/>
        <v>0</v>
      </c>
      <c r="W1086" s="694"/>
      <c r="X1086" s="691">
        <f t="shared" si="794"/>
        <v>0</v>
      </c>
      <c r="Y1086" s="692"/>
      <c r="Z1086" s="695">
        <f t="shared" si="795"/>
        <v>0</v>
      </c>
      <c r="AA1086" s="697">
        <f t="shared" si="796"/>
        <v>0</v>
      </c>
    </row>
    <row r="1087" spans="2:27" ht="14.25" customHeight="1" x14ac:dyDescent="0.15">
      <c r="B1087" s="872"/>
      <c r="C1087" s="873"/>
      <c r="D1087" s="874"/>
      <c r="E1087" s="864"/>
      <c r="F1087" s="865"/>
      <c r="G1087" s="848"/>
      <c r="H1087" s="679" t="s">
        <v>568</v>
      </c>
      <c r="I1087" s="698">
        <v>0</v>
      </c>
      <c r="J1087" s="715">
        <f t="shared" si="762"/>
        <v>0</v>
      </c>
      <c r="K1087" s="702"/>
      <c r="L1087" s="698">
        <v>0</v>
      </c>
      <c r="M1087" s="715">
        <f t="shared" si="763"/>
        <v>0</v>
      </c>
      <c r="N1087" s="701"/>
      <c r="O1087" s="850"/>
      <c r="P1087" s="852"/>
      <c r="Q1087" s="854"/>
      <c r="R1087" s="702"/>
      <c r="S1087" s="699">
        <f t="shared" si="802"/>
        <v>0</v>
      </c>
      <c r="T1087" s="700"/>
      <c r="U1087" s="703">
        <f t="shared" si="800"/>
        <v>0</v>
      </c>
      <c r="V1087" s="704">
        <f t="shared" si="801"/>
        <v>0</v>
      </c>
      <c r="W1087" s="702"/>
      <c r="X1087" s="699">
        <f t="shared" si="794"/>
        <v>0</v>
      </c>
      <c r="Y1087" s="700"/>
      <c r="Z1087" s="703">
        <f t="shared" si="795"/>
        <v>0</v>
      </c>
      <c r="AA1087" s="705">
        <f t="shared" si="796"/>
        <v>0</v>
      </c>
    </row>
    <row r="1088" spans="2:27" ht="14.25" customHeight="1" x14ac:dyDescent="0.15">
      <c r="B1088" s="872"/>
      <c r="C1088" s="873"/>
      <c r="D1088" s="874"/>
      <c r="E1088" s="864"/>
      <c r="F1088" s="865"/>
      <c r="G1088" s="846" t="s">
        <v>568</v>
      </c>
      <c r="H1088" s="680" t="s">
        <v>566</v>
      </c>
      <c r="I1088" s="706">
        <v>100</v>
      </c>
      <c r="J1088" s="716">
        <f t="shared" si="762"/>
        <v>476.19047619047615</v>
      </c>
      <c r="K1088" s="710"/>
      <c r="L1088" s="706">
        <v>0</v>
      </c>
      <c r="M1088" s="716">
        <f t="shared" si="763"/>
        <v>0</v>
      </c>
      <c r="N1088" s="709"/>
      <c r="O1088" s="850"/>
      <c r="P1088" s="852"/>
      <c r="Q1088" s="854"/>
      <c r="R1088" s="710"/>
      <c r="S1088" s="707">
        <f t="shared" si="802"/>
        <v>0</v>
      </c>
      <c r="T1088" s="708"/>
      <c r="U1088" s="711">
        <f t="shared" si="800"/>
        <v>0</v>
      </c>
      <c r="V1088" s="712">
        <f t="shared" si="801"/>
        <v>0</v>
      </c>
      <c r="W1088" s="710"/>
      <c r="X1088" s="707">
        <f t="shared" si="794"/>
        <v>0</v>
      </c>
      <c r="Y1088" s="708"/>
      <c r="Z1088" s="711">
        <f t="shared" si="795"/>
        <v>0</v>
      </c>
      <c r="AA1088" s="713">
        <f t="shared" si="796"/>
        <v>0</v>
      </c>
    </row>
    <row r="1089" spans="2:27" ht="14.25" customHeight="1" x14ac:dyDescent="0.15">
      <c r="B1089" s="872"/>
      <c r="C1089" s="873"/>
      <c r="D1089" s="874"/>
      <c r="E1089" s="864"/>
      <c r="F1089" s="865"/>
      <c r="G1089" s="847"/>
      <c r="H1089" s="678" t="s">
        <v>567</v>
      </c>
      <c r="I1089" s="690">
        <v>0</v>
      </c>
      <c r="J1089" s="714">
        <f t="shared" si="762"/>
        <v>0</v>
      </c>
      <c r="K1089" s="694"/>
      <c r="L1089" s="690">
        <v>0</v>
      </c>
      <c r="M1089" s="714">
        <f t="shared" si="763"/>
        <v>0</v>
      </c>
      <c r="N1089" s="693"/>
      <c r="O1089" s="850"/>
      <c r="P1089" s="852"/>
      <c r="Q1089" s="854"/>
      <c r="R1089" s="694"/>
      <c r="S1089" s="691">
        <f t="shared" si="802"/>
        <v>0</v>
      </c>
      <c r="T1089" s="692"/>
      <c r="U1089" s="695">
        <f t="shared" si="800"/>
        <v>0</v>
      </c>
      <c r="V1089" s="696">
        <f t="shared" si="801"/>
        <v>0</v>
      </c>
      <c r="W1089" s="694"/>
      <c r="X1089" s="691">
        <f t="shared" si="794"/>
        <v>0</v>
      </c>
      <c r="Y1089" s="692"/>
      <c r="Z1089" s="695">
        <f t="shared" si="795"/>
        <v>0</v>
      </c>
      <c r="AA1089" s="697">
        <f t="shared" si="796"/>
        <v>0</v>
      </c>
    </row>
    <row r="1090" spans="2:27" ht="14.25" customHeight="1" x14ac:dyDescent="0.15">
      <c r="B1090" s="872"/>
      <c r="C1090" s="873"/>
      <c r="D1090" s="874"/>
      <c r="E1090" s="863"/>
      <c r="F1090" s="865"/>
      <c r="G1090" s="848"/>
      <c r="H1090" s="679" t="s">
        <v>568</v>
      </c>
      <c r="I1090" s="698">
        <v>0</v>
      </c>
      <c r="J1090" s="715">
        <f t="shared" si="762"/>
        <v>0</v>
      </c>
      <c r="K1090" s="702"/>
      <c r="L1090" s="698">
        <v>0</v>
      </c>
      <c r="M1090" s="715">
        <f t="shared" si="763"/>
        <v>0</v>
      </c>
      <c r="N1090" s="701"/>
      <c r="O1090" s="849"/>
      <c r="P1090" s="851"/>
      <c r="Q1090" s="853"/>
      <c r="R1090" s="702"/>
      <c r="S1090" s="699">
        <f t="shared" si="802"/>
        <v>0</v>
      </c>
      <c r="T1090" s="700"/>
      <c r="U1090" s="703">
        <f t="shared" si="800"/>
        <v>0</v>
      </c>
      <c r="V1090" s="704">
        <f t="shared" si="801"/>
        <v>0</v>
      </c>
      <c r="W1090" s="702"/>
      <c r="X1090" s="699">
        <f t="shared" si="794"/>
        <v>0</v>
      </c>
      <c r="Y1090" s="700"/>
      <c r="Z1090" s="703">
        <f t="shared" si="795"/>
        <v>0</v>
      </c>
      <c r="AA1090" s="705">
        <f t="shared" si="796"/>
        <v>0</v>
      </c>
    </row>
    <row r="1091" spans="2:27" ht="14.25" customHeight="1" x14ac:dyDescent="0.15">
      <c r="B1091" s="872">
        <v>121</v>
      </c>
      <c r="C1091" s="859" t="s">
        <v>223</v>
      </c>
      <c r="D1091" s="860" t="s">
        <v>571</v>
      </c>
      <c r="E1091" s="863">
        <f t="shared" ref="E1091" si="803">SUM(I1091:I1099)+SUM(L1091:L1099)</f>
        <v>400</v>
      </c>
      <c r="F1091" s="865">
        <v>131</v>
      </c>
      <c r="G1091" s="846" t="s">
        <v>566</v>
      </c>
      <c r="H1091" s="680" t="s">
        <v>566</v>
      </c>
      <c r="I1091" s="706">
        <v>100</v>
      </c>
      <c r="J1091" s="716">
        <f t="shared" si="762"/>
        <v>476.19047619047615</v>
      </c>
      <c r="K1091" s="710"/>
      <c r="L1091" s="706">
        <v>300</v>
      </c>
      <c r="M1091" s="716">
        <f t="shared" si="763"/>
        <v>824.78609884232253</v>
      </c>
      <c r="N1091" s="709"/>
      <c r="O1091" s="849"/>
      <c r="P1091" s="851">
        <f t="shared" ref="P1091" si="804">SUM(R1091:R1099)+SUM(W1091:W1099)</f>
        <v>0</v>
      </c>
      <c r="Q1091" s="853"/>
      <c r="R1091" s="710"/>
      <c r="S1091" s="707">
        <f>+R1091/210*1000</f>
        <v>0</v>
      </c>
      <c r="T1091" s="708"/>
      <c r="U1091" s="711">
        <f>+K1091+T1091</f>
        <v>0</v>
      </c>
      <c r="V1091" s="712">
        <f>IF(S1091=0,0,+U1091/S1091*100)</f>
        <v>0</v>
      </c>
      <c r="W1091" s="710"/>
      <c r="X1091" s="707">
        <f t="shared" si="794"/>
        <v>0</v>
      </c>
      <c r="Y1091" s="708"/>
      <c r="Z1091" s="711">
        <f t="shared" si="795"/>
        <v>0</v>
      </c>
      <c r="AA1091" s="713">
        <f t="shared" si="796"/>
        <v>0</v>
      </c>
    </row>
    <row r="1092" spans="2:27" ht="14.25" customHeight="1" x14ac:dyDescent="0.15">
      <c r="B1092" s="872"/>
      <c r="C1092" s="859"/>
      <c r="D1092" s="861"/>
      <c r="E1092" s="864"/>
      <c r="F1092" s="865"/>
      <c r="G1092" s="847"/>
      <c r="H1092" s="678" t="s">
        <v>567</v>
      </c>
      <c r="I1092" s="690">
        <v>0</v>
      </c>
      <c r="J1092" s="714">
        <f t="shared" si="762"/>
        <v>0</v>
      </c>
      <c r="K1092" s="694"/>
      <c r="L1092" s="690">
        <v>0</v>
      </c>
      <c r="M1092" s="714">
        <f t="shared" si="763"/>
        <v>0</v>
      </c>
      <c r="N1092" s="693"/>
      <c r="O1092" s="850"/>
      <c r="P1092" s="852"/>
      <c r="Q1092" s="854"/>
      <c r="R1092" s="694"/>
      <c r="S1092" s="691">
        <f t="shared" ref="S1092" si="805">+R1092/210*1000</f>
        <v>0</v>
      </c>
      <c r="T1092" s="692"/>
      <c r="U1092" s="695">
        <f t="shared" ref="U1092:U1099" si="806">+K1092+T1092</f>
        <v>0</v>
      </c>
      <c r="V1092" s="696">
        <f t="shared" ref="V1092:V1099" si="807">IF(S1092=0,0,+U1092/S1092*100)</f>
        <v>0</v>
      </c>
      <c r="W1092" s="694"/>
      <c r="X1092" s="691">
        <f t="shared" si="794"/>
        <v>0</v>
      </c>
      <c r="Y1092" s="692"/>
      <c r="Z1092" s="695">
        <f t="shared" si="795"/>
        <v>0</v>
      </c>
      <c r="AA1092" s="697">
        <f t="shared" si="796"/>
        <v>0</v>
      </c>
    </row>
    <row r="1093" spans="2:27" ht="14.25" customHeight="1" x14ac:dyDescent="0.15">
      <c r="B1093" s="872"/>
      <c r="C1093" s="859"/>
      <c r="D1093" s="861"/>
      <c r="E1093" s="864"/>
      <c r="F1093" s="865"/>
      <c r="G1093" s="848"/>
      <c r="H1093" s="679" t="s">
        <v>568</v>
      </c>
      <c r="I1093" s="698">
        <v>0</v>
      </c>
      <c r="J1093" s="715">
        <f t="shared" si="762"/>
        <v>0</v>
      </c>
      <c r="K1093" s="702"/>
      <c r="L1093" s="698">
        <v>0</v>
      </c>
      <c r="M1093" s="715">
        <f t="shared" si="763"/>
        <v>0</v>
      </c>
      <c r="N1093" s="701"/>
      <c r="O1093" s="850"/>
      <c r="P1093" s="852"/>
      <c r="Q1093" s="854"/>
      <c r="R1093" s="702"/>
      <c r="S1093" s="699">
        <f>+R1093/210*1000</f>
        <v>0</v>
      </c>
      <c r="T1093" s="700"/>
      <c r="U1093" s="703">
        <f t="shared" si="806"/>
        <v>0</v>
      </c>
      <c r="V1093" s="704">
        <f t="shared" si="807"/>
        <v>0</v>
      </c>
      <c r="W1093" s="702"/>
      <c r="X1093" s="699">
        <f t="shared" si="794"/>
        <v>0</v>
      </c>
      <c r="Y1093" s="700"/>
      <c r="Z1093" s="703">
        <f t="shared" si="795"/>
        <v>0</v>
      </c>
      <c r="AA1093" s="705">
        <f t="shared" si="796"/>
        <v>0</v>
      </c>
    </row>
    <row r="1094" spans="2:27" ht="14.25" customHeight="1" x14ac:dyDescent="0.15">
      <c r="B1094" s="872"/>
      <c r="C1094" s="859"/>
      <c r="D1094" s="861"/>
      <c r="E1094" s="864"/>
      <c r="F1094" s="865"/>
      <c r="G1094" s="846" t="s">
        <v>567</v>
      </c>
      <c r="H1094" s="680" t="s">
        <v>566</v>
      </c>
      <c r="I1094" s="706">
        <v>0</v>
      </c>
      <c r="J1094" s="716">
        <f t="shared" si="762"/>
        <v>0</v>
      </c>
      <c r="K1094" s="710"/>
      <c r="L1094" s="706">
        <v>0</v>
      </c>
      <c r="M1094" s="716">
        <f t="shared" si="763"/>
        <v>0</v>
      </c>
      <c r="N1094" s="709"/>
      <c r="O1094" s="850"/>
      <c r="P1094" s="852"/>
      <c r="Q1094" s="854"/>
      <c r="R1094" s="710"/>
      <c r="S1094" s="707">
        <f t="shared" ref="S1094:S1099" si="808">+R1094/210*1000</f>
        <v>0</v>
      </c>
      <c r="T1094" s="708"/>
      <c r="U1094" s="711">
        <f t="shared" si="806"/>
        <v>0</v>
      </c>
      <c r="V1094" s="712">
        <f t="shared" si="807"/>
        <v>0</v>
      </c>
      <c r="W1094" s="710"/>
      <c r="X1094" s="707">
        <f t="shared" si="794"/>
        <v>0</v>
      </c>
      <c r="Y1094" s="708"/>
      <c r="Z1094" s="711">
        <f t="shared" si="795"/>
        <v>0</v>
      </c>
      <c r="AA1094" s="713">
        <f t="shared" si="796"/>
        <v>0</v>
      </c>
    </row>
    <row r="1095" spans="2:27" ht="14.25" customHeight="1" x14ac:dyDescent="0.15">
      <c r="B1095" s="872"/>
      <c r="C1095" s="859"/>
      <c r="D1095" s="861"/>
      <c r="E1095" s="864"/>
      <c r="F1095" s="865"/>
      <c r="G1095" s="847"/>
      <c r="H1095" s="678" t="s">
        <v>567</v>
      </c>
      <c r="I1095" s="690">
        <v>0</v>
      </c>
      <c r="J1095" s="714">
        <f t="shared" si="762"/>
        <v>0</v>
      </c>
      <c r="K1095" s="694"/>
      <c r="L1095" s="690">
        <v>0</v>
      </c>
      <c r="M1095" s="714">
        <f t="shared" si="763"/>
        <v>0</v>
      </c>
      <c r="N1095" s="693"/>
      <c r="O1095" s="850"/>
      <c r="P1095" s="852"/>
      <c r="Q1095" s="854"/>
      <c r="R1095" s="694"/>
      <c r="S1095" s="691">
        <f t="shared" si="808"/>
        <v>0</v>
      </c>
      <c r="T1095" s="692"/>
      <c r="U1095" s="695">
        <f t="shared" si="806"/>
        <v>0</v>
      </c>
      <c r="V1095" s="696">
        <f t="shared" si="807"/>
        <v>0</v>
      </c>
      <c r="W1095" s="694"/>
      <c r="X1095" s="691">
        <f t="shared" si="794"/>
        <v>0</v>
      </c>
      <c r="Y1095" s="692"/>
      <c r="Z1095" s="695">
        <f t="shared" si="795"/>
        <v>0</v>
      </c>
      <c r="AA1095" s="697">
        <f t="shared" si="796"/>
        <v>0</v>
      </c>
    </row>
    <row r="1096" spans="2:27" ht="14.25" customHeight="1" x14ac:dyDescent="0.15">
      <c r="B1096" s="872"/>
      <c r="C1096" s="859"/>
      <c r="D1096" s="861"/>
      <c r="E1096" s="864"/>
      <c r="F1096" s="865"/>
      <c r="G1096" s="848"/>
      <c r="H1096" s="679" t="s">
        <v>568</v>
      </c>
      <c r="I1096" s="698">
        <v>0</v>
      </c>
      <c r="J1096" s="715">
        <f t="shared" si="762"/>
        <v>0</v>
      </c>
      <c r="K1096" s="702"/>
      <c r="L1096" s="698">
        <v>0</v>
      </c>
      <c r="M1096" s="715">
        <f t="shared" si="763"/>
        <v>0</v>
      </c>
      <c r="N1096" s="701"/>
      <c r="O1096" s="850"/>
      <c r="P1096" s="852"/>
      <c r="Q1096" s="854"/>
      <c r="R1096" s="702"/>
      <c r="S1096" s="699">
        <f t="shared" si="808"/>
        <v>0</v>
      </c>
      <c r="T1096" s="700"/>
      <c r="U1096" s="703">
        <f t="shared" si="806"/>
        <v>0</v>
      </c>
      <c r="V1096" s="704">
        <f t="shared" si="807"/>
        <v>0</v>
      </c>
      <c r="W1096" s="702"/>
      <c r="X1096" s="699">
        <f t="shared" si="794"/>
        <v>0</v>
      </c>
      <c r="Y1096" s="700"/>
      <c r="Z1096" s="703">
        <f t="shared" si="795"/>
        <v>0</v>
      </c>
      <c r="AA1096" s="705">
        <f t="shared" si="796"/>
        <v>0</v>
      </c>
    </row>
    <row r="1097" spans="2:27" ht="14.25" customHeight="1" x14ac:dyDescent="0.15">
      <c r="B1097" s="872"/>
      <c r="C1097" s="859"/>
      <c r="D1097" s="861"/>
      <c r="E1097" s="864"/>
      <c r="F1097" s="865"/>
      <c r="G1097" s="846" t="s">
        <v>568</v>
      </c>
      <c r="H1097" s="680" t="s">
        <v>566</v>
      </c>
      <c r="I1097" s="706">
        <v>0</v>
      </c>
      <c r="J1097" s="716">
        <f t="shared" si="762"/>
        <v>0</v>
      </c>
      <c r="K1097" s="710"/>
      <c r="L1097" s="706">
        <v>0</v>
      </c>
      <c r="M1097" s="716">
        <f t="shared" si="763"/>
        <v>0</v>
      </c>
      <c r="N1097" s="709"/>
      <c r="O1097" s="850"/>
      <c r="P1097" s="852"/>
      <c r="Q1097" s="854"/>
      <c r="R1097" s="710"/>
      <c r="S1097" s="707">
        <f t="shared" si="808"/>
        <v>0</v>
      </c>
      <c r="T1097" s="708"/>
      <c r="U1097" s="711">
        <f t="shared" si="806"/>
        <v>0</v>
      </c>
      <c r="V1097" s="712">
        <f t="shared" si="807"/>
        <v>0</v>
      </c>
      <c r="W1097" s="710"/>
      <c r="X1097" s="707">
        <f t="shared" si="794"/>
        <v>0</v>
      </c>
      <c r="Y1097" s="708"/>
      <c r="Z1097" s="711">
        <f t="shared" si="795"/>
        <v>0</v>
      </c>
      <c r="AA1097" s="713">
        <f t="shared" si="796"/>
        <v>0</v>
      </c>
    </row>
    <row r="1098" spans="2:27" ht="14.25" customHeight="1" x14ac:dyDescent="0.15">
      <c r="B1098" s="872"/>
      <c r="C1098" s="859"/>
      <c r="D1098" s="861"/>
      <c r="E1098" s="864"/>
      <c r="F1098" s="865"/>
      <c r="G1098" s="847"/>
      <c r="H1098" s="678" t="s">
        <v>567</v>
      </c>
      <c r="I1098" s="690">
        <v>0</v>
      </c>
      <c r="J1098" s="691">
        <f t="shared" si="762"/>
        <v>0</v>
      </c>
      <c r="K1098" s="692"/>
      <c r="L1098" s="690">
        <v>0</v>
      </c>
      <c r="M1098" s="691">
        <f t="shared" si="763"/>
        <v>0</v>
      </c>
      <c r="N1098" s="693"/>
      <c r="O1098" s="850"/>
      <c r="P1098" s="852"/>
      <c r="Q1098" s="854"/>
      <c r="R1098" s="694"/>
      <c r="S1098" s="691">
        <f t="shared" si="808"/>
        <v>0</v>
      </c>
      <c r="T1098" s="692"/>
      <c r="U1098" s="695">
        <f t="shared" si="806"/>
        <v>0</v>
      </c>
      <c r="V1098" s="696">
        <f t="shared" si="807"/>
        <v>0</v>
      </c>
      <c r="W1098" s="694"/>
      <c r="X1098" s="691">
        <f t="shared" si="794"/>
        <v>0</v>
      </c>
      <c r="Y1098" s="692"/>
      <c r="Z1098" s="695">
        <f t="shared" si="795"/>
        <v>0</v>
      </c>
      <c r="AA1098" s="697">
        <f t="shared" si="796"/>
        <v>0</v>
      </c>
    </row>
    <row r="1099" spans="2:27" ht="14.25" customHeight="1" x14ac:dyDescent="0.15">
      <c r="B1099" s="872"/>
      <c r="C1099" s="859"/>
      <c r="D1099" s="862"/>
      <c r="E1099" s="863"/>
      <c r="F1099" s="865"/>
      <c r="G1099" s="848"/>
      <c r="H1099" s="679" t="s">
        <v>568</v>
      </c>
      <c r="I1099" s="698">
        <v>0</v>
      </c>
      <c r="J1099" s="699">
        <f t="shared" si="762"/>
        <v>0</v>
      </c>
      <c r="K1099" s="700"/>
      <c r="L1099" s="698">
        <v>0</v>
      </c>
      <c r="M1099" s="699">
        <f t="shared" si="763"/>
        <v>0</v>
      </c>
      <c r="N1099" s="701"/>
      <c r="O1099" s="849"/>
      <c r="P1099" s="851"/>
      <c r="Q1099" s="853"/>
      <c r="R1099" s="702"/>
      <c r="S1099" s="699">
        <f t="shared" si="808"/>
        <v>0</v>
      </c>
      <c r="T1099" s="700"/>
      <c r="U1099" s="703">
        <f t="shared" si="806"/>
        <v>0</v>
      </c>
      <c r="V1099" s="704">
        <f t="shared" si="807"/>
        <v>0</v>
      </c>
      <c r="W1099" s="702"/>
      <c r="X1099" s="699">
        <f t="shared" si="794"/>
        <v>0</v>
      </c>
      <c r="Y1099" s="700"/>
      <c r="Z1099" s="703">
        <f t="shared" si="795"/>
        <v>0</v>
      </c>
      <c r="AA1099" s="705">
        <f t="shared" si="796"/>
        <v>0</v>
      </c>
    </row>
    <row r="1100" spans="2:27" ht="14.25" customHeight="1" x14ac:dyDescent="0.15">
      <c r="B1100" s="872">
        <v>122</v>
      </c>
      <c r="C1100" s="873" t="s">
        <v>224</v>
      </c>
      <c r="D1100" s="874"/>
      <c r="E1100" s="863">
        <f t="shared" ref="E1100" si="809">SUM(I1100:I1108)+SUM(L1100:L1108)</f>
        <v>300</v>
      </c>
      <c r="F1100" s="865">
        <v>182</v>
      </c>
      <c r="G1100" s="846" t="s">
        <v>566</v>
      </c>
      <c r="H1100" s="680" t="s">
        <v>566</v>
      </c>
      <c r="I1100" s="706">
        <v>75</v>
      </c>
      <c r="J1100" s="716">
        <f t="shared" ref="J1100:J1163" si="810">I1100/210*1000</f>
        <v>357.14285714285717</v>
      </c>
      <c r="K1100" s="710"/>
      <c r="L1100" s="706">
        <v>150</v>
      </c>
      <c r="M1100" s="716">
        <f t="shared" ref="M1100:M1163" si="811">L1100/210/SQRT(3)*1000</f>
        <v>412.39304942116127</v>
      </c>
      <c r="N1100" s="709"/>
      <c r="O1100" s="849"/>
      <c r="P1100" s="851">
        <f t="shared" ref="P1100" si="812">SUM(R1100:R1108)+SUM(W1100:W1108)</f>
        <v>0</v>
      </c>
      <c r="Q1100" s="853"/>
      <c r="R1100" s="710"/>
      <c r="S1100" s="707">
        <f>+R1100/210*1000</f>
        <v>0</v>
      </c>
      <c r="T1100" s="708"/>
      <c r="U1100" s="711">
        <f>+K1100+T1100</f>
        <v>0</v>
      </c>
      <c r="V1100" s="712">
        <f>IF(S1100=0,0,+U1100/S1100*100)</f>
        <v>0</v>
      </c>
      <c r="W1100" s="710"/>
      <c r="X1100" s="707">
        <f t="shared" si="794"/>
        <v>0</v>
      </c>
      <c r="Y1100" s="708"/>
      <c r="Z1100" s="711">
        <f t="shared" si="795"/>
        <v>0</v>
      </c>
      <c r="AA1100" s="713">
        <f t="shared" si="796"/>
        <v>0</v>
      </c>
    </row>
    <row r="1101" spans="2:27" ht="14.25" customHeight="1" x14ac:dyDescent="0.15">
      <c r="B1101" s="872"/>
      <c r="C1101" s="873"/>
      <c r="D1101" s="874"/>
      <c r="E1101" s="864"/>
      <c r="F1101" s="865"/>
      <c r="G1101" s="847"/>
      <c r="H1101" s="678" t="s">
        <v>567</v>
      </c>
      <c r="I1101" s="690">
        <v>75</v>
      </c>
      <c r="J1101" s="714">
        <f t="shared" si="810"/>
        <v>357.14285714285717</v>
      </c>
      <c r="K1101" s="694"/>
      <c r="L1101" s="690">
        <v>0</v>
      </c>
      <c r="M1101" s="714">
        <f t="shared" si="811"/>
        <v>0</v>
      </c>
      <c r="N1101" s="693"/>
      <c r="O1101" s="850"/>
      <c r="P1101" s="852"/>
      <c r="Q1101" s="854"/>
      <c r="R1101" s="694"/>
      <c r="S1101" s="691">
        <f t="shared" ref="S1101" si="813">+R1101/210*1000</f>
        <v>0</v>
      </c>
      <c r="T1101" s="692"/>
      <c r="U1101" s="695">
        <f t="shared" ref="U1101:U1108" si="814">+K1101+T1101</f>
        <v>0</v>
      </c>
      <c r="V1101" s="696">
        <f t="shared" ref="V1101:V1108" si="815">IF(S1101=0,0,+U1101/S1101*100)</f>
        <v>0</v>
      </c>
      <c r="W1101" s="694"/>
      <c r="X1101" s="691">
        <f t="shared" si="794"/>
        <v>0</v>
      </c>
      <c r="Y1101" s="692"/>
      <c r="Z1101" s="695">
        <f t="shared" si="795"/>
        <v>0</v>
      </c>
      <c r="AA1101" s="697">
        <f t="shared" si="796"/>
        <v>0</v>
      </c>
    </row>
    <row r="1102" spans="2:27" ht="14.25" customHeight="1" x14ac:dyDescent="0.15">
      <c r="B1102" s="872"/>
      <c r="C1102" s="873"/>
      <c r="D1102" s="874"/>
      <c r="E1102" s="864"/>
      <c r="F1102" s="865"/>
      <c r="G1102" s="848"/>
      <c r="H1102" s="679" t="s">
        <v>568</v>
      </c>
      <c r="I1102" s="698">
        <v>0</v>
      </c>
      <c r="J1102" s="715">
        <f t="shared" si="810"/>
        <v>0</v>
      </c>
      <c r="K1102" s="702"/>
      <c r="L1102" s="698">
        <v>0</v>
      </c>
      <c r="M1102" s="715">
        <f t="shared" si="811"/>
        <v>0</v>
      </c>
      <c r="N1102" s="701"/>
      <c r="O1102" s="850"/>
      <c r="P1102" s="852"/>
      <c r="Q1102" s="854"/>
      <c r="R1102" s="702"/>
      <c r="S1102" s="699">
        <f>+R1102/210*1000</f>
        <v>0</v>
      </c>
      <c r="T1102" s="700"/>
      <c r="U1102" s="703">
        <f t="shared" si="814"/>
        <v>0</v>
      </c>
      <c r="V1102" s="704">
        <f t="shared" si="815"/>
        <v>0</v>
      </c>
      <c r="W1102" s="702"/>
      <c r="X1102" s="699">
        <f t="shared" si="794"/>
        <v>0</v>
      </c>
      <c r="Y1102" s="700"/>
      <c r="Z1102" s="703">
        <f t="shared" si="795"/>
        <v>0</v>
      </c>
      <c r="AA1102" s="705">
        <f t="shared" si="796"/>
        <v>0</v>
      </c>
    </row>
    <row r="1103" spans="2:27" ht="14.25" customHeight="1" x14ac:dyDescent="0.15">
      <c r="B1103" s="872"/>
      <c r="C1103" s="873"/>
      <c r="D1103" s="874"/>
      <c r="E1103" s="864"/>
      <c r="F1103" s="865"/>
      <c r="G1103" s="846" t="s">
        <v>567</v>
      </c>
      <c r="H1103" s="680" t="s">
        <v>566</v>
      </c>
      <c r="I1103" s="706">
        <v>0</v>
      </c>
      <c r="J1103" s="716">
        <f t="shared" si="810"/>
        <v>0</v>
      </c>
      <c r="K1103" s="710"/>
      <c r="L1103" s="706">
        <v>0</v>
      </c>
      <c r="M1103" s="716">
        <f t="shared" si="811"/>
        <v>0</v>
      </c>
      <c r="N1103" s="709"/>
      <c r="O1103" s="850"/>
      <c r="P1103" s="852"/>
      <c r="Q1103" s="854"/>
      <c r="R1103" s="710"/>
      <c r="S1103" s="707">
        <f t="shared" ref="S1103:S1108" si="816">+R1103/210*1000</f>
        <v>0</v>
      </c>
      <c r="T1103" s="708"/>
      <c r="U1103" s="711">
        <f t="shared" si="814"/>
        <v>0</v>
      </c>
      <c r="V1103" s="712">
        <f t="shared" si="815"/>
        <v>0</v>
      </c>
      <c r="W1103" s="710"/>
      <c r="X1103" s="707">
        <f t="shared" si="794"/>
        <v>0</v>
      </c>
      <c r="Y1103" s="708"/>
      <c r="Z1103" s="711">
        <f t="shared" si="795"/>
        <v>0</v>
      </c>
      <c r="AA1103" s="713">
        <f t="shared" si="796"/>
        <v>0</v>
      </c>
    </row>
    <row r="1104" spans="2:27" ht="14.25" customHeight="1" x14ac:dyDescent="0.15">
      <c r="B1104" s="872"/>
      <c r="C1104" s="873"/>
      <c r="D1104" s="874"/>
      <c r="E1104" s="864"/>
      <c r="F1104" s="865"/>
      <c r="G1104" s="847"/>
      <c r="H1104" s="678" t="s">
        <v>567</v>
      </c>
      <c r="I1104" s="690">
        <v>0</v>
      </c>
      <c r="J1104" s="714">
        <f t="shared" si="810"/>
        <v>0</v>
      </c>
      <c r="K1104" s="694"/>
      <c r="L1104" s="690">
        <v>0</v>
      </c>
      <c r="M1104" s="714">
        <f t="shared" si="811"/>
        <v>0</v>
      </c>
      <c r="N1104" s="693"/>
      <c r="O1104" s="850"/>
      <c r="P1104" s="852"/>
      <c r="Q1104" s="854"/>
      <c r="R1104" s="694"/>
      <c r="S1104" s="691">
        <f t="shared" si="816"/>
        <v>0</v>
      </c>
      <c r="T1104" s="692"/>
      <c r="U1104" s="695">
        <f t="shared" si="814"/>
        <v>0</v>
      </c>
      <c r="V1104" s="696">
        <f t="shared" si="815"/>
        <v>0</v>
      </c>
      <c r="W1104" s="694"/>
      <c r="X1104" s="691">
        <f t="shared" si="794"/>
        <v>0</v>
      </c>
      <c r="Y1104" s="692"/>
      <c r="Z1104" s="695">
        <f t="shared" si="795"/>
        <v>0</v>
      </c>
      <c r="AA1104" s="697">
        <f t="shared" si="796"/>
        <v>0</v>
      </c>
    </row>
    <row r="1105" spans="2:27" ht="14.25" customHeight="1" x14ac:dyDescent="0.15">
      <c r="B1105" s="872"/>
      <c r="C1105" s="873"/>
      <c r="D1105" s="874"/>
      <c r="E1105" s="864"/>
      <c r="F1105" s="865"/>
      <c r="G1105" s="848"/>
      <c r="H1105" s="679" t="s">
        <v>568</v>
      </c>
      <c r="I1105" s="698">
        <v>0</v>
      </c>
      <c r="J1105" s="715">
        <f t="shared" si="810"/>
        <v>0</v>
      </c>
      <c r="K1105" s="702"/>
      <c r="L1105" s="698">
        <v>0</v>
      </c>
      <c r="M1105" s="715">
        <f t="shared" si="811"/>
        <v>0</v>
      </c>
      <c r="N1105" s="701"/>
      <c r="O1105" s="850"/>
      <c r="P1105" s="852"/>
      <c r="Q1105" s="854"/>
      <c r="R1105" s="702"/>
      <c r="S1105" s="699">
        <f t="shared" si="816"/>
        <v>0</v>
      </c>
      <c r="T1105" s="700"/>
      <c r="U1105" s="703">
        <f t="shared" si="814"/>
        <v>0</v>
      </c>
      <c r="V1105" s="704">
        <f t="shared" si="815"/>
        <v>0</v>
      </c>
      <c r="W1105" s="702"/>
      <c r="X1105" s="699">
        <f t="shared" si="794"/>
        <v>0</v>
      </c>
      <c r="Y1105" s="700"/>
      <c r="Z1105" s="703">
        <f t="shared" si="795"/>
        <v>0</v>
      </c>
      <c r="AA1105" s="705">
        <f t="shared" si="796"/>
        <v>0</v>
      </c>
    </row>
    <row r="1106" spans="2:27" ht="14.25" customHeight="1" x14ac:dyDescent="0.15">
      <c r="B1106" s="872"/>
      <c r="C1106" s="873"/>
      <c r="D1106" s="874"/>
      <c r="E1106" s="864"/>
      <c r="F1106" s="865"/>
      <c r="G1106" s="846" t="s">
        <v>568</v>
      </c>
      <c r="H1106" s="680" t="s">
        <v>566</v>
      </c>
      <c r="I1106" s="706">
        <v>0</v>
      </c>
      <c r="J1106" s="716">
        <f t="shared" si="810"/>
        <v>0</v>
      </c>
      <c r="K1106" s="710"/>
      <c r="L1106" s="706">
        <v>0</v>
      </c>
      <c r="M1106" s="716">
        <f t="shared" si="811"/>
        <v>0</v>
      </c>
      <c r="N1106" s="709"/>
      <c r="O1106" s="850"/>
      <c r="P1106" s="852"/>
      <c r="Q1106" s="854"/>
      <c r="R1106" s="710"/>
      <c r="S1106" s="707">
        <f t="shared" si="816"/>
        <v>0</v>
      </c>
      <c r="T1106" s="708"/>
      <c r="U1106" s="711">
        <f t="shared" si="814"/>
        <v>0</v>
      </c>
      <c r="V1106" s="712">
        <f t="shared" si="815"/>
        <v>0</v>
      </c>
      <c r="W1106" s="710"/>
      <c r="X1106" s="707">
        <f t="shared" si="794"/>
        <v>0</v>
      </c>
      <c r="Y1106" s="708"/>
      <c r="Z1106" s="711">
        <f t="shared" si="795"/>
        <v>0</v>
      </c>
      <c r="AA1106" s="713">
        <f t="shared" si="796"/>
        <v>0</v>
      </c>
    </row>
    <row r="1107" spans="2:27" ht="14.25" customHeight="1" x14ac:dyDescent="0.15">
      <c r="B1107" s="872"/>
      <c r="C1107" s="873"/>
      <c r="D1107" s="874"/>
      <c r="E1107" s="864"/>
      <c r="F1107" s="865"/>
      <c r="G1107" s="847"/>
      <c r="H1107" s="678" t="s">
        <v>567</v>
      </c>
      <c r="I1107" s="690">
        <v>0</v>
      </c>
      <c r="J1107" s="714">
        <f t="shared" si="810"/>
        <v>0</v>
      </c>
      <c r="K1107" s="694"/>
      <c r="L1107" s="690">
        <v>0</v>
      </c>
      <c r="M1107" s="714">
        <f t="shared" si="811"/>
        <v>0</v>
      </c>
      <c r="N1107" s="693"/>
      <c r="O1107" s="850"/>
      <c r="P1107" s="852"/>
      <c r="Q1107" s="854"/>
      <c r="R1107" s="694"/>
      <c r="S1107" s="691">
        <f t="shared" si="816"/>
        <v>0</v>
      </c>
      <c r="T1107" s="692"/>
      <c r="U1107" s="695">
        <f t="shared" si="814"/>
        <v>0</v>
      </c>
      <c r="V1107" s="696">
        <f t="shared" si="815"/>
        <v>0</v>
      </c>
      <c r="W1107" s="694"/>
      <c r="X1107" s="691">
        <f t="shared" si="794"/>
        <v>0</v>
      </c>
      <c r="Y1107" s="692"/>
      <c r="Z1107" s="695">
        <f t="shared" si="795"/>
        <v>0</v>
      </c>
      <c r="AA1107" s="697">
        <f t="shared" si="796"/>
        <v>0</v>
      </c>
    </row>
    <row r="1108" spans="2:27" ht="14.25" customHeight="1" x14ac:dyDescent="0.15">
      <c r="B1108" s="872"/>
      <c r="C1108" s="873"/>
      <c r="D1108" s="874"/>
      <c r="E1108" s="863"/>
      <c r="F1108" s="865"/>
      <c r="G1108" s="848"/>
      <c r="H1108" s="679" t="s">
        <v>568</v>
      </c>
      <c r="I1108" s="698">
        <v>0</v>
      </c>
      <c r="J1108" s="715">
        <f t="shared" si="810"/>
        <v>0</v>
      </c>
      <c r="K1108" s="702"/>
      <c r="L1108" s="698">
        <v>0</v>
      </c>
      <c r="M1108" s="715">
        <f t="shared" si="811"/>
        <v>0</v>
      </c>
      <c r="N1108" s="701"/>
      <c r="O1108" s="849"/>
      <c r="P1108" s="851"/>
      <c r="Q1108" s="853"/>
      <c r="R1108" s="702"/>
      <c r="S1108" s="699">
        <f t="shared" si="816"/>
        <v>0</v>
      </c>
      <c r="T1108" s="700"/>
      <c r="U1108" s="703">
        <f t="shared" si="814"/>
        <v>0</v>
      </c>
      <c r="V1108" s="704">
        <f t="shared" si="815"/>
        <v>0</v>
      </c>
      <c r="W1108" s="702"/>
      <c r="X1108" s="699">
        <f t="shared" si="794"/>
        <v>0</v>
      </c>
      <c r="Y1108" s="700"/>
      <c r="Z1108" s="703">
        <f t="shared" si="795"/>
        <v>0</v>
      </c>
      <c r="AA1108" s="705">
        <f t="shared" si="796"/>
        <v>0</v>
      </c>
    </row>
    <row r="1109" spans="2:27" ht="14.25" customHeight="1" x14ac:dyDescent="0.15">
      <c r="B1109" s="858">
        <v>123</v>
      </c>
      <c r="C1109" s="859" t="s">
        <v>225</v>
      </c>
      <c r="D1109" s="860" t="s">
        <v>571</v>
      </c>
      <c r="E1109" s="863">
        <f t="shared" ref="E1109" si="817">SUM(I1109:I1117)+SUM(L1109:L1117)</f>
        <v>350</v>
      </c>
      <c r="F1109" s="865">
        <v>166</v>
      </c>
      <c r="G1109" s="846" t="s">
        <v>566</v>
      </c>
      <c r="H1109" s="680" t="s">
        <v>566</v>
      </c>
      <c r="I1109" s="706">
        <v>100</v>
      </c>
      <c r="J1109" s="716">
        <f t="shared" si="810"/>
        <v>476.19047619047615</v>
      </c>
      <c r="K1109" s="710"/>
      <c r="L1109" s="706">
        <v>150</v>
      </c>
      <c r="M1109" s="716">
        <f t="shared" si="811"/>
        <v>412.39304942116127</v>
      </c>
      <c r="N1109" s="709"/>
      <c r="O1109" s="849"/>
      <c r="P1109" s="851">
        <f t="shared" ref="P1109" si="818">SUM(R1109:R1117)+SUM(W1109:W1117)</f>
        <v>0</v>
      </c>
      <c r="Q1109" s="853"/>
      <c r="R1109" s="710"/>
      <c r="S1109" s="707">
        <f>+R1109/210*1000</f>
        <v>0</v>
      </c>
      <c r="T1109" s="708"/>
      <c r="U1109" s="711">
        <f>+K1109+T1109</f>
        <v>0</v>
      </c>
      <c r="V1109" s="712">
        <f>IF(S1109=0,0,+U1109/S1109*100)</f>
        <v>0</v>
      </c>
      <c r="W1109" s="710"/>
      <c r="X1109" s="707">
        <f t="shared" si="794"/>
        <v>0</v>
      </c>
      <c r="Y1109" s="708"/>
      <c r="Z1109" s="711">
        <f t="shared" si="795"/>
        <v>0</v>
      </c>
      <c r="AA1109" s="713">
        <f t="shared" si="796"/>
        <v>0</v>
      </c>
    </row>
    <row r="1110" spans="2:27" ht="14.25" customHeight="1" x14ac:dyDescent="0.15">
      <c r="B1110" s="858"/>
      <c r="C1110" s="859"/>
      <c r="D1110" s="861"/>
      <c r="E1110" s="864"/>
      <c r="F1110" s="865"/>
      <c r="G1110" s="847"/>
      <c r="H1110" s="678" t="s">
        <v>567</v>
      </c>
      <c r="I1110" s="690">
        <v>100</v>
      </c>
      <c r="J1110" s="714">
        <f t="shared" si="810"/>
        <v>476.19047619047615</v>
      </c>
      <c r="K1110" s="694"/>
      <c r="L1110" s="690">
        <v>0</v>
      </c>
      <c r="M1110" s="714">
        <f t="shared" si="811"/>
        <v>0</v>
      </c>
      <c r="N1110" s="693"/>
      <c r="O1110" s="850"/>
      <c r="P1110" s="852"/>
      <c r="Q1110" s="854"/>
      <c r="R1110" s="694"/>
      <c r="S1110" s="691">
        <f t="shared" ref="S1110" si="819">+R1110/210*1000</f>
        <v>0</v>
      </c>
      <c r="T1110" s="692"/>
      <c r="U1110" s="695">
        <f t="shared" ref="U1110:U1117" si="820">+K1110+T1110</f>
        <v>0</v>
      </c>
      <c r="V1110" s="696">
        <f t="shared" ref="V1110:V1117" si="821">IF(S1110=0,0,+U1110/S1110*100)</f>
        <v>0</v>
      </c>
      <c r="W1110" s="694"/>
      <c r="X1110" s="691">
        <f t="shared" si="794"/>
        <v>0</v>
      </c>
      <c r="Y1110" s="692"/>
      <c r="Z1110" s="695">
        <f t="shared" si="795"/>
        <v>0</v>
      </c>
      <c r="AA1110" s="697">
        <f t="shared" si="796"/>
        <v>0</v>
      </c>
    </row>
    <row r="1111" spans="2:27" ht="14.25" customHeight="1" x14ac:dyDescent="0.15">
      <c r="B1111" s="858"/>
      <c r="C1111" s="859"/>
      <c r="D1111" s="861"/>
      <c r="E1111" s="864"/>
      <c r="F1111" s="865"/>
      <c r="G1111" s="848"/>
      <c r="H1111" s="679" t="s">
        <v>568</v>
      </c>
      <c r="I1111" s="698">
        <v>0</v>
      </c>
      <c r="J1111" s="715">
        <f t="shared" si="810"/>
        <v>0</v>
      </c>
      <c r="K1111" s="702"/>
      <c r="L1111" s="698">
        <v>0</v>
      </c>
      <c r="M1111" s="715">
        <f t="shared" si="811"/>
        <v>0</v>
      </c>
      <c r="N1111" s="701"/>
      <c r="O1111" s="850"/>
      <c r="P1111" s="852"/>
      <c r="Q1111" s="854"/>
      <c r="R1111" s="702"/>
      <c r="S1111" s="699">
        <f>+R1111/210*1000</f>
        <v>0</v>
      </c>
      <c r="T1111" s="700"/>
      <c r="U1111" s="703">
        <f t="shared" si="820"/>
        <v>0</v>
      </c>
      <c r="V1111" s="704">
        <f t="shared" si="821"/>
        <v>0</v>
      </c>
      <c r="W1111" s="702"/>
      <c r="X1111" s="699">
        <f t="shared" si="794"/>
        <v>0</v>
      </c>
      <c r="Y1111" s="700"/>
      <c r="Z1111" s="703">
        <f t="shared" si="795"/>
        <v>0</v>
      </c>
      <c r="AA1111" s="705">
        <f t="shared" si="796"/>
        <v>0</v>
      </c>
    </row>
    <row r="1112" spans="2:27" ht="14.25" customHeight="1" x14ac:dyDescent="0.15">
      <c r="B1112" s="858"/>
      <c r="C1112" s="859"/>
      <c r="D1112" s="861"/>
      <c r="E1112" s="864"/>
      <c r="F1112" s="865"/>
      <c r="G1112" s="846" t="s">
        <v>567</v>
      </c>
      <c r="H1112" s="680" t="s">
        <v>566</v>
      </c>
      <c r="I1112" s="706">
        <v>0</v>
      </c>
      <c r="J1112" s="716">
        <f t="shared" si="810"/>
        <v>0</v>
      </c>
      <c r="K1112" s="710"/>
      <c r="L1112" s="706">
        <v>0</v>
      </c>
      <c r="M1112" s="716">
        <f t="shared" si="811"/>
        <v>0</v>
      </c>
      <c r="N1112" s="709"/>
      <c r="O1112" s="850"/>
      <c r="P1112" s="852"/>
      <c r="Q1112" s="854"/>
      <c r="R1112" s="710"/>
      <c r="S1112" s="707">
        <f t="shared" ref="S1112:S1117" si="822">+R1112/210*1000</f>
        <v>0</v>
      </c>
      <c r="T1112" s="708"/>
      <c r="U1112" s="711">
        <f t="shared" si="820"/>
        <v>0</v>
      </c>
      <c r="V1112" s="712">
        <f t="shared" si="821"/>
        <v>0</v>
      </c>
      <c r="W1112" s="710"/>
      <c r="X1112" s="707">
        <f t="shared" si="794"/>
        <v>0</v>
      </c>
      <c r="Y1112" s="708"/>
      <c r="Z1112" s="711">
        <f t="shared" si="795"/>
        <v>0</v>
      </c>
      <c r="AA1112" s="713">
        <f t="shared" si="796"/>
        <v>0</v>
      </c>
    </row>
    <row r="1113" spans="2:27" ht="14.25" customHeight="1" x14ac:dyDescent="0.15">
      <c r="B1113" s="858"/>
      <c r="C1113" s="859"/>
      <c r="D1113" s="861"/>
      <c r="E1113" s="864"/>
      <c r="F1113" s="865"/>
      <c r="G1113" s="847"/>
      <c r="H1113" s="678" t="s">
        <v>567</v>
      </c>
      <c r="I1113" s="690">
        <v>0</v>
      </c>
      <c r="J1113" s="714">
        <f t="shared" si="810"/>
        <v>0</v>
      </c>
      <c r="K1113" s="694"/>
      <c r="L1113" s="690">
        <v>0</v>
      </c>
      <c r="M1113" s="714">
        <f t="shared" si="811"/>
        <v>0</v>
      </c>
      <c r="N1113" s="693"/>
      <c r="O1113" s="850"/>
      <c r="P1113" s="852"/>
      <c r="Q1113" s="854"/>
      <c r="R1113" s="694"/>
      <c r="S1113" s="691">
        <f t="shared" si="822"/>
        <v>0</v>
      </c>
      <c r="T1113" s="692"/>
      <c r="U1113" s="695">
        <f t="shared" si="820"/>
        <v>0</v>
      </c>
      <c r="V1113" s="696">
        <f t="shared" si="821"/>
        <v>0</v>
      </c>
      <c r="W1113" s="694"/>
      <c r="X1113" s="691">
        <f t="shared" si="794"/>
        <v>0</v>
      </c>
      <c r="Y1113" s="692"/>
      <c r="Z1113" s="695">
        <f t="shared" si="795"/>
        <v>0</v>
      </c>
      <c r="AA1113" s="697">
        <f t="shared" si="796"/>
        <v>0</v>
      </c>
    </row>
    <row r="1114" spans="2:27" ht="14.25" customHeight="1" x14ac:dyDescent="0.15">
      <c r="B1114" s="858"/>
      <c r="C1114" s="859"/>
      <c r="D1114" s="861"/>
      <c r="E1114" s="864"/>
      <c r="F1114" s="865"/>
      <c r="G1114" s="848"/>
      <c r="H1114" s="679" t="s">
        <v>568</v>
      </c>
      <c r="I1114" s="698">
        <v>0</v>
      </c>
      <c r="J1114" s="715">
        <f t="shared" si="810"/>
        <v>0</v>
      </c>
      <c r="K1114" s="702"/>
      <c r="L1114" s="698">
        <v>0</v>
      </c>
      <c r="M1114" s="715">
        <f t="shared" si="811"/>
        <v>0</v>
      </c>
      <c r="N1114" s="701"/>
      <c r="O1114" s="850"/>
      <c r="P1114" s="852"/>
      <c r="Q1114" s="854"/>
      <c r="R1114" s="702"/>
      <c r="S1114" s="699">
        <f t="shared" si="822"/>
        <v>0</v>
      </c>
      <c r="T1114" s="700"/>
      <c r="U1114" s="703">
        <f t="shared" si="820"/>
        <v>0</v>
      </c>
      <c r="V1114" s="704">
        <f t="shared" si="821"/>
        <v>0</v>
      </c>
      <c r="W1114" s="702"/>
      <c r="X1114" s="699">
        <f t="shared" si="794"/>
        <v>0</v>
      </c>
      <c r="Y1114" s="700"/>
      <c r="Z1114" s="703">
        <f t="shared" si="795"/>
        <v>0</v>
      </c>
      <c r="AA1114" s="705">
        <f t="shared" si="796"/>
        <v>0</v>
      </c>
    </row>
    <row r="1115" spans="2:27" ht="14.25" customHeight="1" x14ac:dyDescent="0.15">
      <c r="B1115" s="858"/>
      <c r="C1115" s="859"/>
      <c r="D1115" s="861"/>
      <c r="E1115" s="864"/>
      <c r="F1115" s="865"/>
      <c r="G1115" s="846" t="s">
        <v>568</v>
      </c>
      <c r="H1115" s="680" t="s">
        <v>566</v>
      </c>
      <c r="I1115" s="706">
        <v>0</v>
      </c>
      <c r="J1115" s="716">
        <f t="shared" si="810"/>
        <v>0</v>
      </c>
      <c r="K1115" s="710"/>
      <c r="L1115" s="706">
        <v>0</v>
      </c>
      <c r="M1115" s="716">
        <f t="shared" si="811"/>
        <v>0</v>
      </c>
      <c r="N1115" s="709"/>
      <c r="O1115" s="850"/>
      <c r="P1115" s="852"/>
      <c r="Q1115" s="854"/>
      <c r="R1115" s="710"/>
      <c r="S1115" s="707">
        <f t="shared" si="822"/>
        <v>0</v>
      </c>
      <c r="T1115" s="708"/>
      <c r="U1115" s="711">
        <f t="shared" si="820"/>
        <v>0</v>
      </c>
      <c r="V1115" s="712">
        <f t="shared" si="821"/>
        <v>0</v>
      </c>
      <c r="W1115" s="710"/>
      <c r="X1115" s="707">
        <f t="shared" si="794"/>
        <v>0</v>
      </c>
      <c r="Y1115" s="708"/>
      <c r="Z1115" s="711">
        <f t="shared" si="795"/>
        <v>0</v>
      </c>
      <c r="AA1115" s="713">
        <f t="shared" si="796"/>
        <v>0</v>
      </c>
    </row>
    <row r="1116" spans="2:27" ht="14.25" customHeight="1" x14ac:dyDescent="0.15">
      <c r="B1116" s="858"/>
      <c r="C1116" s="859"/>
      <c r="D1116" s="861"/>
      <c r="E1116" s="864"/>
      <c r="F1116" s="865"/>
      <c r="G1116" s="847"/>
      <c r="H1116" s="678" t="s">
        <v>567</v>
      </c>
      <c r="I1116" s="690">
        <v>0</v>
      </c>
      <c r="J1116" s="714">
        <f t="shared" si="810"/>
        <v>0</v>
      </c>
      <c r="K1116" s="694"/>
      <c r="L1116" s="690">
        <v>0</v>
      </c>
      <c r="M1116" s="714">
        <f t="shared" si="811"/>
        <v>0</v>
      </c>
      <c r="N1116" s="693"/>
      <c r="O1116" s="850"/>
      <c r="P1116" s="852"/>
      <c r="Q1116" s="854"/>
      <c r="R1116" s="694"/>
      <c r="S1116" s="691">
        <f t="shared" si="822"/>
        <v>0</v>
      </c>
      <c r="T1116" s="692"/>
      <c r="U1116" s="695">
        <f t="shared" si="820"/>
        <v>0</v>
      </c>
      <c r="V1116" s="696">
        <f t="shared" si="821"/>
        <v>0</v>
      </c>
      <c r="W1116" s="694"/>
      <c r="X1116" s="691">
        <f t="shared" si="794"/>
        <v>0</v>
      </c>
      <c r="Y1116" s="692"/>
      <c r="Z1116" s="695">
        <f t="shared" si="795"/>
        <v>0</v>
      </c>
      <c r="AA1116" s="697">
        <f t="shared" si="796"/>
        <v>0</v>
      </c>
    </row>
    <row r="1117" spans="2:27" ht="14.25" customHeight="1" x14ac:dyDescent="0.15">
      <c r="B1117" s="858"/>
      <c r="C1117" s="859"/>
      <c r="D1117" s="862"/>
      <c r="E1117" s="863"/>
      <c r="F1117" s="865"/>
      <c r="G1117" s="848"/>
      <c r="H1117" s="679" t="s">
        <v>568</v>
      </c>
      <c r="I1117" s="698">
        <v>0</v>
      </c>
      <c r="J1117" s="715">
        <f t="shared" si="810"/>
        <v>0</v>
      </c>
      <c r="K1117" s="702"/>
      <c r="L1117" s="698">
        <v>0</v>
      </c>
      <c r="M1117" s="715">
        <f t="shared" si="811"/>
        <v>0</v>
      </c>
      <c r="N1117" s="701"/>
      <c r="O1117" s="849"/>
      <c r="P1117" s="851"/>
      <c r="Q1117" s="853"/>
      <c r="R1117" s="702"/>
      <c r="S1117" s="699">
        <f t="shared" si="822"/>
        <v>0</v>
      </c>
      <c r="T1117" s="700"/>
      <c r="U1117" s="703">
        <f t="shared" si="820"/>
        <v>0</v>
      </c>
      <c r="V1117" s="704">
        <f t="shared" si="821"/>
        <v>0</v>
      </c>
      <c r="W1117" s="702"/>
      <c r="X1117" s="699">
        <f t="shared" si="794"/>
        <v>0</v>
      </c>
      <c r="Y1117" s="700"/>
      <c r="Z1117" s="703">
        <f t="shared" si="795"/>
        <v>0</v>
      </c>
      <c r="AA1117" s="705">
        <f t="shared" si="796"/>
        <v>0</v>
      </c>
    </row>
    <row r="1118" spans="2:27" ht="14.25" customHeight="1" x14ac:dyDescent="0.15">
      <c r="B1118" s="872">
        <v>124</v>
      </c>
      <c r="C1118" s="873" t="s">
        <v>226</v>
      </c>
      <c r="D1118" s="874"/>
      <c r="E1118" s="863">
        <f t="shared" ref="E1118" si="823">SUM(I1118:I1126)+SUM(L1118:L1126)</f>
        <v>400</v>
      </c>
      <c r="F1118" s="865">
        <v>170</v>
      </c>
      <c r="G1118" s="846" t="s">
        <v>566</v>
      </c>
      <c r="H1118" s="680" t="s">
        <v>566</v>
      </c>
      <c r="I1118" s="706">
        <v>100</v>
      </c>
      <c r="J1118" s="716">
        <f t="shared" si="810"/>
        <v>476.19047619047615</v>
      </c>
      <c r="K1118" s="710"/>
      <c r="L1118" s="706">
        <v>300</v>
      </c>
      <c r="M1118" s="716">
        <f t="shared" si="811"/>
        <v>824.78609884232253</v>
      </c>
      <c r="N1118" s="709"/>
      <c r="O1118" s="849"/>
      <c r="P1118" s="851">
        <f t="shared" ref="P1118" si="824">SUM(R1118:R1126)+SUM(W1118:W1126)</f>
        <v>0</v>
      </c>
      <c r="Q1118" s="853"/>
      <c r="R1118" s="710"/>
      <c r="S1118" s="707">
        <f>+R1118/210*1000</f>
        <v>0</v>
      </c>
      <c r="T1118" s="708"/>
      <c r="U1118" s="711">
        <f>+K1118+T1118</f>
        <v>0</v>
      </c>
      <c r="V1118" s="712">
        <f>IF(S1118=0,0,+U1118/S1118*100)</f>
        <v>0</v>
      </c>
      <c r="W1118" s="710"/>
      <c r="X1118" s="707">
        <f t="shared" si="794"/>
        <v>0</v>
      </c>
      <c r="Y1118" s="708"/>
      <c r="Z1118" s="711">
        <f t="shared" si="795"/>
        <v>0</v>
      </c>
      <c r="AA1118" s="713">
        <f t="shared" si="796"/>
        <v>0</v>
      </c>
    </row>
    <row r="1119" spans="2:27" ht="14.25" customHeight="1" x14ac:dyDescent="0.15">
      <c r="B1119" s="872"/>
      <c r="C1119" s="873"/>
      <c r="D1119" s="874"/>
      <c r="E1119" s="864"/>
      <c r="F1119" s="865"/>
      <c r="G1119" s="847"/>
      <c r="H1119" s="678" t="s">
        <v>567</v>
      </c>
      <c r="I1119" s="690">
        <v>0</v>
      </c>
      <c r="J1119" s="714">
        <f t="shared" si="810"/>
        <v>0</v>
      </c>
      <c r="K1119" s="694"/>
      <c r="L1119" s="690">
        <v>0</v>
      </c>
      <c r="M1119" s="714">
        <f t="shared" si="811"/>
        <v>0</v>
      </c>
      <c r="N1119" s="693"/>
      <c r="O1119" s="850"/>
      <c r="P1119" s="852"/>
      <c r="Q1119" s="854"/>
      <c r="R1119" s="694"/>
      <c r="S1119" s="691">
        <f t="shared" ref="S1119" si="825">+R1119/210*1000</f>
        <v>0</v>
      </c>
      <c r="T1119" s="692"/>
      <c r="U1119" s="695">
        <f t="shared" ref="U1119:U1126" si="826">+K1119+T1119</f>
        <v>0</v>
      </c>
      <c r="V1119" s="696">
        <f t="shared" ref="V1119:V1126" si="827">IF(S1119=0,0,+U1119/S1119*100)</f>
        <v>0</v>
      </c>
      <c r="W1119" s="694"/>
      <c r="X1119" s="691">
        <f t="shared" si="794"/>
        <v>0</v>
      </c>
      <c r="Y1119" s="692"/>
      <c r="Z1119" s="695">
        <f t="shared" si="795"/>
        <v>0</v>
      </c>
      <c r="AA1119" s="697">
        <f t="shared" si="796"/>
        <v>0</v>
      </c>
    </row>
    <row r="1120" spans="2:27" ht="14.25" customHeight="1" x14ac:dyDescent="0.15">
      <c r="B1120" s="872"/>
      <c r="C1120" s="873"/>
      <c r="D1120" s="874"/>
      <c r="E1120" s="864"/>
      <c r="F1120" s="865"/>
      <c r="G1120" s="848"/>
      <c r="H1120" s="679" t="s">
        <v>568</v>
      </c>
      <c r="I1120" s="698">
        <v>0</v>
      </c>
      <c r="J1120" s="715">
        <f t="shared" si="810"/>
        <v>0</v>
      </c>
      <c r="K1120" s="702"/>
      <c r="L1120" s="698">
        <v>0</v>
      </c>
      <c r="M1120" s="715">
        <f t="shared" si="811"/>
        <v>0</v>
      </c>
      <c r="N1120" s="701"/>
      <c r="O1120" s="850"/>
      <c r="P1120" s="852"/>
      <c r="Q1120" s="854"/>
      <c r="R1120" s="702"/>
      <c r="S1120" s="699">
        <f>+R1120/210*1000</f>
        <v>0</v>
      </c>
      <c r="T1120" s="700"/>
      <c r="U1120" s="703">
        <f t="shared" si="826"/>
        <v>0</v>
      </c>
      <c r="V1120" s="704">
        <f t="shared" si="827"/>
        <v>0</v>
      </c>
      <c r="W1120" s="702"/>
      <c r="X1120" s="699">
        <f t="shared" si="794"/>
        <v>0</v>
      </c>
      <c r="Y1120" s="700"/>
      <c r="Z1120" s="703">
        <f t="shared" si="795"/>
        <v>0</v>
      </c>
      <c r="AA1120" s="705">
        <f t="shared" si="796"/>
        <v>0</v>
      </c>
    </row>
    <row r="1121" spans="2:27" ht="14.25" customHeight="1" x14ac:dyDescent="0.15">
      <c r="B1121" s="872"/>
      <c r="C1121" s="873"/>
      <c r="D1121" s="874"/>
      <c r="E1121" s="864"/>
      <c r="F1121" s="865"/>
      <c r="G1121" s="846" t="s">
        <v>567</v>
      </c>
      <c r="H1121" s="680" t="s">
        <v>566</v>
      </c>
      <c r="I1121" s="706">
        <v>0</v>
      </c>
      <c r="J1121" s="716">
        <f t="shared" si="810"/>
        <v>0</v>
      </c>
      <c r="K1121" s="710"/>
      <c r="L1121" s="706">
        <v>0</v>
      </c>
      <c r="M1121" s="716">
        <f t="shared" si="811"/>
        <v>0</v>
      </c>
      <c r="N1121" s="709"/>
      <c r="O1121" s="850"/>
      <c r="P1121" s="852"/>
      <c r="Q1121" s="854"/>
      <c r="R1121" s="710"/>
      <c r="S1121" s="707">
        <f t="shared" ref="S1121:S1126" si="828">+R1121/210*1000</f>
        <v>0</v>
      </c>
      <c r="T1121" s="708"/>
      <c r="U1121" s="711">
        <f t="shared" si="826"/>
        <v>0</v>
      </c>
      <c r="V1121" s="712">
        <f t="shared" si="827"/>
        <v>0</v>
      </c>
      <c r="W1121" s="710"/>
      <c r="X1121" s="707">
        <f t="shared" si="794"/>
        <v>0</v>
      </c>
      <c r="Y1121" s="708"/>
      <c r="Z1121" s="711">
        <f t="shared" si="795"/>
        <v>0</v>
      </c>
      <c r="AA1121" s="713">
        <f t="shared" si="796"/>
        <v>0</v>
      </c>
    </row>
    <row r="1122" spans="2:27" ht="14.25" customHeight="1" x14ac:dyDescent="0.15">
      <c r="B1122" s="872"/>
      <c r="C1122" s="873"/>
      <c r="D1122" s="874"/>
      <c r="E1122" s="864"/>
      <c r="F1122" s="865"/>
      <c r="G1122" s="847"/>
      <c r="H1122" s="678" t="s">
        <v>567</v>
      </c>
      <c r="I1122" s="690">
        <v>0</v>
      </c>
      <c r="J1122" s="714">
        <f t="shared" si="810"/>
        <v>0</v>
      </c>
      <c r="K1122" s="694"/>
      <c r="L1122" s="690">
        <v>0</v>
      </c>
      <c r="M1122" s="714">
        <f t="shared" si="811"/>
        <v>0</v>
      </c>
      <c r="N1122" s="693"/>
      <c r="O1122" s="850"/>
      <c r="P1122" s="852"/>
      <c r="Q1122" s="854"/>
      <c r="R1122" s="694"/>
      <c r="S1122" s="691">
        <f t="shared" si="828"/>
        <v>0</v>
      </c>
      <c r="T1122" s="692"/>
      <c r="U1122" s="695">
        <f t="shared" si="826"/>
        <v>0</v>
      </c>
      <c r="V1122" s="696">
        <f t="shared" si="827"/>
        <v>0</v>
      </c>
      <c r="W1122" s="694"/>
      <c r="X1122" s="691">
        <f t="shared" si="794"/>
        <v>0</v>
      </c>
      <c r="Y1122" s="692"/>
      <c r="Z1122" s="695">
        <f t="shared" si="795"/>
        <v>0</v>
      </c>
      <c r="AA1122" s="697">
        <f t="shared" si="796"/>
        <v>0</v>
      </c>
    </row>
    <row r="1123" spans="2:27" ht="14.25" customHeight="1" x14ac:dyDescent="0.15">
      <c r="B1123" s="872"/>
      <c r="C1123" s="873"/>
      <c r="D1123" s="874"/>
      <c r="E1123" s="864"/>
      <c r="F1123" s="865"/>
      <c r="G1123" s="848"/>
      <c r="H1123" s="679" t="s">
        <v>568</v>
      </c>
      <c r="I1123" s="698">
        <v>0</v>
      </c>
      <c r="J1123" s="715">
        <f t="shared" si="810"/>
        <v>0</v>
      </c>
      <c r="K1123" s="702"/>
      <c r="L1123" s="698">
        <v>0</v>
      </c>
      <c r="M1123" s="715">
        <f t="shared" si="811"/>
        <v>0</v>
      </c>
      <c r="N1123" s="701"/>
      <c r="O1123" s="850"/>
      <c r="P1123" s="852"/>
      <c r="Q1123" s="854"/>
      <c r="R1123" s="702"/>
      <c r="S1123" s="699">
        <f t="shared" si="828"/>
        <v>0</v>
      </c>
      <c r="T1123" s="700"/>
      <c r="U1123" s="703">
        <f t="shared" si="826"/>
        <v>0</v>
      </c>
      <c r="V1123" s="704">
        <f t="shared" si="827"/>
        <v>0</v>
      </c>
      <c r="W1123" s="702"/>
      <c r="X1123" s="699">
        <f t="shared" si="794"/>
        <v>0</v>
      </c>
      <c r="Y1123" s="700"/>
      <c r="Z1123" s="703">
        <f t="shared" si="795"/>
        <v>0</v>
      </c>
      <c r="AA1123" s="705">
        <f t="shared" si="796"/>
        <v>0</v>
      </c>
    </row>
    <row r="1124" spans="2:27" ht="14.25" customHeight="1" x14ac:dyDescent="0.15">
      <c r="B1124" s="872"/>
      <c r="C1124" s="873"/>
      <c r="D1124" s="874"/>
      <c r="E1124" s="864"/>
      <c r="F1124" s="865"/>
      <c r="G1124" s="846" t="s">
        <v>568</v>
      </c>
      <c r="H1124" s="680" t="s">
        <v>566</v>
      </c>
      <c r="I1124" s="706">
        <v>0</v>
      </c>
      <c r="J1124" s="716">
        <f t="shared" si="810"/>
        <v>0</v>
      </c>
      <c r="K1124" s="710"/>
      <c r="L1124" s="706">
        <v>0</v>
      </c>
      <c r="M1124" s="716">
        <f t="shared" si="811"/>
        <v>0</v>
      </c>
      <c r="N1124" s="709"/>
      <c r="O1124" s="850"/>
      <c r="P1124" s="852"/>
      <c r="Q1124" s="854"/>
      <c r="R1124" s="710"/>
      <c r="S1124" s="707">
        <f t="shared" si="828"/>
        <v>0</v>
      </c>
      <c r="T1124" s="708"/>
      <c r="U1124" s="711">
        <f t="shared" si="826"/>
        <v>0</v>
      </c>
      <c r="V1124" s="712">
        <f t="shared" si="827"/>
        <v>0</v>
      </c>
      <c r="W1124" s="710"/>
      <c r="X1124" s="707">
        <f t="shared" si="794"/>
        <v>0</v>
      </c>
      <c r="Y1124" s="708"/>
      <c r="Z1124" s="711">
        <f t="shared" si="795"/>
        <v>0</v>
      </c>
      <c r="AA1124" s="713">
        <f t="shared" si="796"/>
        <v>0</v>
      </c>
    </row>
    <row r="1125" spans="2:27" ht="14.25" customHeight="1" x14ac:dyDescent="0.15">
      <c r="B1125" s="872"/>
      <c r="C1125" s="873"/>
      <c r="D1125" s="874"/>
      <c r="E1125" s="864"/>
      <c r="F1125" s="865"/>
      <c r="G1125" s="847"/>
      <c r="H1125" s="678" t="s">
        <v>567</v>
      </c>
      <c r="I1125" s="690">
        <v>0</v>
      </c>
      <c r="J1125" s="691">
        <f t="shared" si="810"/>
        <v>0</v>
      </c>
      <c r="K1125" s="692"/>
      <c r="L1125" s="690">
        <v>0</v>
      </c>
      <c r="M1125" s="691">
        <f t="shared" si="811"/>
        <v>0</v>
      </c>
      <c r="N1125" s="693"/>
      <c r="O1125" s="850"/>
      <c r="P1125" s="852"/>
      <c r="Q1125" s="854"/>
      <c r="R1125" s="694"/>
      <c r="S1125" s="691">
        <f t="shared" si="828"/>
        <v>0</v>
      </c>
      <c r="T1125" s="692"/>
      <c r="U1125" s="695">
        <f t="shared" si="826"/>
        <v>0</v>
      </c>
      <c r="V1125" s="696">
        <f t="shared" si="827"/>
        <v>0</v>
      </c>
      <c r="W1125" s="694"/>
      <c r="X1125" s="691">
        <f t="shared" si="794"/>
        <v>0</v>
      </c>
      <c r="Y1125" s="692"/>
      <c r="Z1125" s="695">
        <f t="shared" si="795"/>
        <v>0</v>
      </c>
      <c r="AA1125" s="697">
        <f t="shared" si="796"/>
        <v>0</v>
      </c>
    </row>
    <row r="1126" spans="2:27" ht="14.25" customHeight="1" x14ac:dyDescent="0.15">
      <c r="B1126" s="872"/>
      <c r="C1126" s="873"/>
      <c r="D1126" s="874"/>
      <c r="E1126" s="863"/>
      <c r="F1126" s="865"/>
      <c r="G1126" s="848"/>
      <c r="H1126" s="679" t="s">
        <v>568</v>
      </c>
      <c r="I1126" s="698">
        <v>0</v>
      </c>
      <c r="J1126" s="699">
        <f t="shared" si="810"/>
        <v>0</v>
      </c>
      <c r="K1126" s="700"/>
      <c r="L1126" s="698">
        <v>0</v>
      </c>
      <c r="M1126" s="699">
        <f t="shared" si="811"/>
        <v>0</v>
      </c>
      <c r="N1126" s="701"/>
      <c r="O1126" s="849"/>
      <c r="P1126" s="851"/>
      <c r="Q1126" s="853"/>
      <c r="R1126" s="702"/>
      <c r="S1126" s="699">
        <f t="shared" si="828"/>
        <v>0</v>
      </c>
      <c r="T1126" s="700"/>
      <c r="U1126" s="703">
        <f t="shared" si="826"/>
        <v>0</v>
      </c>
      <c r="V1126" s="704">
        <f t="shared" si="827"/>
        <v>0</v>
      </c>
      <c r="W1126" s="702"/>
      <c r="X1126" s="699">
        <f t="shared" si="794"/>
        <v>0</v>
      </c>
      <c r="Y1126" s="700"/>
      <c r="Z1126" s="703">
        <f t="shared" si="795"/>
        <v>0</v>
      </c>
      <c r="AA1126" s="705">
        <f t="shared" si="796"/>
        <v>0</v>
      </c>
    </row>
    <row r="1127" spans="2:27" ht="14.25" customHeight="1" x14ac:dyDescent="0.15">
      <c r="B1127" s="872">
        <v>125</v>
      </c>
      <c r="C1127" s="873" t="s">
        <v>227</v>
      </c>
      <c r="D1127" s="874"/>
      <c r="E1127" s="863">
        <f t="shared" ref="E1127" si="829">SUM(I1127:I1135)+SUM(L1127:L1135)</f>
        <v>150</v>
      </c>
      <c r="F1127" s="865">
        <v>92</v>
      </c>
      <c r="G1127" s="846" t="s">
        <v>566</v>
      </c>
      <c r="H1127" s="680" t="s">
        <v>566</v>
      </c>
      <c r="I1127" s="706">
        <v>75</v>
      </c>
      <c r="J1127" s="716">
        <f t="shared" si="810"/>
        <v>357.14285714285717</v>
      </c>
      <c r="K1127" s="710"/>
      <c r="L1127" s="706">
        <v>75</v>
      </c>
      <c r="M1127" s="716">
        <f t="shared" si="811"/>
        <v>206.19652471058063</v>
      </c>
      <c r="N1127" s="709"/>
      <c r="O1127" s="849"/>
      <c r="P1127" s="851">
        <f t="shared" ref="P1127" si="830">SUM(R1127:R1135)+SUM(W1127:W1135)</f>
        <v>0</v>
      </c>
      <c r="Q1127" s="853"/>
      <c r="R1127" s="710"/>
      <c r="S1127" s="707">
        <f>+R1127/210*1000</f>
        <v>0</v>
      </c>
      <c r="T1127" s="708"/>
      <c r="U1127" s="711">
        <f>+K1127+T1127</f>
        <v>0</v>
      </c>
      <c r="V1127" s="712">
        <f>IF(S1127=0,0,+U1127/S1127*100)</f>
        <v>0</v>
      </c>
      <c r="W1127" s="710"/>
      <c r="X1127" s="707">
        <f t="shared" si="794"/>
        <v>0</v>
      </c>
      <c r="Y1127" s="708"/>
      <c r="Z1127" s="711">
        <f t="shared" si="795"/>
        <v>0</v>
      </c>
      <c r="AA1127" s="713">
        <f t="shared" si="796"/>
        <v>0</v>
      </c>
    </row>
    <row r="1128" spans="2:27" ht="14.25" customHeight="1" x14ac:dyDescent="0.15">
      <c r="B1128" s="872"/>
      <c r="C1128" s="873"/>
      <c r="D1128" s="874"/>
      <c r="E1128" s="864"/>
      <c r="F1128" s="865"/>
      <c r="G1128" s="847"/>
      <c r="H1128" s="678" t="s">
        <v>567</v>
      </c>
      <c r="I1128" s="690">
        <v>0</v>
      </c>
      <c r="J1128" s="714">
        <f t="shared" si="810"/>
        <v>0</v>
      </c>
      <c r="K1128" s="694"/>
      <c r="L1128" s="690">
        <v>0</v>
      </c>
      <c r="M1128" s="714">
        <f t="shared" si="811"/>
        <v>0</v>
      </c>
      <c r="N1128" s="693"/>
      <c r="O1128" s="850"/>
      <c r="P1128" s="852"/>
      <c r="Q1128" s="854"/>
      <c r="R1128" s="694"/>
      <c r="S1128" s="691">
        <f t="shared" ref="S1128" si="831">+R1128/210*1000</f>
        <v>0</v>
      </c>
      <c r="T1128" s="692"/>
      <c r="U1128" s="695">
        <f t="shared" ref="U1128:U1135" si="832">+K1128+T1128</f>
        <v>0</v>
      </c>
      <c r="V1128" s="696">
        <f t="shared" ref="V1128:V1135" si="833">IF(S1128=0,0,+U1128/S1128*100)</f>
        <v>0</v>
      </c>
      <c r="W1128" s="694"/>
      <c r="X1128" s="691">
        <f t="shared" si="794"/>
        <v>0</v>
      </c>
      <c r="Y1128" s="692"/>
      <c r="Z1128" s="695">
        <f t="shared" si="795"/>
        <v>0</v>
      </c>
      <c r="AA1128" s="697">
        <f t="shared" si="796"/>
        <v>0</v>
      </c>
    </row>
    <row r="1129" spans="2:27" ht="14.25" customHeight="1" x14ac:dyDescent="0.15">
      <c r="B1129" s="872"/>
      <c r="C1129" s="873"/>
      <c r="D1129" s="874"/>
      <c r="E1129" s="864"/>
      <c r="F1129" s="865"/>
      <c r="G1129" s="848"/>
      <c r="H1129" s="679" t="s">
        <v>568</v>
      </c>
      <c r="I1129" s="698">
        <v>0</v>
      </c>
      <c r="J1129" s="715">
        <f t="shared" si="810"/>
        <v>0</v>
      </c>
      <c r="K1129" s="702"/>
      <c r="L1129" s="698">
        <v>0</v>
      </c>
      <c r="M1129" s="715">
        <f t="shared" si="811"/>
        <v>0</v>
      </c>
      <c r="N1129" s="701"/>
      <c r="O1129" s="850"/>
      <c r="P1129" s="852"/>
      <c r="Q1129" s="854"/>
      <c r="R1129" s="702"/>
      <c r="S1129" s="699">
        <f>+R1129/210*1000</f>
        <v>0</v>
      </c>
      <c r="T1129" s="700"/>
      <c r="U1129" s="703">
        <f t="shared" si="832"/>
        <v>0</v>
      </c>
      <c r="V1129" s="704">
        <f t="shared" si="833"/>
        <v>0</v>
      </c>
      <c r="W1129" s="702"/>
      <c r="X1129" s="699">
        <f t="shared" si="794"/>
        <v>0</v>
      </c>
      <c r="Y1129" s="700"/>
      <c r="Z1129" s="703">
        <f t="shared" si="795"/>
        <v>0</v>
      </c>
      <c r="AA1129" s="705">
        <f t="shared" si="796"/>
        <v>0</v>
      </c>
    </row>
    <row r="1130" spans="2:27" ht="14.25" customHeight="1" x14ac:dyDescent="0.15">
      <c r="B1130" s="872"/>
      <c r="C1130" s="873"/>
      <c r="D1130" s="874"/>
      <c r="E1130" s="864"/>
      <c r="F1130" s="865"/>
      <c r="G1130" s="846" t="s">
        <v>567</v>
      </c>
      <c r="H1130" s="680" t="s">
        <v>566</v>
      </c>
      <c r="I1130" s="706">
        <v>0</v>
      </c>
      <c r="J1130" s="716">
        <f t="shared" si="810"/>
        <v>0</v>
      </c>
      <c r="K1130" s="710"/>
      <c r="L1130" s="706">
        <v>0</v>
      </c>
      <c r="M1130" s="716">
        <f t="shared" si="811"/>
        <v>0</v>
      </c>
      <c r="N1130" s="709"/>
      <c r="O1130" s="850"/>
      <c r="P1130" s="852"/>
      <c r="Q1130" s="854"/>
      <c r="R1130" s="710"/>
      <c r="S1130" s="707">
        <f t="shared" ref="S1130:S1135" si="834">+R1130/210*1000</f>
        <v>0</v>
      </c>
      <c r="T1130" s="708"/>
      <c r="U1130" s="711">
        <f t="shared" si="832"/>
        <v>0</v>
      </c>
      <c r="V1130" s="712">
        <f t="shared" si="833"/>
        <v>0</v>
      </c>
      <c r="W1130" s="710"/>
      <c r="X1130" s="707">
        <f t="shared" si="794"/>
        <v>0</v>
      </c>
      <c r="Y1130" s="708"/>
      <c r="Z1130" s="711">
        <f t="shared" si="795"/>
        <v>0</v>
      </c>
      <c r="AA1130" s="713">
        <f t="shared" si="796"/>
        <v>0</v>
      </c>
    </row>
    <row r="1131" spans="2:27" ht="14.25" customHeight="1" x14ac:dyDescent="0.15">
      <c r="B1131" s="872"/>
      <c r="C1131" s="873"/>
      <c r="D1131" s="874"/>
      <c r="E1131" s="864"/>
      <c r="F1131" s="865"/>
      <c r="G1131" s="847"/>
      <c r="H1131" s="678" t="s">
        <v>567</v>
      </c>
      <c r="I1131" s="690">
        <v>0</v>
      </c>
      <c r="J1131" s="714">
        <f t="shared" si="810"/>
        <v>0</v>
      </c>
      <c r="K1131" s="694"/>
      <c r="L1131" s="690">
        <v>0</v>
      </c>
      <c r="M1131" s="714">
        <f t="shared" si="811"/>
        <v>0</v>
      </c>
      <c r="N1131" s="693"/>
      <c r="O1131" s="850"/>
      <c r="P1131" s="852"/>
      <c r="Q1131" s="854"/>
      <c r="R1131" s="694"/>
      <c r="S1131" s="691">
        <f t="shared" si="834"/>
        <v>0</v>
      </c>
      <c r="T1131" s="692"/>
      <c r="U1131" s="695">
        <f t="shared" si="832"/>
        <v>0</v>
      </c>
      <c r="V1131" s="696">
        <f t="shared" si="833"/>
        <v>0</v>
      </c>
      <c r="W1131" s="694"/>
      <c r="X1131" s="691">
        <f t="shared" si="794"/>
        <v>0</v>
      </c>
      <c r="Y1131" s="692"/>
      <c r="Z1131" s="695">
        <f t="shared" si="795"/>
        <v>0</v>
      </c>
      <c r="AA1131" s="697">
        <f t="shared" si="796"/>
        <v>0</v>
      </c>
    </row>
    <row r="1132" spans="2:27" ht="14.25" customHeight="1" x14ac:dyDescent="0.15">
      <c r="B1132" s="872"/>
      <c r="C1132" s="873"/>
      <c r="D1132" s="874"/>
      <c r="E1132" s="864"/>
      <c r="F1132" s="865"/>
      <c r="G1132" s="848"/>
      <c r="H1132" s="679" t="s">
        <v>568</v>
      </c>
      <c r="I1132" s="698">
        <v>0</v>
      </c>
      <c r="J1132" s="715">
        <f t="shared" si="810"/>
        <v>0</v>
      </c>
      <c r="K1132" s="702"/>
      <c r="L1132" s="698">
        <v>0</v>
      </c>
      <c r="M1132" s="715">
        <f t="shared" si="811"/>
        <v>0</v>
      </c>
      <c r="N1132" s="701"/>
      <c r="O1132" s="850"/>
      <c r="P1132" s="852"/>
      <c r="Q1132" s="854"/>
      <c r="R1132" s="702"/>
      <c r="S1132" s="699">
        <f t="shared" si="834"/>
        <v>0</v>
      </c>
      <c r="T1132" s="700"/>
      <c r="U1132" s="703">
        <f t="shared" si="832"/>
        <v>0</v>
      </c>
      <c r="V1132" s="704">
        <f t="shared" si="833"/>
        <v>0</v>
      </c>
      <c r="W1132" s="702"/>
      <c r="X1132" s="699">
        <f t="shared" si="794"/>
        <v>0</v>
      </c>
      <c r="Y1132" s="700"/>
      <c r="Z1132" s="703">
        <f t="shared" si="795"/>
        <v>0</v>
      </c>
      <c r="AA1132" s="705">
        <f t="shared" si="796"/>
        <v>0</v>
      </c>
    </row>
    <row r="1133" spans="2:27" ht="14.25" customHeight="1" x14ac:dyDescent="0.15">
      <c r="B1133" s="872"/>
      <c r="C1133" s="873"/>
      <c r="D1133" s="874"/>
      <c r="E1133" s="864"/>
      <c r="F1133" s="865"/>
      <c r="G1133" s="846" t="s">
        <v>568</v>
      </c>
      <c r="H1133" s="680" t="s">
        <v>566</v>
      </c>
      <c r="I1133" s="706">
        <v>0</v>
      </c>
      <c r="J1133" s="716">
        <f t="shared" si="810"/>
        <v>0</v>
      </c>
      <c r="K1133" s="710"/>
      <c r="L1133" s="706">
        <v>0</v>
      </c>
      <c r="M1133" s="716">
        <f t="shared" si="811"/>
        <v>0</v>
      </c>
      <c r="N1133" s="709"/>
      <c r="O1133" s="850"/>
      <c r="P1133" s="852"/>
      <c r="Q1133" s="854"/>
      <c r="R1133" s="710"/>
      <c r="S1133" s="707">
        <f t="shared" si="834"/>
        <v>0</v>
      </c>
      <c r="T1133" s="708"/>
      <c r="U1133" s="711">
        <f t="shared" si="832"/>
        <v>0</v>
      </c>
      <c r="V1133" s="712">
        <f t="shared" si="833"/>
        <v>0</v>
      </c>
      <c r="W1133" s="710"/>
      <c r="X1133" s="707">
        <f t="shared" si="794"/>
        <v>0</v>
      </c>
      <c r="Y1133" s="708"/>
      <c r="Z1133" s="711">
        <f t="shared" si="795"/>
        <v>0</v>
      </c>
      <c r="AA1133" s="713">
        <f t="shared" si="796"/>
        <v>0</v>
      </c>
    </row>
    <row r="1134" spans="2:27" ht="14.25" customHeight="1" x14ac:dyDescent="0.15">
      <c r="B1134" s="872"/>
      <c r="C1134" s="873"/>
      <c r="D1134" s="874"/>
      <c r="E1134" s="864"/>
      <c r="F1134" s="865"/>
      <c r="G1134" s="847"/>
      <c r="H1134" s="678" t="s">
        <v>567</v>
      </c>
      <c r="I1134" s="690">
        <v>0</v>
      </c>
      <c r="J1134" s="714">
        <f t="shared" si="810"/>
        <v>0</v>
      </c>
      <c r="K1134" s="694"/>
      <c r="L1134" s="690">
        <v>0</v>
      </c>
      <c r="M1134" s="714">
        <f t="shared" si="811"/>
        <v>0</v>
      </c>
      <c r="N1134" s="693"/>
      <c r="O1134" s="850"/>
      <c r="P1134" s="852"/>
      <c r="Q1134" s="854"/>
      <c r="R1134" s="694"/>
      <c r="S1134" s="691">
        <f t="shared" si="834"/>
        <v>0</v>
      </c>
      <c r="T1134" s="692"/>
      <c r="U1134" s="695">
        <f t="shared" si="832"/>
        <v>0</v>
      </c>
      <c r="V1134" s="696">
        <f t="shared" si="833"/>
        <v>0</v>
      </c>
      <c r="W1134" s="694"/>
      <c r="X1134" s="691">
        <f t="shared" si="794"/>
        <v>0</v>
      </c>
      <c r="Y1134" s="692"/>
      <c r="Z1134" s="695">
        <f t="shared" si="795"/>
        <v>0</v>
      </c>
      <c r="AA1134" s="697">
        <f t="shared" si="796"/>
        <v>0</v>
      </c>
    </row>
    <row r="1135" spans="2:27" ht="14.25" customHeight="1" x14ac:dyDescent="0.15">
      <c r="B1135" s="872"/>
      <c r="C1135" s="873"/>
      <c r="D1135" s="874"/>
      <c r="E1135" s="863"/>
      <c r="F1135" s="865"/>
      <c r="G1135" s="848"/>
      <c r="H1135" s="679" t="s">
        <v>568</v>
      </c>
      <c r="I1135" s="698">
        <v>0</v>
      </c>
      <c r="J1135" s="715">
        <f t="shared" si="810"/>
        <v>0</v>
      </c>
      <c r="K1135" s="702"/>
      <c r="L1135" s="698">
        <v>0</v>
      </c>
      <c r="M1135" s="715">
        <f t="shared" si="811"/>
        <v>0</v>
      </c>
      <c r="N1135" s="701"/>
      <c r="O1135" s="849"/>
      <c r="P1135" s="851"/>
      <c r="Q1135" s="853"/>
      <c r="R1135" s="702"/>
      <c r="S1135" s="699">
        <f t="shared" si="834"/>
        <v>0</v>
      </c>
      <c r="T1135" s="700"/>
      <c r="U1135" s="703">
        <f t="shared" si="832"/>
        <v>0</v>
      </c>
      <c r="V1135" s="704">
        <f t="shared" si="833"/>
        <v>0</v>
      </c>
      <c r="W1135" s="702"/>
      <c r="X1135" s="699">
        <f t="shared" si="794"/>
        <v>0</v>
      </c>
      <c r="Y1135" s="700"/>
      <c r="Z1135" s="703">
        <f t="shared" si="795"/>
        <v>0</v>
      </c>
      <c r="AA1135" s="705">
        <f t="shared" si="796"/>
        <v>0</v>
      </c>
    </row>
    <row r="1136" spans="2:27" ht="14.25" customHeight="1" x14ac:dyDescent="0.15">
      <c r="B1136" s="858">
        <v>126</v>
      </c>
      <c r="C1136" s="859" t="s">
        <v>228</v>
      </c>
      <c r="D1136" s="860" t="s">
        <v>571</v>
      </c>
      <c r="E1136" s="863">
        <f t="shared" ref="E1136" si="835">SUM(I1136:I1144)+SUM(L1136:L1144)</f>
        <v>975</v>
      </c>
      <c r="F1136" s="865">
        <v>417</v>
      </c>
      <c r="G1136" s="846" t="s">
        <v>566</v>
      </c>
      <c r="H1136" s="680" t="s">
        <v>566</v>
      </c>
      <c r="I1136" s="706">
        <v>100</v>
      </c>
      <c r="J1136" s="716">
        <f t="shared" si="810"/>
        <v>476.19047619047615</v>
      </c>
      <c r="K1136" s="710"/>
      <c r="L1136" s="706">
        <v>500</v>
      </c>
      <c r="M1136" s="716">
        <f t="shared" si="811"/>
        <v>1374.6434980705376</v>
      </c>
      <c r="N1136" s="709"/>
      <c r="O1136" s="849"/>
      <c r="P1136" s="851">
        <f t="shared" ref="P1136" si="836">SUM(R1136:R1144)+SUM(W1136:W1144)</f>
        <v>0</v>
      </c>
      <c r="Q1136" s="853"/>
      <c r="R1136" s="710"/>
      <c r="S1136" s="707">
        <f>+R1136/210*1000</f>
        <v>0</v>
      </c>
      <c r="T1136" s="708"/>
      <c r="U1136" s="711">
        <f>+K1136+T1136</f>
        <v>0</v>
      </c>
      <c r="V1136" s="712">
        <f>IF(S1136=0,0,+U1136/S1136*100)</f>
        <v>0</v>
      </c>
      <c r="W1136" s="710"/>
      <c r="X1136" s="707">
        <f t="shared" si="794"/>
        <v>0</v>
      </c>
      <c r="Y1136" s="708"/>
      <c r="Z1136" s="711">
        <f t="shared" si="795"/>
        <v>0</v>
      </c>
      <c r="AA1136" s="713">
        <f t="shared" si="796"/>
        <v>0</v>
      </c>
    </row>
    <row r="1137" spans="2:27" ht="14.25" customHeight="1" x14ac:dyDescent="0.15">
      <c r="B1137" s="858"/>
      <c r="C1137" s="859"/>
      <c r="D1137" s="861"/>
      <c r="E1137" s="864"/>
      <c r="F1137" s="865"/>
      <c r="G1137" s="847"/>
      <c r="H1137" s="678" t="s">
        <v>567</v>
      </c>
      <c r="I1137" s="690">
        <v>100</v>
      </c>
      <c r="J1137" s="714">
        <f t="shared" si="810"/>
        <v>476.19047619047615</v>
      </c>
      <c r="K1137" s="694"/>
      <c r="L1137" s="690">
        <v>200</v>
      </c>
      <c r="M1137" s="714">
        <f t="shared" si="811"/>
        <v>549.85739922821494</v>
      </c>
      <c r="N1137" s="693"/>
      <c r="O1137" s="850"/>
      <c r="P1137" s="852"/>
      <c r="Q1137" s="854"/>
      <c r="R1137" s="694"/>
      <c r="S1137" s="691">
        <f t="shared" ref="S1137" si="837">+R1137/210*1000</f>
        <v>0</v>
      </c>
      <c r="T1137" s="692"/>
      <c r="U1137" s="695">
        <f t="shared" ref="U1137:U1144" si="838">+K1137+T1137</f>
        <v>0</v>
      </c>
      <c r="V1137" s="696">
        <f t="shared" ref="V1137:V1144" si="839">IF(S1137=0,0,+U1137/S1137*100)</f>
        <v>0</v>
      </c>
      <c r="W1137" s="694"/>
      <c r="X1137" s="691">
        <f t="shared" si="794"/>
        <v>0</v>
      </c>
      <c r="Y1137" s="692"/>
      <c r="Z1137" s="695">
        <f t="shared" si="795"/>
        <v>0</v>
      </c>
      <c r="AA1137" s="697">
        <f t="shared" si="796"/>
        <v>0</v>
      </c>
    </row>
    <row r="1138" spans="2:27" ht="14.25" customHeight="1" x14ac:dyDescent="0.15">
      <c r="B1138" s="858"/>
      <c r="C1138" s="859"/>
      <c r="D1138" s="861"/>
      <c r="E1138" s="864"/>
      <c r="F1138" s="865"/>
      <c r="G1138" s="848"/>
      <c r="H1138" s="679" t="s">
        <v>568</v>
      </c>
      <c r="I1138" s="698">
        <v>0</v>
      </c>
      <c r="J1138" s="715">
        <f t="shared" si="810"/>
        <v>0</v>
      </c>
      <c r="K1138" s="702"/>
      <c r="L1138" s="698">
        <v>0</v>
      </c>
      <c r="M1138" s="715">
        <f t="shared" si="811"/>
        <v>0</v>
      </c>
      <c r="N1138" s="701"/>
      <c r="O1138" s="850"/>
      <c r="P1138" s="852"/>
      <c r="Q1138" s="854"/>
      <c r="R1138" s="702"/>
      <c r="S1138" s="699">
        <f>+R1138/210*1000</f>
        <v>0</v>
      </c>
      <c r="T1138" s="700"/>
      <c r="U1138" s="703">
        <f t="shared" si="838"/>
        <v>0</v>
      </c>
      <c r="V1138" s="704">
        <f t="shared" si="839"/>
        <v>0</v>
      </c>
      <c r="W1138" s="702"/>
      <c r="X1138" s="699">
        <f t="shared" si="794"/>
        <v>0</v>
      </c>
      <c r="Y1138" s="700"/>
      <c r="Z1138" s="703">
        <f t="shared" si="795"/>
        <v>0</v>
      </c>
      <c r="AA1138" s="705">
        <f t="shared" si="796"/>
        <v>0</v>
      </c>
    </row>
    <row r="1139" spans="2:27" ht="14.25" customHeight="1" x14ac:dyDescent="0.15">
      <c r="B1139" s="858"/>
      <c r="C1139" s="859"/>
      <c r="D1139" s="861"/>
      <c r="E1139" s="864"/>
      <c r="F1139" s="865"/>
      <c r="G1139" s="846" t="s">
        <v>567</v>
      </c>
      <c r="H1139" s="680" t="s">
        <v>566</v>
      </c>
      <c r="I1139" s="706">
        <v>75</v>
      </c>
      <c r="J1139" s="716">
        <f t="shared" si="810"/>
        <v>357.14285714285717</v>
      </c>
      <c r="K1139" s="710"/>
      <c r="L1139" s="706">
        <v>0</v>
      </c>
      <c r="M1139" s="716">
        <f t="shared" si="811"/>
        <v>0</v>
      </c>
      <c r="N1139" s="709"/>
      <c r="O1139" s="850"/>
      <c r="P1139" s="852"/>
      <c r="Q1139" s="854"/>
      <c r="R1139" s="710"/>
      <c r="S1139" s="707">
        <f t="shared" ref="S1139:S1144" si="840">+R1139/210*1000</f>
        <v>0</v>
      </c>
      <c r="T1139" s="708"/>
      <c r="U1139" s="711">
        <f t="shared" si="838"/>
        <v>0</v>
      </c>
      <c r="V1139" s="712">
        <f t="shared" si="839"/>
        <v>0</v>
      </c>
      <c r="W1139" s="710"/>
      <c r="X1139" s="707">
        <f t="shared" si="794"/>
        <v>0</v>
      </c>
      <c r="Y1139" s="708"/>
      <c r="Z1139" s="711">
        <f t="shared" si="795"/>
        <v>0</v>
      </c>
      <c r="AA1139" s="713">
        <f t="shared" si="796"/>
        <v>0</v>
      </c>
    </row>
    <row r="1140" spans="2:27" ht="14.25" customHeight="1" x14ac:dyDescent="0.15">
      <c r="B1140" s="858"/>
      <c r="C1140" s="859"/>
      <c r="D1140" s="861"/>
      <c r="E1140" s="864"/>
      <c r="F1140" s="865"/>
      <c r="G1140" s="847"/>
      <c r="H1140" s="678" t="s">
        <v>567</v>
      </c>
      <c r="I1140" s="690">
        <v>0</v>
      </c>
      <c r="J1140" s="714">
        <f t="shared" si="810"/>
        <v>0</v>
      </c>
      <c r="K1140" s="694"/>
      <c r="L1140" s="690">
        <v>0</v>
      </c>
      <c r="M1140" s="714">
        <f t="shared" si="811"/>
        <v>0</v>
      </c>
      <c r="N1140" s="693"/>
      <c r="O1140" s="850"/>
      <c r="P1140" s="852"/>
      <c r="Q1140" s="854"/>
      <c r="R1140" s="694"/>
      <c r="S1140" s="691">
        <f t="shared" si="840"/>
        <v>0</v>
      </c>
      <c r="T1140" s="692"/>
      <c r="U1140" s="695">
        <f t="shared" si="838"/>
        <v>0</v>
      </c>
      <c r="V1140" s="696">
        <f t="shared" si="839"/>
        <v>0</v>
      </c>
      <c r="W1140" s="694"/>
      <c r="X1140" s="691">
        <f t="shared" si="794"/>
        <v>0</v>
      </c>
      <c r="Y1140" s="692"/>
      <c r="Z1140" s="695">
        <f t="shared" si="795"/>
        <v>0</v>
      </c>
      <c r="AA1140" s="697">
        <f t="shared" si="796"/>
        <v>0</v>
      </c>
    </row>
    <row r="1141" spans="2:27" ht="14.25" customHeight="1" x14ac:dyDescent="0.15">
      <c r="B1141" s="858"/>
      <c r="C1141" s="859"/>
      <c r="D1141" s="861"/>
      <c r="E1141" s="864"/>
      <c r="F1141" s="865"/>
      <c r="G1141" s="848"/>
      <c r="H1141" s="679" t="s">
        <v>568</v>
      </c>
      <c r="I1141" s="698">
        <v>0</v>
      </c>
      <c r="J1141" s="715">
        <f t="shared" si="810"/>
        <v>0</v>
      </c>
      <c r="K1141" s="702"/>
      <c r="L1141" s="698">
        <v>0</v>
      </c>
      <c r="M1141" s="715">
        <f t="shared" si="811"/>
        <v>0</v>
      </c>
      <c r="N1141" s="701"/>
      <c r="O1141" s="850"/>
      <c r="P1141" s="852"/>
      <c r="Q1141" s="854"/>
      <c r="R1141" s="702"/>
      <c r="S1141" s="699">
        <f t="shared" si="840"/>
        <v>0</v>
      </c>
      <c r="T1141" s="700"/>
      <c r="U1141" s="703">
        <f t="shared" si="838"/>
        <v>0</v>
      </c>
      <c r="V1141" s="704">
        <f t="shared" si="839"/>
        <v>0</v>
      </c>
      <c r="W1141" s="702"/>
      <c r="X1141" s="699">
        <f t="shared" si="794"/>
        <v>0</v>
      </c>
      <c r="Y1141" s="700"/>
      <c r="Z1141" s="703">
        <f t="shared" si="795"/>
        <v>0</v>
      </c>
      <c r="AA1141" s="705">
        <f t="shared" si="796"/>
        <v>0</v>
      </c>
    </row>
    <row r="1142" spans="2:27" ht="14.25" customHeight="1" x14ac:dyDescent="0.15">
      <c r="B1142" s="858"/>
      <c r="C1142" s="859"/>
      <c r="D1142" s="861"/>
      <c r="E1142" s="864"/>
      <c r="F1142" s="865"/>
      <c r="G1142" s="846" t="s">
        <v>568</v>
      </c>
      <c r="H1142" s="680" t="s">
        <v>566</v>
      </c>
      <c r="I1142" s="706">
        <v>0</v>
      </c>
      <c r="J1142" s="716">
        <f t="shared" si="810"/>
        <v>0</v>
      </c>
      <c r="K1142" s="710"/>
      <c r="L1142" s="706">
        <v>0</v>
      </c>
      <c r="M1142" s="716">
        <f t="shared" si="811"/>
        <v>0</v>
      </c>
      <c r="N1142" s="709"/>
      <c r="O1142" s="850"/>
      <c r="P1142" s="852"/>
      <c r="Q1142" s="854"/>
      <c r="R1142" s="710"/>
      <c r="S1142" s="707">
        <f t="shared" si="840"/>
        <v>0</v>
      </c>
      <c r="T1142" s="708"/>
      <c r="U1142" s="711">
        <f t="shared" si="838"/>
        <v>0</v>
      </c>
      <c r="V1142" s="712">
        <f t="shared" si="839"/>
        <v>0</v>
      </c>
      <c r="W1142" s="710"/>
      <c r="X1142" s="707">
        <f t="shared" si="794"/>
        <v>0</v>
      </c>
      <c r="Y1142" s="708"/>
      <c r="Z1142" s="711">
        <f t="shared" si="795"/>
        <v>0</v>
      </c>
      <c r="AA1142" s="713">
        <f t="shared" si="796"/>
        <v>0</v>
      </c>
    </row>
    <row r="1143" spans="2:27" ht="14.25" customHeight="1" x14ac:dyDescent="0.15">
      <c r="B1143" s="858"/>
      <c r="C1143" s="859"/>
      <c r="D1143" s="861"/>
      <c r="E1143" s="864"/>
      <c r="F1143" s="865"/>
      <c r="G1143" s="847"/>
      <c r="H1143" s="678" t="s">
        <v>567</v>
      </c>
      <c r="I1143" s="690">
        <v>0</v>
      </c>
      <c r="J1143" s="714">
        <f t="shared" si="810"/>
        <v>0</v>
      </c>
      <c r="K1143" s="694"/>
      <c r="L1143" s="690">
        <v>0</v>
      </c>
      <c r="M1143" s="714">
        <f t="shared" si="811"/>
        <v>0</v>
      </c>
      <c r="N1143" s="693"/>
      <c r="O1143" s="850"/>
      <c r="P1143" s="852"/>
      <c r="Q1143" s="854"/>
      <c r="R1143" s="694"/>
      <c r="S1143" s="691">
        <f t="shared" si="840"/>
        <v>0</v>
      </c>
      <c r="T1143" s="692"/>
      <c r="U1143" s="695">
        <f t="shared" si="838"/>
        <v>0</v>
      </c>
      <c r="V1143" s="696">
        <f t="shared" si="839"/>
        <v>0</v>
      </c>
      <c r="W1143" s="694"/>
      <c r="X1143" s="691">
        <f t="shared" si="794"/>
        <v>0</v>
      </c>
      <c r="Y1143" s="692"/>
      <c r="Z1143" s="695">
        <f t="shared" si="795"/>
        <v>0</v>
      </c>
      <c r="AA1143" s="697">
        <f t="shared" si="796"/>
        <v>0</v>
      </c>
    </row>
    <row r="1144" spans="2:27" ht="14.25" customHeight="1" x14ac:dyDescent="0.15">
      <c r="B1144" s="858"/>
      <c r="C1144" s="859"/>
      <c r="D1144" s="862"/>
      <c r="E1144" s="863"/>
      <c r="F1144" s="865"/>
      <c r="G1144" s="848"/>
      <c r="H1144" s="679" t="s">
        <v>568</v>
      </c>
      <c r="I1144" s="698">
        <v>0</v>
      </c>
      <c r="J1144" s="715">
        <f t="shared" si="810"/>
        <v>0</v>
      </c>
      <c r="K1144" s="702"/>
      <c r="L1144" s="698">
        <v>0</v>
      </c>
      <c r="M1144" s="715">
        <f t="shared" si="811"/>
        <v>0</v>
      </c>
      <c r="N1144" s="701"/>
      <c r="O1144" s="849"/>
      <c r="P1144" s="851"/>
      <c r="Q1144" s="853"/>
      <c r="R1144" s="702"/>
      <c r="S1144" s="699">
        <f t="shared" si="840"/>
        <v>0</v>
      </c>
      <c r="T1144" s="700"/>
      <c r="U1144" s="703">
        <f t="shared" si="838"/>
        <v>0</v>
      </c>
      <c r="V1144" s="704">
        <f t="shared" si="839"/>
        <v>0</v>
      </c>
      <c r="W1144" s="702"/>
      <c r="X1144" s="699">
        <f t="shared" ref="X1144:X1207" si="841">+W1144/210/SQRT(3)*1000</f>
        <v>0</v>
      </c>
      <c r="Y1144" s="700"/>
      <c r="Z1144" s="703">
        <f t="shared" ref="Z1144:Z1207" si="842">+N1144+Y1144</f>
        <v>0</v>
      </c>
      <c r="AA1144" s="705">
        <f t="shared" ref="AA1144:AA1207" si="843">IF(X1144=0,0,+Z1144/X1144*100)</f>
        <v>0</v>
      </c>
    </row>
    <row r="1145" spans="2:27" ht="14.25" customHeight="1" x14ac:dyDescent="0.15">
      <c r="B1145" s="872">
        <v>127</v>
      </c>
      <c r="C1145" s="873" t="s">
        <v>562</v>
      </c>
      <c r="D1145" s="874"/>
      <c r="E1145" s="863">
        <f t="shared" ref="E1145" si="844">SUM(I1145:I1153)+SUM(L1145:L1153)</f>
        <v>700</v>
      </c>
      <c r="F1145" s="865">
        <v>902</v>
      </c>
      <c r="G1145" s="846" t="s">
        <v>566</v>
      </c>
      <c r="H1145" s="680" t="s">
        <v>566</v>
      </c>
      <c r="I1145" s="706">
        <v>200</v>
      </c>
      <c r="J1145" s="716">
        <f t="shared" si="810"/>
        <v>952.38095238095229</v>
      </c>
      <c r="K1145" s="710"/>
      <c r="L1145" s="706">
        <v>0</v>
      </c>
      <c r="M1145" s="716">
        <f t="shared" si="811"/>
        <v>0</v>
      </c>
      <c r="N1145" s="709"/>
      <c r="O1145" s="849"/>
      <c r="P1145" s="851">
        <f t="shared" ref="P1145" si="845">SUM(R1145:R1153)+SUM(W1145:W1153)</f>
        <v>0</v>
      </c>
      <c r="Q1145" s="853"/>
      <c r="R1145" s="710"/>
      <c r="S1145" s="707">
        <f>+R1145/210*1000</f>
        <v>0</v>
      </c>
      <c r="T1145" s="708"/>
      <c r="U1145" s="711">
        <f>+K1145+T1145</f>
        <v>0</v>
      </c>
      <c r="V1145" s="712">
        <f>IF(S1145=0,0,+U1145/S1145*100)</f>
        <v>0</v>
      </c>
      <c r="W1145" s="710"/>
      <c r="X1145" s="707">
        <f t="shared" si="841"/>
        <v>0</v>
      </c>
      <c r="Y1145" s="708"/>
      <c r="Z1145" s="711">
        <f t="shared" si="842"/>
        <v>0</v>
      </c>
      <c r="AA1145" s="713">
        <f t="shared" si="843"/>
        <v>0</v>
      </c>
    </row>
    <row r="1146" spans="2:27" ht="14.25" customHeight="1" x14ac:dyDescent="0.15">
      <c r="B1146" s="872"/>
      <c r="C1146" s="873"/>
      <c r="D1146" s="874"/>
      <c r="E1146" s="864"/>
      <c r="F1146" s="865"/>
      <c r="G1146" s="847"/>
      <c r="H1146" s="678" t="s">
        <v>567</v>
      </c>
      <c r="I1146" s="690">
        <v>200</v>
      </c>
      <c r="J1146" s="714">
        <f t="shared" si="810"/>
        <v>952.38095238095229</v>
      </c>
      <c r="K1146" s="694"/>
      <c r="L1146" s="690">
        <v>0</v>
      </c>
      <c r="M1146" s="714">
        <f t="shared" si="811"/>
        <v>0</v>
      </c>
      <c r="N1146" s="693"/>
      <c r="O1146" s="850"/>
      <c r="P1146" s="852"/>
      <c r="Q1146" s="854"/>
      <c r="R1146" s="694"/>
      <c r="S1146" s="691">
        <f t="shared" ref="S1146" si="846">+R1146/210*1000</f>
        <v>0</v>
      </c>
      <c r="T1146" s="692"/>
      <c r="U1146" s="695">
        <f t="shared" ref="U1146:U1153" si="847">+K1146+T1146</f>
        <v>0</v>
      </c>
      <c r="V1146" s="696">
        <f t="shared" ref="V1146:V1153" si="848">IF(S1146=0,0,+U1146/S1146*100)</f>
        <v>0</v>
      </c>
      <c r="W1146" s="694"/>
      <c r="X1146" s="691">
        <f t="shared" si="841"/>
        <v>0</v>
      </c>
      <c r="Y1146" s="692"/>
      <c r="Z1146" s="695">
        <f t="shared" si="842"/>
        <v>0</v>
      </c>
      <c r="AA1146" s="697">
        <f t="shared" si="843"/>
        <v>0</v>
      </c>
    </row>
    <row r="1147" spans="2:27" ht="14.25" customHeight="1" x14ac:dyDescent="0.15">
      <c r="B1147" s="872"/>
      <c r="C1147" s="873"/>
      <c r="D1147" s="874"/>
      <c r="E1147" s="864"/>
      <c r="F1147" s="865"/>
      <c r="G1147" s="848"/>
      <c r="H1147" s="679" t="s">
        <v>568</v>
      </c>
      <c r="I1147" s="698">
        <v>150</v>
      </c>
      <c r="J1147" s="715">
        <f t="shared" si="810"/>
        <v>714.28571428571433</v>
      </c>
      <c r="K1147" s="702"/>
      <c r="L1147" s="698">
        <v>0</v>
      </c>
      <c r="M1147" s="715">
        <f t="shared" si="811"/>
        <v>0</v>
      </c>
      <c r="N1147" s="701"/>
      <c r="O1147" s="850"/>
      <c r="P1147" s="852"/>
      <c r="Q1147" s="854"/>
      <c r="R1147" s="702"/>
      <c r="S1147" s="699">
        <f>+R1147/210*1000</f>
        <v>0</v>
      </c>
      <c r="T1147" s="700"/>
      <c r="U1147" s="703">
        <f t="shared" si="847"/>
        <v>0</v>
      </c>
      <c r="V1147" s="704">
        <f t="shared" si="848"/>
        <v>0</v>
      </c>
      <c r="W1147" s="702"/>
      <c r="X1147" s="699">
        <f t="shared" si="841"/>
        <v>0</v>
      </c>
      <c r="Y1147" s="700"/>
      <c r="Z1147" s="703">
        <f t="shared" si="842"/>
        <v>0</v>
      </c>
      <c r="AA1147" s="705">
        <f t="shared" si="843"/>
        <v>0</v>
      </c>
    </row>
    <row r="1148" spans="2:27" ht="14.25" customHeight="1" x14ac:dyDescent="0.15">
      <c r="B1148" s="872"/>
      <c r="C1148" s="873"/>
      <c r="D1148" s="874"/>
      <c r="E1148" s="864"/>
      <c r="F1148" s="865"/>
      <c r="G1148" s="846" t="s">
        <v>567</v>
      </c>
      <c r="H1148" s="680" t="s">
        <v>566</v>
      </c>
      <c r="I1148" s="706">
        <v>50</v>
      </c>
      <c r="J1148" s="716">
        <f t="shared" si="810"/>
        <v>238.09523809523807</v>
      </c>
      <c r="K1148" s="710"/>
      <c r="L1148" s="706">
        <v>0</v>
      </c>
      <c r="M1148" s="716">
        <f t="shared" si="811"/>
        <v>0</v>
      </c>
      <c r="N1148" s="709"/>
      <c r="O1148" s="850"/>
      <c r="P1148" s="852"/>
      <c r="Q1148" s="854"/>
      <c r="R1148" s="710"/>
      <c r="S1148" s="707">
        <f t="shared" ref="S1148:S1153" si="849">+R1148/210*1000</f>
        <v>0</v>
      </c>
      <c r="T1148" s="708"/>
      <c r="U1148" s="711">
        <f t="shared" si="847"/>
        <v>0</v>
      </c>
      <c r="V1148" s="712">
        <f t="shared" si="848"/>
        <v>0</v>
      </c>
      <c r="W1148" s="710"/>
      <c r="X1148" s="707">
        <f t="shared" si="841"/>
        <v>0</v>
      </c>
      <c r="Y1148" s="708"/>
      <c r="Z1148" s="711">
        <f t="shared" si="842"/>
        <v>0</v>
      </c>
      <c r="AA1148" s="713">
        <f t="shared" si="843"/>
        <v>0</v>
      </c>
    </row>
    <row r="1149" spans="2:27" ht="14.25" customHeight="1" x14ac:dyDescent="0.15">
      <c r="B1149" s="872"/>
      <c r="C1149" s="873"/>
      <c r="D1149" s="874"/>
      <c r="E1149" s="864"/>
      <c r="F1149" s="865"/>
      <c r="G1149" s="847"/>
      <c r="H1149" s="678" t="s">
        <v>567</v>
      </c>
      <c r="I1149" s="690">
        <v>50</v>
      </c>
      <c r="J1149" s="714">
        <f t="shared" si="810"/>
        <v>238.09523809523807</v>
      </c>
      <c r="K1149" s="694"/>
      <c r="L1149" s="690">
        <v>0</v>
      </c>
      <c r="M1149" s="714">
        <f t="shared" si="811"/>
        <v>0</v>
      </c>
      <c r="N1149" s="693"/>
      <c r="O1149" s="850"/>
      <c r="P1149" s="852"/>
      <c r="Q1149" s="854"/>
      <c r="R1149" s="694"/>
      <c r="S1149" s="691">
        <f t="shared" si="849"/>
        <v>0</v>
      </c>
      <c r="T1149" s="692"/>
      <c r="U1149" s="695">
        <f t="shared" si="847"/>
        <v>0</v>
      </c>
      <c r="V1149" s="696">
        <f t="shared" si="848"/>
        <v>0</v>
      </c>
      <c r="W1149" s="694"/>
      <c r="X1149" s="691">
        <f t="shared" si="841"/>
        <v>0</v>
      </c>
      <c r="Y1149" s="692"/>
      <c r="Z1149" s="695">
        <f t="shared" si="842"/>
        <v>0</v>
      </c>
      <c r="AA1149" s="697">
        <f t="shared" si="843"/>
        <v>0</v>
      </c>
    </row>
    <row r="1150" spans="2:27" ht="14.25" customHeight="1" x14ac:dyDescent="0.15">
      <c r="B1150" s="872"/>
      <c r="C1150" s="873"/>
      <c r="D1150" s="874"/>
      <c r="E1150" s="864"/>
      <c r="F1150" s="865"/>
      <c r="G1150" s="848"/>
      <c r="H1150" s="679" t="s">
        <v>568</v>
      </c>
      <c r="I1150" s="698">
        <v>50</v>
      </c>
      <c r="J1150" s="715">
        <f t="shared" si="810"/>
        <v>238.09523809523807</v>
      </c>
      <c r="K1150" s="702"/>
      <c r="L1150" s="698">
        <v>0</v>
      </c>
      <c r="M1150" s="715">
        <f t="shared" si="811"/>
        <v>0</v>
      </c>
      <c r="N1150" s="701"/>
      <c r="O1150" s="850"/>
      <c r="P1150" s="852"/>
      <c r="Q1150" s="854"/>
      <c r="R1150" s="702"/>
      <c r="S1150" s="699">
        <f t="shared" si="849"/>
        <v>0</v>
      </c>
      <c r="T1150" s="700"/>
      <c r="U1150" s="703">
        <f t="shared" si="847"/>
        <v>0</v>
      </c>
      <c r="V1150" s="704">
        <f t="shared" si="848"/>
        <v>0</v>
      </c>
      <c r="W1150" s="702"/>
      <c r="X1150" s="699">
        <f t="shared" si="841"/>
        <v>0</v>
      </c>
      <c r="Y1150" s="700"/>
      <c r="Z1150" s="703">
        <f t="shared" si="842"/>
        <v>0</v>
      </c>
      <c r="AA1150" s="705">
        <f t="shared" si="843"/>
        <v>0</v>
      </c>
    </row>
    <row r="1151" spans="2:27" ht="14.25" customHeight="1" x14ac:dyDescent="0.15">
      <c r="B1151" s="872"/>
      <c r="C1151" s="873"/>
      <c r="D1151" s="874"/>
      <c r="E1151" s="864"/>
      <c r="F1151" s="865"/>
      <c r="G1151" s="846" t="s">
        <v>568</v>
      </c>
      <c r="H1151" s="680" t="s">
        <v>566</v>
      </c>
      <c r="I1151" s="706">
        <v>0</v>
      </c>
      <c r="J1151" s="716">
        <f t="shared" si="810"/>
        <v>0</v>
      </c>
      <c r="K1151" s="710"/>
      <c r="L1151" s="706">
        <v>0</v>
      </c>
      <c r="M1151" s="716">
        <f t="shared" si="811"/>
        <v>0</v>
      </c>
      <c r="N1151" s="709"/>
      <c r="O1151" s="850"/>
      <c r="P1151" s="852"/>
      <c r="Q1151" s="854"/>
      <c r="R1151" s="710"/>
      <c r="S1151" s="707">
        <f t="shared" si="849"/>
        <v>0</v>
      </c>
      <c r="T1151" s="708"/>
      <c r="U1151" s="711">
        <f t="shared" si="847"/>
        <v>0</v>
      </c>
      <c r="V1151" s="712">
        <f t="shared" si="848"/>
        <v>0</v>
      </c>
      <c r="W1151" s="710"/>
      <c r="X1151" s="707">
        <f t="shared" si="841"/>
        <v>0</v>
      </c>
      <c r="Y1151" s="708"/>
      <c r="Z1151" s="711">
        <f t="shared" si="842"/>
        <v>0</v>
      </c>
      <c r="AA1151" s="713">
        <f t="shared" si="843"/>
        <v>0</v>
      </c>
    </row>
    <row r="1152" spans="2:27" ht="14.25" customHeight="1" x14ac:dyDescent="0.15">
      <c r="B1152" s="872"/>
      <c r="C1152" s="873"/>
      <c r="D1152" s="874"/>
      <c r="E1152" s="864"/>
      <c r="F1152" s="865"/>
      <c r="G1152" s="847"/>
      <c r="H1152" s="678" t="s">
        <v>567</v>
      </c>
      <c r="I1152" s="690">
        <v>0</v>
      </c>
      <c r="J1152" s="691">
        <f t="shared" si="810"/>
        <v>0</v>
      </c>
      <c r="K1152" s="692"/>
      <c r="L1152" s="690">
        <v>0</v>
      </c>
      <c r="M1152" s="691">
        <f t="shared" si="811"/>
        <v>0</v>
      </c>
      <c r="N1152" s="693"/>
      <c r="O1152" s="850"/>
      <c r="P1152" s="852"/>
      <c r="Q1152" s="854"/>
      <c r="R1152" s="694"/>
      <c r="S1152" s="691">
        <f t="shared" si="849"/>
        <v>0</v>
      </c>
      <c r="T1152" s="692"/>
      <c r="U1152" s="695">
        <f t="shared" si="847"/>
        <v>0</v>
      </c>
      <c r="V1152" s="696">
        <f t="shared" si="848"/>
        <v>0</v>
      </c>
      <c r="W1152" s="694"/>
      <c r="X1152" s="691">
        <f t="shared" si="841"/>
        <v>0</v>
      </c>
      <c r="Y1152" s="692"/>
      <c r="Z1152" s="695">
        <f t="shared" si="842"/>
        <v>0</v>
      </c>
      <c r="AA1152" s="697">
        <f t="shared" si="843"/>
        <v>0</v>
      </c>
    </row>
    <row r="1153" spans="2:27" ht="14.25" customHeight="1" x14ac:dyDescent="0.15">
      <c r="B1153" s="872"/>
      <c r="C1153" s="873"/>
      <c r="D1153" s="874"/>
      <c r="E1153" s="863"/>
      <c r="F1153" s="865"/>
      <c r="G1153" s="848"/>
      <c r="H1153" s="679" t="s">
        <v>568</v>
      </c>
      <c r="I1153" s="698">
        <v>0</v>
      </c>
      <c r="J1153" s="699">
        <f t="shared" si="810"/>
        <v>0</v>
      </c>
      <c r="K1153" s="700"/>
      <c r="L1153" s="698">
        <v>0</v>
      </c>
      <c r="M1153" s="699">
        <f t="shared" si="811"/>
        <v>0</v>
      </c>
      <c r="N1153" s="701"/>
      <c r="O1153" s="849"/>
      <c r="P1153" s="851"/>
      <c r="Q1153" s="853"/>
      <c r="R1153" s="702"/>
      <c r="S1153" s="699">
        <f t="shared" si="849"/>
        <v>0</v>
      </c>
      <c r="T1153" s="700"/>
      <c r="U1153" s="703">
        <f t="shared" si="847"/>
        <v>0</v>
      </c>
      <c r="V1153" s="704">
        <f t="shared" si="848"/>
        <v>0</v>
      </c>
      <c r="W1153" s="702"/>
      <c r="X1153" s="699">
        <f t="shared" si="841"/>
        <v>0</v>
      </c>
      <c r="Y1153" s="700"/>
      <c r="Z1153" s="703">
        <f t="shared" si="842"/>
        <v>0</v>
      </c>
      <c r="AA1153" s="705">
        <f t="shared" si="843"/>
        <v>0</v>
      </c>
    </row>
    <row r="1154" spans="2:27" ht="14.25" customHeight="1" x14ac:dyDescent="0.15">
      <c r="B1154" s="872">
        <v>128</v>
      </c>
      <c r="C1154" s="873" t="s">
        <v>229</v>
      </c>
      <c r="D1154" s="874"/>
      <c r="E1154" s="863">
        <f t="shared" ref="E1154" si="850">SUM(I1154:I1162)+SUM(L1154:L1162)</f>
        <v>450</v>
      </c>
      <c r="F1154" s="865">
        <v>161</v>
      </c>
      <c r="G1154" s="846" t="s">
        <v>566</v>
      </c>
      <c r="H1154" s="680" t="s">
        <v>566</v>
      </c>
      <c r="I1154" s="706">
        <v>100</v>
      </c>
      <c r="J1154" s="716">
        <f t="shared" si="810"/>
        <v>476.19047619047615</v>
      </c>
      <c r="K1154" s="710"/>
      <c r="L1154" s="706">
        <v>100</v>
      </c>
      <c r="M1154" s="716">
        <f t="shared" si="811"/>
        <v>274.92869961410747</v>
      </c>
      <c r="N1154" s="709"/>
      <c r="O1154" s="849"/>
      <c r="P1154" s="851">
        <f t="shared" ref="P1154" si="851">SUM(R1154:R1162)+SUM(W1154:W1162)</f>
        <v>0</v>
      </c>
      <c r="Q1154" s="853"/>
      <c r="R1154" s="710"/>
      <c r="S1154" s="707">
        <f>+R1154/210*1000</f>
        <v>0</v>
      </c>
      <c r="T1154" s="708"/>
      <c r="U1154" s="711">
        <f>+K1154+T1154</f>
        <v>0</v>
      </c>
      <c r="V1154" s="712">
        <f>IF(S1154=0,0,+U1154/S1154*100)</f>
        <v>0</v>
      </c>
      <c r="W1154" s="710"/>
      <c r="X1154" s="707">
        <f t="shared" si="841"/>
        <v>0</v>
      </c>
      <c r="Y1154" s="708"/>
      <c r="Z1154" s="711">
        <f t="shared" si="842"/>
        <v>0</v>
      </c>
      <c r="AA1154" s="713">
        <f t="shared" si="843"/>
        <v>0</v>
      </c>
    </row>
    <row r="1155" spans="2:27" ht="14.25" customHeight="1" x14ac:dyDescent="0.15">
      <c r="B1155" s="872"/>
      <c r="C1155" s="873"/>
      <c r="D1155" s="874"/>
      <c r="E1155" s="864"/>
      <c r="F1155" s="865"/>
      <c r="G1155" s="847"/>
      <c r="H1155" s="678" t="s">
        <v>567</v>
      </c>
      <c r="I1155" s="690">
        <v>100</v>
      </c>
      <c r="J1155" s="714">
        <f t="shared" si="810"/>
        <v>476.19047619047615</v>
      </c>
      <c r="K1155" s="694"/>
      <c r="L1155" s="690">
        <v>100</v>
      </c>
      <c r="M1155" s="714">
        <f t="shared" si="811"/>
        <v>274.92869961410747</v>
      </c>
      <c r="N1155" s="693"/>
      <c r="O1155" s="850"/>
      <c r="P1155" s="852"/>
      <c r="Q1155" s="854"/>
      <c r="R1155" s="694"/>
      <c r="S1155" s="691">
        <f t="shared" ref="S1155" si="852">+R1155/210*1000</f>
        <v>0</v>
      </c>
      <c r="T1155" s="692"/>
      <c r="U1155" s="695">
        <f t="shared" ref="U1155:U1162" si="853">+K1155+T1155</f>
        <v>0</v>
      </c>
      <c r="V1155" s="696">
        <f t="shared" ref="V1155:V1162" si="854">IF(S1155=0,0,+U1155/S1155*100)</f>
        <v>0</v>
      </c>
      <c r="W1155" s="694"/>
      <c r="X1155" s="691">
        <f t="shared" si="841"/>
        <v>0</v>
      </c>
      <c r="Y1155" s="692"/>
      <c r="Z1155" s="695">
        <f t="shared" si="842"/>
        <v>0</v>
      </c>
      <c r="AA1155" s="697">
        <f t="shared" si="843"/>
        <v>0</v>
      </c>
    </row>
    <row r="1156" spans="2:27" ht="14.25" customHeight="1" x14ac:dyDescent="0.15">
      <c r="B1156" s="872"/>
      <c r="C1156" s="873"/>
      <c r="D1156" s="874"/>
      <c r="E1156" s="864"/>
      <c r="F1156" s="865"/>
      <c r="G1156" s="848"/>
      <c r="H1156" s="679" t="s">
        <v>568</v>
      </c>
      <c r="I1156" s="698">
        <v>0</v>
      </c>
      <c r="J1156" s="715">
        <f t="shared" si="810"/>
        <v>0</v>
      </c>
      <c r="K1156" s="702"/>
      <c r="L1156" s="698">
        <v>0</v>
      </c>
      <c r="M1156" s="715">
        <f t="shared" si="811"/>
        <v>0</v>
      </c>
      <c r="N1156" s="701"/>
      <c r="O1156" s="850"/>
      <c r="P1156" s="852"/>
      <c r="Q1156" s="854"/>
      <c r="R1156" s="702"/>
      <c r="S1156" s="699">
        <f>+R1156/210*1000</f>
        <v>0</v>
      </c>
      <c r="T1156" s="700"/>
      <c r="U1156" s="703">
        <f t="shared" si="853"/>
        <v>0</v>
      </c>
      <c r="V1156" s="704">
        <f t="shared" si="854"/>
        <v>0</v>
      </c>
      <c r="W1156" s="702"/>
      <c r="X1156" s="699">
        <f t="shared" si="841"/>
        <v>0</v>
      </c>
      <c r="Y1156" s="700"/>
      <c r="Z1156" s="703">
        <f t="shared" si="842"/>
        <v>0</v>
      </c>
      <c r="AA1156" s="705">
        <f t="shared" si="843"/>
        <v>0</v>
      </c>
    </row>
    <row r="1157" spans="2:27" ht="14.25" customHeight="1" x14ac:dyDescent="0.15">
      <c r="B1157" s="872"/>
      <c r="C1157" s="873"/>
      <c r="D1157" s="874"/>
      <c r="E1157" s="864"/>
      <c r="F1157" s="865"/>
      <c r="G1157" s="846" t="s">
        <v>567</v>
      </c>
      <c r="H1157" s="680" t="s">
        <v>566</v>
      </c>
      <c r="I1157" s="706">
        <v>50</v>
      </c>
      <c r="J1157" s="716">
        <f t="shared" si="810"/>
        <v>238.09523809523807</v>
      </c>
      <c r="K1157" s="710"/>
      <c r="L1157" s="706">
        <v>0</v>
      </c>
      <c r="M1157" s="716">
        <f t="shared" si="811"/>
        <v>0</v>
      </c>
      <c r="N1157" s="709"/>
      <c r="O1157" s="850"/>
      <c r="P1157" s="852"/>
      <c r="Q1157" s="854"/>
      <c r="R1157" s="710"/>
      <c r="S1157" s="707">
        <f t="shared" ref="S1157:S1162" si="855">+R1157/210*1000</f>
        <v>0</v>
      </c>
      <c r="T1157" s="708"/>
      <c r="U1157" s="711">
        <f t="shared" si="853"/>
        <v>0</v>
      </c>
      <c r="V1157" s="712">
        <f t="shared" si="854"/>
        <v>0</v>
      </c>
      <c r="W1157" s="710"/>
      <c r="X1157" s="707">
        <f t="shared" si="841"/>
        <v>0</v>
      </c>
      <c r="Y1157" s="708"/>
      <c r="Z1157" s="711">
        <f t="shared" si="842"/>
        <v>0</v>
      </c>
      <c r="AA1157" s="713">
        <f t="shared" si="843"/>
        <v>0</v>
      </c>
    </row>
    <row r="1158" spans="2:27" ht="14.25" customHeight="1" x14ac:dyDescent="0.15">
      <c r="B1158" s="872"/>
      <c r="C1158" s="873"/>
      <c r="D1158" s="874"/>
      <c r="E1158" s="864"/>
      <c r="F1158" s="865"/>
      <c r="G1158" s="847"/>
      <c r="H1158" s="678" t="s">
        <v>567</v>
      </c>
      <c r="I1158" s="690">
        <v>0</v>
      </c>
      <c r="J1158" s="714">
        <f t="shared" si="810"/>
        <v>0</v>
      </c>
      <c r="K1158" s="694"/>
      <c r="L1158" s="690">
        <v>0</v>
      </c>
      <c r="M1158" s="714">
        <f t="shared" si="811"/>
        <v>0</v>
      </c>
      <c r="N1158" s="693"/>
      <c r="O1158" s="850"/>
      <c r="P1158" s="852"/>
      <c r="Q1158" s="854"/>
      <c r="R1158" s="694"/>
      <c r="S1158" s="691">
        <f t="shared" si="855"/>
        <v>0</v>
      </c>
      <c r="T1158" s="692"/>
      <c r="U1158" s="695">
        <f t="shared" si="853"/>
        <v>0</v>
      </c>
      <c r="V1158" s="696">
        <f t="shared" si="854"/>
        <v>0</v>
      </c>
      <c r="W1158" s="694"/>
      <c r="X1158" s="691">
        <f t="shared" si="841"/>
        <v>0</v>
      </c>
      <c r="Y1158" s="692"/>
      <c r="Z1158" s="695">
        <f t="shared" si="842"/>
        <v>0</v>
      </c>
      <c r="AA1158" s="697">
        <f t="shared" si="843"/>
        <v>0</v>
      </c>
    </row>
    <row r="1159" spans="2:27" ht="14.25" customHeight="1" x14ac:dyDescent="0.15">
      <c r="B1159" s="872"/>
      <c r="C1159" s="873"/>
      <c r="D1159" s="874"/>
      <c r="E1159" s="864"/>
      <c r="F1159" s="865"/>
      <c r="G1159" s="848"/>
      <c r="H1159" s="679" t="s">
        <v>568</v>
      </c>
      <c r="I1159" s="698">
        <v>0</v>
      </c>
      <c r="J1159" s="715">
        <f t="shared" si="810"/>
        <v>0</v>
      </c>
      <c r="K1159" s="702"/>
      <c r="L1159" s="698">
        <v>0</v>
      </c>
      <c r="M1159" s="715">
        <f t="shared" si="811"/>
        <v>0</v>
      </c>
      <c r="N1159" s="701"/>
      <c r="O1159" s="850"/>
      <c r="P1159" s="852"/>
      <c r="Q1159" s="854"/>
      <c r="R1159" s="702"/>
      <c r="S1159" s="699">
        <f t="shared" si="855"/>
        <v>0</v>
      </c>
      <c r="T1159" s="700"/>
      <c r="U1159" s="703">
        <f t="shared" si="853"/>
        <v>0</v>
      </c>
      <c r="V1159" s="704">
        <f t="shared" si="854"/>
        <v>0</v>
      </c>
      <c r="W1159" s="702"/>
      <c r="X1159" s="699">
        <f t="shared" si="841"/>
        <v>0</v>
      </c>
      <c r="Y1159" s="700"/>
      <c r="Z1159" s="703">
        <f t="shared" si="842"/>
        <v>0</v>
      </c>
      <c r="AA1159" s="705">
        <f t="shared" si="843"/>
        <v>0</v>
      </c>
    </row>
    <row r="1160" spans="2:27" ht="14.25" customHeight="1" x14ac:dyDescent="0.15">
      <c r="B1160" s="872"/>
      <c r="C1160" s="873"/>
      <c r="D1160" s="874"/>
      <c r="E1160" s="864"/>
      <c r="F1160" s="865"/>
      <c r="G1160" s="846" t="s">
        <v>568</v>
      </c>
      <c r="H1160" s="680" t="s">
        <v>566</v>
      </c>
      <c r="I1160" s="706">
        <v>0</v>
      </c>
      <c r="J1160" s="716">
        <f t="shared" si="810"/>
        <v>0</v>
      </c>
      <c r="K1160" s="710"/>
      <c r="L1160" s="706">
        <v>0</v>
      </c>
      <c r="M1160" s="716">
        <f t="shared" si="811"/>
        <v>0</v>
      </c>
      <c r="N1160" s="709"/>
      <c r="O1160" s="850"/>
      <c r="P1160" s="852"/>
      <c r="Q1160" s="854"/>
      <c r="R1160" s="710"/>
      <c r="S1160" s="707">
        <f t="shared" si="855"/>
        <v>0</v>
      </c>
      <c r="T1160" s="708"/>
      <c r="U1160" s="711">
        <f t="shared" si="853"/>
        <v>0</v>
      </c>
      <c r="V1160" s="712">
        <f t="shared" si="854"/>
        <v>0</v>
      </c>
      <c r="W1160" s="710"/>
      <c r="X1160" s="707">
        <f t="shared" si="841"/>
        <v>0</v>
      </c>
      <c r="Y1160" s="708"/>
      <c r="Z1160" s="711">
        <f t="shared" si="842"/>
        <v>0</v>
      </c>
      <c r="AA1160" s="713">
        <f t="shared" si="843"/>
        <v>0</v>
      </c>
    </row>
    <row r="1161" spans="2:27" ht="14.25" customHeight="1" x14ac:dyDescent="0.15">
      <c r="B1161" s="872"/>
      <c r="C1161" s="873"/>
      <c r="D1161" s="874"/>
      <c r="E1161" s="864"/>
      <c r="F1161" s="865"/>
      <c r="G1161" s="847"/>
      <c r="H1161" s="678" t="s">
        <v>567</v>
      </c>
      <c r="I1161" s="690">
        <v>0</v>
      </c>
      <c r="J1161" s="714">
        <f t="shared" si="810"/>
        <v>0</v>
      </c>
      <c r="K1161" s="694"/>
      <c r="L1161" s="690">
        <v>0</v>
      </c>
      <c r="M1161" s="714">
        <f t="shared" si="811"/>
        <v>0</v>
      </c>
      <c r="N1161" s="693"/>
      <c r="O1161" s="850"/>
      <c r="P1161" s="852"/>
      <c r="Q1161" s="854"/>
      <c r="R1161" s="694"/>
      <c r="S1161" s="691">
        <f t="shared" si="855"/>
        <v>0</v>
      </c>
      <c r="T1161" s="692"/>
      <c r="U1161" s="695">
        <f t="shared" si="853"/>
        <v>0</v>
      </c>
      <c r="V1161" s="696">
        <f t="shared" si="854"/>
        <v>0</v>
      </c>
      <c r="W1161" s="694"/>
      <c r="X1161" s="691">
        <f t="shared" si="841"/>
        <v>0</v>
      </c>
      <c r="Y1161" s="692"/>
      <c r="Z1161" s="695">
        <f t="shared" si="842"/>
        <v>0</v>
      </c>
      <c r="AA1161" s="697">
        <f t="shared" si="843"/>
        <v>0</v>
      </c>
    </row>
    <row r="1162" spans="2:27" ht="14.25" customHeight="1" x14ac:dyDescent="0.15">
      <c r="B1162" s="872"/>
      <c r="C1162" s="873"/>
      <c r="D1162" s="874"/>
      <c r="E1162" s="863"/>
      <c r="F1162" s="865"/>
      <c r="G1162" s="848"/>
      <c r="H1162" s="679" t="s">
        <v>568</v>
      </c>
      <c r="I1162" s="698">
        <v>0</v>
      </c>
      <c r="J1162" s="715">
        <f t="shared" si="810"/>
        <v>0</v>
      </c>
      <c r="K1162" s="702"/>
      <c r="L1162" s="698">
        <v>0</v>
      </c>
      <c r="M1162" s="715">
        <f t="shared" si="811"/>
        <v>0</v>
      </c>
      <c r="N1162" s="701"/>
      <c r="O1162" s="849"/>
      <c r="P1162" s="851"/>
      <c r="Q1162" s="853"/>
      <c r="R1162" s="702"/>
      <c r="S1162" s="699">
        <f t="shared" si="855"/>
        <v>0</v>
      </c>
      <c r="T1162" s="700"/>
      <c r="U1162" s="703">
        <f t="shared" si="853"/>
        <v>0</v>
      </c>
      <c r="V1162" s="704">
        <f t="shared" si="854"/>
        <v>0</v>
      </c>
      <c r="W1162" s="702"/>
      <c r="X1162" s="699">
        <f t="shared" si="841"/>
        <v>0</v>
      </c>
      <c r="Y1162" s="700"/>
      <c r="Z1162" s="703">
        <f t="shared" si="842"/>
        <v>0</v>
      </c>
      <c r="AA1162" s="705">
        <f t="shared" si="843"/>
        <v>0</v>
      </c>
    </row>
    <row r="1163" spans="2:27" ht="14.25" customHeight="1" x14ac:dyDescent="0.15">
      <c r="B1163" s="872">
        <v>129</v>
      </c>
      <c r="C1163" s="873" t="s">
        <v>230</v>
      </c>
      <c r="D1163" s="874"/>
      <c r="E1163" s="863">
        <f t="shared" ref="E1163" si="856">SUM(I1163:I1171)+SUM(L1163:L1171)</f>
        <v>175</v>
      </c>
      <c r="F1163" s="865">
        <v>106</v>
      </c>
      <c r="G1163" s="846" t="s">
        <v>566</v>
      </c>
      <c r="H1163" s="680" t="s">
        <v>566</v>
      </c>
      <c r="I1163" s="706">
        <v>100</v>
      </c>
      <c r="J1163" s="716">
        <f t="shared" si="810"/>
        <v>476.19047619047615</v>
      </c>
      <c r="K1163" s="710"/>
      <c r="L1163" s="706">
        <v>75</v>
      </c>
      <c r="M1163" s="716">
        <f t="shared" si="811"/>
        <v>206.19652471058063</v>
      </c>
      <c r="N1163" s="709"/>
      <c r="O1163" s="849"/>
      <c r="P1163" s="851">
        <f t="shared" ref="P1163" si="857">SUM(R1163:R1171)+SUM(W1163:W1171)</f>
        <v>0</v>
      </c>
      <c r="Q1163" s="853"/>
      <c r="R1163" s="710"/>
      <c r="S1163" s="707">
        <f>+R1163/210*1000</f>
        <v>0</v>
      </c>
      <c r="T1163" s="708"/>
      <c r="U1163" s="711">
        <f>+K1163+T1163</f>
        <v>0</v>
      </c>
      <c r="V1163" s="712">
        <f>IF(S1163=0,0,+U1163/S1163*100)</f>
        <v>0</v>
      </c>
      <c r="W1163" s="710"/>
      <c r="X1163" s="707">
        <f t="shared" si="841"/>
        <v>0</v>
      </c>
      <c r="Y1163" s="708"/>
      <c r="Z1163" s="711">
        <f t="shared" si="842"/>
        <v>0</v>
      </c>
      <c r="AA1163" s="713">
        <f t="shared" si="843"/>
        <v>0</v>
      </c>
    </row>
    <row r="1164" spans="2:27" ht="14.25" customHeight="1" x14ac:dyDescent="0.15">
      <c r="B1164" s="872"/>
      <c r="C1164" s="873"/>
      <c r="D1164" s="874"/>
      <c r="E1164" s="864"/>
      <c r="F1164" s="865"/>
      <c r="G1164" s="847"/>
      <c r="H1164" s="678" t="s">
        <v>567</v>
      </c>
      <c r="I1164" s="690">
        <v>0</v>
      </c>
      <c r="J1164" s="714">
        <f t="shared" ref="J1164:J1227" si="858">I1164/210*1000</f>
        <v>0</v>
      </c>
      <c r="K1164" s="694"/>
      <c r="L1164" s="690">
        <v>0</v>
      </c>
      <c r="M1164" s="714">
        <f t="shared" ref="M1164:M1227" si="859">L1164/210/SQRT(3)*1000</f>
        <v>0</v>
      </c>
      <c r="N1164" s="693"/>
      <c r="O1164" s="850"/>
      <c r="P1164" s="852"/>
      <c r="Q1164" s="854"/>
      <c r="R1164" s="694"/>
      <c r="S1164" s="691">
        <f t="shared" ref="S1164" si="860">+R1164/210*1000</f>
        <v>0</v>
      </c>
      <c r="T1164" s="692"/>
      <c r="U1164" s="695">
        <f t="shared" ref="U1164:U1171" si="861">+K1164+T1164</f>
        <v>0</v>
      </c>
      <c r="V1164" s="696">
        <f t="shared" ref="V1164:V1171" si="862">IF(S1164=0,0,+U1164/S1164*100)</f>
        <v>0</v>
      </c>
      <c r="W1164" s="694"/>
      <c r="X1164" s="691">
        <f t="shared" si="841"/>
        <v>0</v>
      </c>
      <c r="Y1164" s="692"/>
      <c r="Z1164" s="695">
        <f t="shared" si="842"/>
        <v>0</v>
      </c>
      <c r="AA1164" s="697">
        <f t="shared" si="843"/>
        <v>0</v>
      </c>
    </row>
    <row r="1165" spans="2:27" ht="14.25" customHeight="1" x14ac:dyDescent="0.15">
      <c r="B1165" s="872"/>
      <c r="C1165" s="873"/>
      <c r="D1165" s="874"/>
      <c r="E1165" s="864"/>
      <c r="F1165" s="865"/>
      <c r="G1165" s="848"/>
      <c r="H1165" s="679" t="s">
        <v>568</v>
      </c>
      <c r="I1165" s="698">
        <v>0</v>
      </c>
      <c r="J1165" s="715">
        <f t="shared" si="858"/>
        <v>0</v>
      </c>
      <c r="K1165" s="702"/>
      <c r="L1165" s="698">
        <v>0</v>
      </c>
      <c r="M1165" s="715">
        <f t="shared" si="859"/>
        <v>0</v>
      </c>
      <c r="N1165" s="701"/>
      <c r="O1165" s="850"/>
      <c r="P1165" s="852"/>
      <c r="Q1165" s="854"/>
      <c r="R1165" s="702"/>
      <c r="S1165" s="699">
        <f>+R1165/210*1000</f>
        <v>0</v>
      </c>
      <c r="T1165" s="700"/>
      <c r="U1165" s="703">
        <f t="shared" si="861"/>
        <v>0</v>
      </c>
      <c r="V1165" s="704">
        <f t="shared" si="862"/>
        <v>0</v>
      </c>
      <c r="W1165" s="702"/>
      <c r="X1165" s="699">
        <f t="shared" si="841"/>
        <v>0</v>
      </c>
      <c r="Y1165" s="700"/>
      <c r="Z1165" s="703">
        <f t="shared" si="842"/>
        <v>0</v>
      </c>
      <c r="AA1165" s="705">
        <f t="shared" si="843"/>
        <v>0</v>
      </c>
    </row>
    <row r="1166" spans="2:27" ht="14.25" customHeight="1" x14ac:dyDescent="0.15">
      <c r="B1166" s="872"/>
      <c r="C1166" s="873"/>
      <c r="D1166" s="874"/>
      <c r="E1166" s="864"/>
      <c r="F1166" s="865"/>
      <c r="G1166" s="846" t="s">
        <v>567</v>
      </c>
      <c r="H1166" s="680" t="s">
        <v>566</v>
      </c>
      <c r="I1166" s="706">
        <v>0</v>
      </c>
      <c r="J1166" s="716">
        <f t="shared" si="858"/>
        <v>0</v>
      </c>
      <c r="K1166" s="710"/>
      <c r="L1166" s="706">
        <v>0</v>
      </c>
      <c r="M1166" s="716">
        <f t="shared" si="859"/>
        <v>0</v>
      </c>
      <c r="N1166" s="709"/>
      <c r="O1166" s="850"/>
      <c r="P1166" s="852"/>
      <c r="Q1166" s="854"/>
      <c r="R1166" s="710"/>
      <c r="S1166" s="707">
        <f t="shared" ref="S1166:S1171" si="863">+R1166/210*1000</f>
        <v>0</v>
      </c>
      <c r="T1166" s="708"/>
      <c r="U1166" s="711">
        <f t="shared" si="861"/>
        <v>0</v>
      </c>
      <c r="V1166" s="712">
        <f t="shared" si="862"/>
        <v>0</v>
      </c>
      <c r="W1166" s="710"/>
      <c r="X1166" s="707">
        <f t="shared" si="841"/>
        <v>0</v>
      </c>
      <c r="Y1166" s="708"/>
      <c r="Z1166" s="711">
        <f t="shared" si="842"/>
        <v>0</v>
      </c>
      <c r="AA1166" s="713">
        <f t="shared" si="843"/>
        <v>0</v>
      </c>
    </row>
    <row r="1167" spans="2:27" ht="14.25" customHeight="1" x14ac:dyDescent="0.15">
      <c r="B1167" s="872"/>
      <c r="C1167" s="873"/>
      <c r="D1167" s="874"/>
      <c r="E1167" s="864"/>
      <c r="F1167" s="865"/>
      <c r="G1167" s="847"/>
      <c r="H1167" s="678" t="s">
        <v>567</v>
      </c>
      <c r="I1167" s="690">
        <v>0</v>
      </c>
      <c r="J1167" s="714">
        <f t="shared" si="858"/>
        <v>0</v>
      </c>
      <c r="K1167" s="694"/>
      <c r="L1167" s="690">
        <v>0</v>
      </c>
      <c r="M1167" s="714">
        <f t="shared" si="859"/>
        <v>0</v>
      </c>
      <c r="N1167" s="693"/>
      <c r="O1167" s="850"/>
      <c r="P1167" s="852"/>
      <c r="Q1167" s="854"/>
      <c r="R1167" s="694"/>
      <c r="S1167" s="691">
        <f t="shared" si="863"/>
        <v>0</v>
      </c>
      <c r="T1167" s="692"/>
      <c r="U1167" s="695">
        <f t="shared" si="861"/>
        <v>0</v>
      </c>
      <c r="V1167" s="696">
        <f t="shared" si="862"/>
        <v>0</v>
      </c>
      <c r="W1167" s="694"/>
      <c r="X1167" s="691">
        <f t="shared" si="841"/>
        <v>0</v>
      </c>
      <c r="Y1167" s="692"/>
      <c r="Z1167" s="695">
        <f t="shared" si="842"/>
        <v>0</v>
      </c>
      <c r="AA1167" s="697">
        <f t="shared" si="843"/>
        <v>0</v>
      </c>
    </row>
    <row r="1168" spans="2:27" ht="14.25" customHeight="1" x14ac:dyDescent="0.15">
      <c r="B1168" s="872"/>
      <c r="C1168" s="873"/>
      <c r="D1168" s="874"/>
      <c r="E1168" s="864"/>
      <c r="F1168" s="865"/>
      <c r="G1168" s="848"/>
      <c r="H1168" s="679" t="s">
        <v>568</v>
      </c>
      <c r="I1168" s="698">
        <v>0</v>
      </c>
      <c r="J1168" s="715">
        <f t="shared" si="858"/>
        <v>0</v>
      </c>
      <c r="K1168" s="702"/>
      <c r="L1168" s="698">
        <v>0</v>
      </c>
      <c r="M1168" s="715">
        <f t="shared" si="859"/>
        <v>0</v>
      </c>
      <c r="N1168" s="701"/>
      <c r="O1168" s="850"/>
      <c r="P1168" s="852"/>
      <c r="Q1168" s="854"/>
      <c r="R1168" s="702"/>
      <c r="S1168" s="699">
        <f t="shared" si="863"/>
        <v>0</v>
      </c>
      <c r="T1168" s="700"/>
      <c r="U1168" s="703">
        <f t="shared" si="861"/>
        <v>0</v>
      </c>
      <c r="V1168" s="704">
        <f t="shared" si="862"/>
        <v>0</v>
      </c>
      <c r="W1168" s="702"/>
      <c r="X1168" s="699">
        <f t="shared" si="841"/>
        <v>0</v>
      </c>
      <c r="Y1168" s="700"/>
      <c r="Z1168" s="703">
        <f t="shared" si="842"/>
        <v>0</v>
      </c>
      <c r="AA1168" s="705">
        <f t="shared" si="843"/>
        <v>0</v>
      </c>
    </row>
    <row r="1169" spans="2:27" ht="14.25" customHeight="1" x14ac:dyDescent="0.15">
      <c r="B1169" s="872"/>
      <c r="C1169" s="873"/>
      <c r="D1169" s="874"/>
      <c r="E1169" s="864"/>
      <c r="F1169" s="865"/>
      <c r="G1169" s="846" t="s">
        <v>568</v>
      </c>
      <c r="H1169" s="680" t="s">
        <v>566</v>
      </c>
      <c r="I1169" s="706">
        <v>0</v>
      </c>
      <c r="J1169" s="716">
        <f t="shared" si="858"/>
        <v>0</v>
      </c>
      <c r="K1169" s="710"/>
      <c r="L1169" s="706">
        <v>0</v>
      </c>
      <c r="M1169" s="716">
        <f t="shared" si="859"/>
        <v>0</v>
      </c>
      <c r="N1169" s="709"/>
      <c r="O1169" s="850"/>
      <c r="P1169" s="852"/>
      <c r="Q1169" s="854"/>
      <c r="R1169" s="710"/>
      <c r="S1169" s="707">
        <f t="shared" si="863"/>
        <v>0</v>
      </c>
      <c r="T1169" s="708"/>
      <c r="U1169" s="711">
        <f t="shared" si="861"/>
        <v>0</v>
      </c>
      <c r="V1169" s="712">
        <f t="shared" si="862"/>
        <v>0</v>
      </c>
      <c r="W1169" s="710"/>
      <c r="X1169" s="707">
        <f t="shared" si="841"/>
        <v>0</v>
      </c>
      <c r="Y1169" s="708"/>
      <c r="Z1169" s="711">
        <f t="shared" si="842"/>
        <v>0</v>
      </c>
      <c r="AA1169" s="713">
        <f t="shared" si="843"/>
        <v>0</v>
      </c>
    </row>
    <row r="1170" spans="2:27" ht="14.25" customHeight="1" x14ac:dyDescent="0.15">
      <c r="B1170" s="872"/>
      <c r="C1170" s="873"/>
      <c r="D1170" s="874"/>
      <c r="E1170" s="864"/>
      <c r="F1170" s="865"/>
      <c r="G1170" s="847"/>
      <c r="H1170" s="678" t="s">
        <v>567</v>
      </c>
      <c r="I1170" s="690">
        <v>0</v>
      </c>
      <c r="J1170" s="714">
        <f t="shared" si="858"/>
        <v>0</v>
      </c>
      <c r="K1170" s="694"/>
      <c r="L1170" s="690">
        <v>0</v>
      </c>
      <c r="M1170" s="714">
        <f t="shared" si="859"/>
        <v>0</v>
      </c>
      <c r="N1170" s="693"/>
      <c r="O1170" s="850"/>
      <c r="P1170" s="852"/>
      <c r="Q1170" s="854"/>
      <c r="R1170" s="694"/>
      <c r="S1170" s="691">
        <f t="shared" si="863"/>
        <v>0</v>
      </c>
      <c r="T1170" s="692"/>
      <c r="U1170" s="695">
        <f t="shared" si="861"/>
        <v>0</v>
      </c>
      <c r="V1170" s="696">
        <f t="shared" si="862"/>
        <v>0</v>
      </c>
      <c r="W1170" s="694"/>
      <c r="X1170" s="691">
        <f t="shared" si="841"/>
        <v>0</v>
      </c>
      <c r="Y1170" s="692"/>
      <c r="Z1170" s="695">
        <f t="shared" si="842"/>
        <v>0</v>
      </c>
      <c r="AA1170" s="697">
        <f t="shared" si="843"/>
        <v>0</v>
      </c>
    </row>
    <row r="1171" spans="2:27" ht="14.25" customHeight="1" x14ac:dyDescent="0.15">
      <c r="B1171" s="872"/>
      <c r="C1171" s="873"/>
      <c r="D1171" s="874"/>
      <c r="E1171" s="863"/>
      <c r="F1171" s="865"/>
      <c r="G1171" s="848"/>
      <c r="H1171" s="679" t="s">
        <v>568</v>
      </c>
      <c r="I1171" s="698">
        <v>0</v>
      </c>
      <c r="J1171" s="715">
        <f t="shared" si="858"/>
        <v>0</v>
      </c>
      <c r="K1171" s="702"/>
      <c r="L1171" s="698">
        <v>0</v>
      </c>
      <c r="M1171" s="715">
        <f t="shared" si="859"/>
        <v>0</v>
      </c>
      <c r="N1171" s="701"/>
      <c r="O1171" s="849"/>
      <c r="P1171" s="851"/>
      <c r="Q1171" s="853"/>
      <c r="R1171" s="702"/>
      <c r="S1171" s="699">
        <f t="shared" si="863"/>
        <v>0</v>
      </c>
      <c r="T1171" s="700"/>
      <c r="U1171" s="703">
        <f t="shared" si="861"/>
        <v>0</v>
      </c>
      <c r="V1171" s="704">
        <f t="shared" si="862"/>
        <v>0</v>
      </c>
      <c r="W1171" s="702"/>
      <c r="X1171" s="699">
        <f t="shared" si="841"/>
        <v>0</v>
      </c>
      <c r="Y1171" s="700"/>
      <c r="Z1171" s="703">
        <f t="shared" si="842"/>
        <v>0</v>
      </c>
      <c r="AA1171" s="705">
        <f t="shared" si="843"/>
        <v>0</v>
      </c>
    </row>
    <row r="1172" spans="2:27" ht="14.25" customHeight="1" x14ac:dyDescent="0.15">
      <c r="B1172" s="872">
        <v>130</v>
      </c>
      <c r="C1172" s="873" t="s">
        <v>231</v>
      </c>
      <c r="D1172" s="874"/>
      <c r="E1172" s="863">
        <f t="shared" ref="E1172" si="864">SUM(I1172:I1180)+SUM(L1172:L1180)</f>
        <v>250</v>
      </c>
      <c r="F1172" s="865">
        <v>164</v>
      </c>
      <c r="G1172" s="846" t="s">
        <v>566</v>
      </c>
      <c r="H1172" s="680" t="s">
        <v>566</v>
      </c>
      <c r="I1172" s="706">
        <v>75</v>
      </c>
      <c r="J1172" s="716">
        <f t="shared" si="858"/>
        <v>357.14285714285717</v>
      </c>
      <c r="K1172" s="710"/>
      <c r="L1172" s="706">
        <v>75</v>
      </c>
      <c r="M1172" s="716">
        <f t="shared" si="859"/>
        <v>206.19652471058063</v>
      </c>
      <c r="N1172" s="709"/>
      <c r="O1172" s="849"/>
      <c r="P1172" s="851">
        <f t="shared" ref="P1172" si="865">SUM(R1172:R1180)+SUM(W1172:W1180)</f>
        <v>0</v>
      </c>
      <c r="Q1172" s="853"/>
      <c r="R1172" s="710"/>
      <c r="S1172" s="707">
        <f>+R1172/210*1000</f>
        <v>0</v>
      </c>
      <c r="T1172" s="708"/>
      <c r="U1172" s="711">
        <f>+K1172+T1172</f>
        <v>0</v>
      </c>
      <c r="V1172" s="712">
        <f>IF(S1172=0,0,+U1172/S1172*100)</f>
        <v>0</v>
      </c>
      <c r="W1172" s="710"/>
      <c r="X1172" s="707">
        <f t="shared" si="841"/>
        <v>0</v>
      </c>
      <c r="Y1172" s="708"/>
      <c r="Z1172" s="711">
        <f t="shared" si="842"/>
        <v>0</v>
      </c>
      <c r="AA1172" s="713">
        <f t="shared" si="843"/>
        <v>0</v>
      </c>
    </row>
    <row r="1173" spans="2:27" ht="14.25" customHeight="1" x14ac:dyDescent="0.15">
      <c r="B1173" s="872"/>
      <c r="C1173" s="873"/>
      <c r="D1173" s="874"/>
      <c r="E1173" s="864"/>
      <c r="F1173" s="865"/>
      <c r="G1173" s="847"/>
      <c r="H1173" s="678" t="s">
        <v>567</v>
      </c>
      <c r="I1173" s="690">
        <v>0</v>
      </c>
      <c r="J1173" s="714">
        <f t="shared" si="858"/>
        <v>0</v>
      </c>
      <c r="K1173" s="694"/>
      <c r="L1173" s="690">
        <v>100</v>
      </c>
      <c r="M1173" s="714">
        <f t="shared" si="859"/>
        <v>274.92869961410747</v>
      </c>
      <c r="N1173" s="693"/>
      <c r="O1173" s="850"/>
      <c r="P1173" s="852"/>
      <c r="Q1173" s="854"/>
      <c r="R1173" s="694"/>
      <c r="S1173" s="691">
        <f t="shared" ref="S1173" si="866">+R1173/210*1000</f>
        <v>0</v>
      </c>
      <c r="T1173" s="692"/>
      <c r="U1173" s="695">
        <f t="shared" ref="U1173:U1180" si="867">+K1173+T1173</f>
        <v>0</v>
      </c>
      <c r="V1173" s="696">
        <f t="shared" ref="V1173:V1180" si="868">IF(S1173=0,0,+U1173/S1173*100)</f>
        <v>0</v>
      </c>
      <c r="W1173" s="694"/>
      <c r="X1173" s="691">
        <f t="shared" si="841"/>
        <v>0</v>
      </c>
      <c r="Y1173" s="692"/>
      <c r="Z1173" s="695">
        <f t="shared" si="842"/>
        <v>0</v>
      </c>
      <c r="AA1173" s="697">
        <f t="shared" si="843"/>
        <v>0</v>
      </c>
    </row>
    <row r="1174" spans="2:27" ht="14.25" customHeight="1" x14ac:dyDescent="0.15">
      <c r="B1174" s="872"/>
      <c r="C1174" s="873"/>
      <c r="D1174" s="874"/>
      <c r="E1174" s="864"/>
      <c r="F1174" s="865"/>
      <c r="G1174" s="848"/>
      <c r="H1174" s="679" t="s">
        <v>568</v>
      </c>
      <c r="I1174" s="698">
        <v>0</v>
      </c>
      <c r="J1174" s="715">
        <f t="shared" si="858"/>
        <v>0</v>
      </c>
      <c r="K1174" s="702"/>
      <c r="L1174" s="698">
        <v>0</v>
      </c>
      <c r="M1174" s="715">
        <f t="shared" si="859"/>
        <v>0</v>
      </c>
      <c r="N1174" s="701"/>
      <c r="O1174" s="850"/>
      <c r="P1174" s="852"/>
      <c r="Q1174" s="854"/>
      <c r="R1174" s="702"/>
      <c r="S1174" s="699">
        <f>+R1174/210*1000</f>
        <v>0</v>
      </c>
      <c r="T1174" s="700"/>
      <c r="U1174" s="703">
        <f t="shared" si="867"/>
        <v>0</v>
      </c>
      <c r="V1174" s="704">
        <f t="shared" si="868"/>
        <v>0</v>
      </c>
      <c r="W1174" s="702"/>
      <c r="X1174" s="699">
        <f t="shared" si="841"/>
        <v>0</v>
      </c>
      <c r="Y1174" s="700"/>
      <c r="Z1174" s="703">
        <f t="shared" si="842"/>
        <v>0</v>
      </c>
      <c r="AA1174" s="705">
        <f t="shared" si="843"/>
        <v>0</v>
      </c>
    </row>
    <row r="1175" spans="2:27" ht="14.25" customHeight="1" x14ac:dyDescent="0.15">
      <c r="B1175" s="872"/>
      <c r="C1175" s="873"/>
      <c r="D1175" s="874"/>
      <c r="E1175" s="864"/>
      <c r="F1175" s="865"/>
      <c r="G1175" s="846" t="s">
        <v>567</v>
      </c>
      <c r="H1175" s="680" t="s">
        <v>566</v>
      </c>
      <c r="I1175" s="706">
        <v>0</v>
      </c>
      <c r="J1175" s="716">
        <f t="shared" si="858"/>
        <v>0</v>
      </c>
      <c r="K1175" s="710"/>
      <c r="L1175" s="706">
        <v>0</v>
      </c>
      <c r="M1175" s="716">
        <f t="shared" si="859"/>
        <v>0</v>
      </c>
      <c r="N1175" s="709"/>
      <c r="O1175" s="850"/>
      <c r="P1175" s="852"/>
      <c r="Q1175" s="854"/>
      <c r="R1175" s="710"/>
      <c r="S1175" s="707">
        <f t="shared" ref="S1175:S1180" si="869">+R1175/210*1000</f>
        <v>0</v>
      </c>
      <c r="T1175" s="708"/>
      <c r="U1175" s="711">
        <f t="shared" si="867"/>
        <v>0</v>
      </c>
      <c r="V1175" s="712">
        <f t="shared" si="868"/>
        <v>0</v>
      </c>
      <c r="W1175" s="710"/>
      <c r="X1175" s="707">
        <f t="shared" si="841"/>
        <v>0</v>
      </c>
      <c r="Y1175" s="708"/>
      <c r="Z1175" s="711">
        <f t="shared" si="842"/>
        <v>0</v>
      </c>
      <c r="AA1175" s="713">
        <f t="shared" si="843"/>
        <v>0</v>
      </c>
    </row>
    <row r="1176" spans="2:27" ht="14.25" customHeight="1" x14ac:dyDescent="0.15">
      <c r="B1176" s="872"/>
      <c r="C1176" s="873"/>
      <c r="D1176" s="874"/>
      <c r="E1176" s="864"/>
      <c r="F1176" s="865"/>
      <c r="G1176" s="847"/>
      <c r="H1176" s="678" t="s">
        <v>567</v>
      </c>
      <c r="I1176" s="690">
        <v>0</v>
      </c>
      <c r="J1176" s="714">
        <f t="shared" si="858"/>
        <v>0</v>
      </c>
      <c r="K1176" s="694"/>
      <c r="L1176" s="690">
        <v>0</v>
      </c>
      <c r="M1176" s="714">
        <f t="shared" si="859"/>
        <v>0</v>
      </c>
      <c r="N1176" s="693"/>
      <c r="O1176" s="850"/>
      <c r="P1176" s="852"/>
      <c r="Q1176" s="854"/>
      <c r="R1176" s="694"/>
      <c r="S1176" s="691">
        <f t="shared" si="869"/>
        <v>0</v>
      </c>
      <c r="T1176" s="692"/>
      <c r="U1176" s="695">
        <f t="shared" si="867"/>
        <v>0</v>
      </c>
      <c r="V1176" s="696">
        <f t="shared" si="868"/>
        <v>0</v>
      </c>
      <c r="W1176" s="694"/>
      <c r="X1176" s="691">
        <f t="shared" si="841"/>
        <v>0</v>
      </c>
      <c r="Y1176" s="692"/>
      <c r="Z1176" s="695">
        <f t="shared" si="842"/>
        <v>0</v>
      </c>
      <c r="AA1176" s="697">
        <f t="shared" si="843"/>
        <v>0</v>
      </c>
    </row>
    <row r="1177" spans="2:27" ht="14.25" customHeight="1" x14ac:dyDescent="0.15">
      <c r="B1177" s="872"/>
      <c r="C1177" s="873"/>
      <c r="D1177" s="874"/>
      <c r="E1177" s="864"/>
      <c r="F1177" s="865"/>
      <c r="G1177" s="848"/>
      <c r="H1177" s="679" t="s">
        <v>568</v>
      </c>
      <c r="I1177" s="698">
        <v>0</v>
      </c>
      <c r="J1177" s="715">
        <f t="shared" si="858"/>
        <v>0</v>
      </c>
      <c r="K1177" s="702"/>
      <c r="L1177" s="698">
        <v>0</v>
      </c>
      <c r="M1177" s="715">
        <f t="shared" si="859"/>
        <v>0</v>
      </c>
      <c r="N1177" s="701"/>
      <c r="O1177" s="850"/>
      <c r="P1177" s="852"/>
      <c r="Q1177" s="854"/>
      <c r="R1177" s="702"/>
      <c r="S1177" s="699">
        <f t="shared" si="869"/>
        <v>0</v>
      </c>
      <c r="T1177" s="700"/>
      <c r="U1177" s="703">
        <f t="shared" si="867"/>
        <v>0</v>
      </c>
      <c r="V1177" s="704">
        <f t="shared" si="868"/>
        <v>0</v>
      </c>
      <c r="W1177" s="702"/>
      <c r="X1177" s="699">
        <f t="shared" si="841"/>
        <v>0</v>
      </c>
      <c r="Y1177" s="700"/>
      <c r="Z1177" s="703">
        <f t="shared" si="842"/>
        <v>0</v>
      </c>
      <c r="AA1177" s="705">
        <f t="shared" si="843"/>
        <v>0</v>
      </c>
    </row>
    <row r="1178" spans="2:27" ht="14.25" customHeight="1" x14ac:dyDescent="0.15">
      <c r="B1178" s="872"/>
      <c r="C1178" s="873"/>
      <c r="D1178" s="874"/>
      <c r="E1178" s="864"/>
      <c r="F1178" s="865"/>
      <c r="G1178" s="846" t="s">
        <v>568</v>
      </c>
      <c r="H1178" s="680" t="s">
        <v>566</v>
      </c>
      <c r="I1178" s="706">
        <v>0</v>
      </c>
      <c r="J1178" s="716">
        <f t="shared" si="858"/>
        <v>0</v>
      </c>
      <c r="K1178" s="710"/>
      <c r="L1178" s="706">
        <v>0</v>
      </c>
      <c r="M1178" s="716">
        <f t="shared" si="859"/>
        <v>0</v>
      </c>
      <c r="N1178" s="709"/>
      <c r="O1178" s="850"/>
      <c r="P1178" s="852"/>
      <c r="Q1178" s="854"/>
      <c r="R1178" s="710"/>
      <c r="S1178" s="707">
        <f t="shared" si="869"/>
        <v>0</v>
      </c>
      <c r="T1178" s="708"/>
      <c r="U1178" s="711">
        <f t="shared" si="867"/>
        <v>0</v>
      </c>
      <c r="V1178" s="712">
        <f t="shared" si="868"/>
        <v>0</v>
      </c>
      <c r="W1178" s="710"/>
      <c r="X1178" s="707">
        <f t="shared" si="841"/>
        <v>0</v>
      </c>
      <c r="Y1178" s="708"/>
      <c r="Z1178" s="711">
        <f t="shared" si="842"/>
        <v>0</v>
      </c>
      <c r="AA1178" s="713">
        <f t="shared" si="843"/>
        <v>0</v>
      </c>
    </row>
    <row r="1179" spans="2:27" ht="14.25" customHeight="1" x14ac:dyDescent="0.15">
      <c r="B1179" s="872"/>
      <c r="C1179" s="873"/>
      <c r="D1179" s="874"/>
      <c r="E1179" s="864"/>
      <c r="F1179" s="865"/>
      <c r="G1179" s="847"/>
      <c r="H1179" s="678" t="s">
        <v>567</v>
      </c>
      <c r="I1179" s="690">
        <v>0</v>
      </c>
      <c r="J1179" s="691">
        <f t="shared" si="858"/>
        <v>0</v>
      </c>
      <c r="K1179" s="692"/>
      <c r="L1179" s="690">
        <v>0</v>
      </c>
      <c r="M1179" s="691">
        <f t="shared" si="859"/>
        <v>0</v>
      </c>
      <c r="N1179" s="693"/>
      <c r="O1179" s="850"/>
      <c r="P1179" s="852"/>
      <c r="Q1179" s="854"/>
      <c r="R1179" s="694"/>
      <c r="S1179" s="691">
        <f t="shared" si="869"/>
        <v>0</v>
      </c>
      <c r="T1179" s="692"/>
      <c r="U1179" s="695">
        <f t="shared" si="867"/>
        <v>0</v>
      </c>
      <c r="V1179" s="696">
        <f t="shared" si="868"/>
        <v>0</v>
      </c>
      <c r="W1179" s="694"/>
      <c r="X1179" s="691">
        <f t="shared" si="841"/>
        <v>0</v>
      </c>
      <c r="Y1179" s="692"/>
      <c r="Z1179" s="695">
        <f t="shared" si="842"/>
        <v>0</v>
      </c>
      <c r="AA1179" s="697">
        <f t="shared" si="843"/>
        <v>0</v>
      </c>
    </row>
    <row r="1180" spans="2:27" ht="14.25" customHeight="1" x14ac:dyDescent="0.15">
      <c r="B1180" s="872"/>
      <c r="C1180" s="873"/>
      <c r="D1180" s="874"/>
      <c r="E1180" s="863"/>
      <c r="F1180" s="865"/>
      <c r="G1180" s="848"/>
      <c r="H1180" s="679" t="s">
        <v>568</v>
      </c>
      <c r="I1180" s="698">
        <v>0</v>
      </c>
      <c r="J1180" s="699">
        <f t="shared" si="858"/>
        <v>0</v>
      </c>
      <c r="K1180" s="700"/>
      <c r="L1180" s="698">
        <v>0</v>
      </c>
      <c r="M1180" s="699">
        <f t="shared" si="859"/>
        <v>0</v>
      </c>
      <c r="N1180" s="701"/>
      <c r="O1180" s="849"/>
      <c r="P1180" s="851"/>
      <c r="Q1180" s="853"/>
      <c r="R1180" s="702"/>
      <c r="S1180" s="699">
        <f t="shared" si="869"/>
        <v>0</v>
      </c>
      <c r="T1180" s="700"/>
      <c r="U1180" s="703">
        <f t="shared" si="867"/>
        <v>0</v>
      </c>
      <c r="V1180" s="704">
        <f t="shared" si="868"/>
        <v>0</v>
      </c>
      <c r="W1180" s="702"/>
      <c r="X1180" s="699">
        <f t="shared" si="841"/>
        <v>0</v>
      </c>
      <c r="Y1180" s="700"/>
      <c r="Z1180" s="703">
        <f t="shared" si="842"/>
        <v>0</v>
      </c>
      <c r="AA1180" s="705">
        <f t="shared" si="843"/>
        <v>0</v>
      </c>
    </row>
    <row r="1181" spans="2:27" ht="14.25" customHeight="1" x14ac:dyDescent="0.15">
      <c r="B1181" s="872">
        <v>131</v>
      </c>
      <c r="C1181" s="873" t="s">
        <v>232</v>
      </c>
      <c r="D1181" s="874"/>
      <c r="E1181" s="863">
        <f t="shared" ref="E1181" si="870">SUM(I1181:I1189)+SUM(L1181:L1189)</f>
        <v>305</v>
      </c>
      <c r="F1181" s="865">
        <v>192</v>
      </c>
      <c r="G1181" s="846" t="s">
        <v>566</v>
      </c>
      <c r="H1181" s="680" t="s">
        <v>566</v>
      </c>
      <c r="I1181" s="706">
        <v>100</v>
      </c>
      <c r="J1181" s="716">
        <f t="shared" si="858"/>
        <v>476.19047619047615</v>
      </c>
      <c r="K1181" s="710"/>
      <c r="L1181" s="706">
        <v>100</v>
      </c>
      <c r="M1181" s="716">
        <f t="shared" si="859"/>
        <v>274.92869961410747</v>
      </c>
      <c r="N1181" s="709"/>
      <c r="O1181" s="849"/>
      <c r="P1181" s="851">
        <f t="shared" ref="P1181" si="871">SUM(R1181:R1189)+SUM(W1181:W1189)</f>
        <v>0</v>
      </c>
      <c r="Q1181" s="853"/>
      <c r="R1181" s="710"/>
      <c r="S1181" s="707">
        <f>+R1181/210*1000</f>
        <v>0</v>
      </c>
      <c r="T1181" s="708"/>
      <c r="U1181" s="711">
        <f>+K1181+T1181</f>
        <v>0</v>
      </c>
      <c r="V1181" s="712">
        <f>IF(S1181=0,0,+U1181/S1181*100)</f>
        <v>0</v>
      </c>
      <c r="W1181" s="710"/>
      <c r="X1181" s="707">
        <f t="shared" si="841"/>
        <v>0</v>
      </c>
      <c r="Y1181" s="708"/>
      <c r="Z1181" s="711">
        <f t="shared" si="842"/>
        <v>0</v>
      </c>
      <c r="AA1181" s="713">
        <f t="shared" si="843"/>
        <v>0</v>
      </c>
    </row>
    <row r="1182" spans="2:27" ht="14.25" customHeight="1" x14ac:dyDescent="0.15">
      <c r="B1182" s="872"/>
      <c r="C1182" s="873"/>
      <c r="D1182" s="874"/>
      <c r="E1182" s="864"/>
      <c r="F1182" s="865"/>
      <c r="G1182" s="847"/>
      <c r="H1182" s="678" t="s">
        <v>567</v>
      </c>
      <c r="I1182" s="690">
        <v>30</v>
      </c>
      <c r="J1182" s="714">
        <f t="shared" si="858"/>
        <v>142.85714285714286</v>
      </c>
      <c r="K1182" s="694"/>
      <c r="L1182" s="690">
        <v>75</v>
      </c>
      <c r="M1182" s="714">
        <f t="shared" si="859"/>
        <v>206.19652471058063</v>
      </c>
      <c r="N1182" s="693"/>
      <c r="O1182" s="850"/>
      <c r="P1182" s="852"/>
      <c r="Q1182" s="854"/>
      <c r="R1182" s="694"/>
      <c r="S1182" s="691">
        <f t="shared" ref="S1182" si="872">+R1182/210*1000</f>
        <v>0</v>
      </c>
      <c r="T1182" s="692"/>
      <c r="U1182" s="695">
        <f t="shared" ref="U1182:U1189" si="873">+K1182+T1182</f>
        <v>0</v>
      </c>
      <c r="V1182" s="696">
        <f t="shared" ref="V1182:V1189" si="874">IF(S1182=0,0,+U1182/S1182*100)</f>
        <v>0</v>
      </c>
      <c r="W1182" s="694"/>
      <c r="X1182" s="691">
        <f t="shared" si="841"/>
        <v>0</v>
      </c>
      <c r="Y1182" s="692"/>
      <c r="Z1182" s="695">
        <f t="shared" si="842"/>
        <v>0</v>
      </c>
      <c r="AA1182" s="697">
        <f t="shared" si="843"/>
        <v>0</v>
      </c>
    </row>
    <row r="1183" spans="2:27" ht="14.25" customHeight="1" x14ac:dyDescent="0.15">
      <c r="B1183" s="872"/>
      <c r="C1183" s="873"/>
      <c r="D1183" s="874"/>
      <c r="E1183" s="864"/>
      <c r="F1183" s="865"/>
      <c r="G1183" s="848"/>
      <c r="H1183" s="679" t="s">
        <v>568</v>
      </c>
      <c r="I1183" s="698">
        <v>0</v>
      </c>
      <c r="J1183" s="715">
        <f t="shared" si="858"/>
        <v>0</v>
      </c>
      <c r="K1183" s="702"/>
      <c r="L1183" s="698">
        <v>0</v>
      </c>
      <c r="M1183" s="715">
        <f t="shared" si="859"/>
        <v>0</v>
      </c>
      <c r="N1183" s="701"/>
      <c r="O1183" s="850"/>
      <c r="P1183" s="852"/>
      <c r="Q1183" s="854"/>
      <c r="R1183" s="702"/>
      <c r="S1183" s="699">
        <f>+R1183/210*1000</f>
        <v>0</v>
      </c>
      <c r="T1183" s="700"/>
      <c r="U1183" s="703">
        <f t="shared" si="873"/>
        <v>0</v>
      </c>
      <c r="V1183" s="704">
        <f t="shared" si="874"/>
        <v>0</v>
      </c>
      <c r="W1183" s="702"/>
      <c r="X1183" s="699">
        <f t="shared" si="841"/>
        <v>0</v>
      </c>
      <c r="Y1183" s="700"/>
      <c r="Z1183" s="703">
        <f t="shared" si="842"/>
        <v>0</v>
      </c>
      <c r="AA1183" s="705">
        <f t="shared" si="843"/>
        <v>0</v>
      </c>
    </row>
    <row r="1184" spans="2:27" ht="14.25" customHeight="1" x14ac:dyDescent="0.15">
      <c r="B1184" s="872"/>
      <c r="C1184" s="873"/>
      <c r="D1184" s="874"/>
      <c r="E1184" s="864"/>
      <c r="F1184" s="865"/>
      <c r="G1184" s="846" t="s">
        <v>567</v>
      </c>
      <c r="H1184" s="680" t="s">
        <v>566</v>
      </c>
      <c r="I1184" s="706">
        <v>0</v>
      </c>
      <c r="J1184" s="716">
        <f t="shared" si="858"/>
        <v>0</v>
      </c>
      <c r="K1184" s="710"/>
      <c r="L1184" s="706">
        <v>0</v>
      </c>
      <c r="M1184" s="716">
        <f t="shared" si="859"/>
        <v>0</v>
      </c>
      <c r="N1184" s="709"/>
      <c r="O1184" s="850"/>
      <c r="P1184" s="852"/>
      <c r="Q1184" s="854"/>
      <c r="R1184" s="710"/>
      <c r="S1184" s="707">
        <f t="shared" ref="S1184:S1189" si="875">+R1184/210*1000</f>
        <v>0</v>
      </c>
      <c r="T1184" s="708"/>
      <c r="U1184" s="711">
        <f t="shared" si="873"/>
        <v>0</v>
      </c>
      <c r="V1184" s="712">
        <f t="shared" si="874"/>
        <v>0</v>
      </c>
      <c r="W1184" s="710"/>
      <c r="X1184" s="707">
        <f t="shared" si="841"/>
        <v>0</v>
      </c>
      <c r="Y1184" s="708"/>
      <c r="Z1184" s="711">
        <f t="shared" si="842"/>
        <v>0</v>
      </c>
      <c r="AA1184" s="713">
        <f t="shared" si="843"/>
        <v>0</v>
      </c>
    </row>
    <row r="1185" spans="2:27" ht="14.25" customHeight="1" x14ac:dyDescent="0.15">
      <c r="B1185" s="872"/>
      <c r="C1185" s="873"/>
      <c r="D1185" s="874"/>
      <c r="E1185" s="864"/>
      <c r="F1185" s="865"/>
      <c r="G1185" s="847"/>
      <c r="H1185" s="678" t="s">
        <v>567</v>
      </c>
      <c r="I1185" s="690">
        <v>0</v>
      </c>
      <c r="J1185" s="714">
        <f t="shared" si="858"/>
        <v>0</v>
      </c>
      <c r="K1185" s="694"/>
      <c r="L1185" s="690">
        <v>0</v>
      </c>
      <c r="M1185" s="714">
        <f t="shared" si="859"/>
        <v>0</v>
      </c>
      <c r="N1185" s="693"/>
      <c r="O1185" s="850"/>
      <c r="P1185" s="852"/>
      <c r="Q1185" s="854"/>
      <c r="R1185" s="694"/>
      <c r="S1185" s="691">
        <f t="shared" si="875"/>
        <v>0</v>
      </c>
      <c r="T1185" s="692"/>
      <c r="U1185" s="695">
        <f t="shared" si="873"/>
        <v>0</v>
      </c>
      <c r="V1185" s="696">
        <f t="shared" si="874"/>
        <v>0</v>
      </c>
      <c r="W1185" s="694"/>
      <c r="X1185" s="691">
        <f t="shared" si="841"/>
        <v>0</v>
      </c>
      <c r="Y1185" s="692"/>
      <c r="Z1185" s="695">
        <f t="shared" si="842"/>
        <v>0</v>
      </c>
      <c r="AA1185" s="697">
        <f t="shared" si="843"/>
        <v>0</v>
      </c>
    </row>
    <row r="1186" spans="2:27" ht="14.25" customHeight="1" x14ac:dyDescent="0.15">
      <c r="B1186" s="872"/>
      <c r="C1186" s="873"/>
      <c r="D1186" s="874"/>
      <c r="E1186" s="864"/>
      <c r="F1186" s="865"/>
      <c r="G1186" s="848"/>
      <c r="H1186" s="679" t="s">
        <v>568</v>
      </c>
      <c r="I1186" s="698">
        <v>0</v>
      </c>
      <c r="J1186" s="715">
        <f t="shared" si="858"/>
        <v>0</v>
      </c>
      <c r="K1186" s="702"/>
      <c r="L1186" s="698">
        <v>0</v>
      </c>
      <c r="M1186" s="715">
        <f t="shared" si="859"/>
        <v>0</v>
      </c>
      <c r="N1186" s="701"/>
      <c r="O1186" s="850"/>
      <c r="P1186" s="852"/>
      <c r="Q1186" s="854"/>
      <c r="R1186" s="702"/>
      <c r="S1186" s="699">
        <f t="shared" si="875"/>
        <v>0</v>
      </c>
      <c r="T1186" s="700"/>
      <c r="U1186" s="703">
        <f t="shared" si="873"/>
        <v>0</v>
      </c>
      <c r="V1186" s="704">
        <f t="shared" si="874"/>
        <v>0</v>
      </c>
      <c r="W1186" s="702"/>
      <c r="X1186" s="699">
        <f t="shared" si="841"/>
        <v>0</v>
      </c>
      <c r="Y1186" s="700"/>
      <c r="Z1186" s="703">
        <f t="shared" si="842"/>
        <v>0</v>
      </c>
      <c r="AA1186" s="705">
        <f t="shared" si="843"/>
        <v>0</v>
      </c>
    </row>
    <row r="1187" spans="2:27" ht="14.25" customHeight="1" x14ac:dyDescent="0.15">
      <c r="B1187" s="872"/>
      <c r="C1187" s="873"/>
      <c r="D1187" s="874"/>
      <c r="E1187" s="864"/>
      <c r="F1187" s="865"/>
      <c r="G1187" s="846" t="s">
        <v>568</v>
      </c>
      <c r="H1187" s="680" t="s">
        <v>566</v>
      </c>
      <c r="I1187" s="706">
        <v>0</v>
      </c>
      <c r="J1187" s="716">
        <f t="shared" si="858"/>
        <v>0</v>
      </c>
      <c r="K1187" s="710"/>
      <c r="L1187" s="706">
        <v>0</v>
      </c>
      <c r="M1187" s="716">
        <f t="shared" si="859"/>
        <v>0</v>
      </c>
      <c r="N1187" s="709"/>
      <c r="O1187" s="850"/>
      <c r="P1187" s="852"/>
      <c r="Q1187" s="854"/>
      <c r="R1187" s="710"/>
      <c r="S1187" s="707">
        <f t="shared" si="875"/>
        <v>0</v>
      </c>
      <c r="T1187" s="708"/>
      <c r="U1187" s="711">
        <f t="shared" si="873"/>
        <v>0</v>
      </c>
      <c r="V1187" s="712">
        <f t="shared" si="874"/>
        <v>0</v>
      </c>
      <c r="W1187" s="710"/>
      <c r="X1187" s="707">
        <f t="shared" si="841"/>
        <v>0</v>
      </c>
      <c r="Y1187" s="708"/>
      <c r="Z1187" s="711">
        <f t="shared" si="842"/>
        <v>0</v>
      </c>
      <c r="AA1187" s="713">
        <f t="shared" si="843"/>
        <v>0</v>
      </c>
    </row>
    <row r="1188" spans="2:27" ht="14.25" customHeight="1" x14ac:dyDescent="0.15">
      <c r="B1188" s="872"/>
      <c r="C1188" s="873"/>
      <c r="D1188" s="874"/>
      <c r="E1188" s="864"/>
      <c r="F1188" s="865"/>
      <c r="G1188" s="847"/>
      <c r="H1188" s="678" t="s">
        <v>567</v>
      </c>
      <c r="I1188" s="690">
        <v>0</v>
      </c>
      <c r="J1188" s="714">
        <f t="shared" si="858"/>
        <v>0</v>
      </c>
      <c r="K1188" s="694"/>
      <c r="L1188" s="690">
        <v>0</v>
      </c>
      <c r="M1188" s="714">
        <f t="shared" si="859"/>
        <v>0</v>
      </c>
      <c r="N1188" s="693"/>
      <c r="O1188" s="850"/>
      <c r="P1188" s="852"/>
      <c r="Q1188" s="854"/>
      <c r="R1188" s="694"/>
      <c r="S1188" s="691">
        <f t="shared" si="875"/>
        <v>0</v>
      </c>
      <c r="T1188" s="692"/>
      <c r="U1188" s="695">
        <f t="shared" si="873"/>
        <v>0</v>
      </c>
      <c r="V1188" s="696">
        <f t="shared" si="874"/>
        <v>0</v>
      </c>
      <c r="W1188" s="694"/>
      <c r="X1188" s="691">
        <f t="shared" si="841"/>
        <v>0</v>
      </c>
      <c r="Y1188" s="692"/>
      <c r="Z1188" s="695">
        <f t="shared" si="842"/>
        <v>0</v>
      </c>
      <c r="AA1188" s="697">
        <f t="shared" si="843"/>
        <v>0</v>
      </c>
    </row>
    <row r="1189" spans="2:27" ht="14.25" customHeight="1" x14ac:dyDescent="0.15">
      <c r="B1189" s="872"/>
      <c r="C1189" s="873"/>
      <c r="D1189" s="874"/>
      <c r="E1189" s="863"/>
      <c r="F1189" s="865"/>
      <c r="G1189" s="848"/>
      <c r="H1189" s="679" t="s">
        <v>568</v>
      </c>
      <c r="I1189" s="698">
        <v>0</v>
      </c>
      <c r="J1189" s="715">
        <f t="shared" si="858"/>
        <v>0</v>
      </c>
      <c r="K1189" s="702"/>
      <c r="L1189" s="698">
        <v>0</v>
      </c>
      <c r="M1189" s="715">
        <f t="shared" si="859"/>
        <v>0</v>
      </c>
      <c r="N1189" s="701"/>
      <c r="O1189" s="849"/>
      <c r="P1189" s="851"/>
      <c r="Q1189" s="853"/>
      <c r="R1189" s="702"/>
      <c r="S1189" s="699">
        <f t="shared" si="875"/>
        <v>0</v>
      </c>
      <c r="T1189" s="700"/>
      <c r="U1189" s="703">
        <f t="shared" si="873"/>
        <v>0</v>
      </c>
      <c r="V1189" s="704">
        <f t="shared" si="874"/>
        <v>0</v>
      </c>
      <c r="W1189" s="702"/>
      <c r="X1189" s="699">
        <f t="shared" si="841"/>
        <v>0</v>
      </c>
      <c r="Y1189" s="700"/>
      <c r="Z1189" s="703">
        <f t="shared" si="842"/>
        <v>0</v>
      </c>
      <c r="AA1189" s="705">
        <f t="shared" si="843"/>
        <v>0</v>
      </c>
    </row>
    <row r="1190" spans="2:27" ht="14.25" customHeight="1" x14ac:dyDescent="0.15">
      <c r="B1190" s="872">
        <v>132</v>
      </c>
      <c r="C1190" s="873" t="s">
        <v>233</v>
      </c>
      <c r="D1190" s="874"/>
      <c r="E1190" s="863">
        <f t="shared" ref="E1190" si="876">SUM(I1190:I1198)+SUM(L1190:L1198)</f>
        <v>350</v>
      </c>
      <c r="F1190" s="865">
        <v>253</v>
      </c>
      <c r="G1190" s="846" t="s">
        <v>566</v>
      </c>
      <c r="H1190" s="680" t="s">
        <v>566</v>
      </c>
      <c r="I1190" s="706">
        <v>100</v>
      </c>
      <c r="J1190" s="716">
        <f t="shared" si="858"/>
        <v>476.19047619047615</v>
      </c>
      <c r="K1190" s="710"/>
      <c r="L1190" s="706">
        <v>150</v>
      </c>
      <c r="M1190" s="716">
        <f t="shared" si="859"/>
        <v>412.39304942116127</v>
      </c>
      <c r="N1190" s="709"/>
      <c r="O1190" s="849"/>
      <c r="P1190" s="851">
        <f t="shared" ref="P1190" si="877">SUM(R1190:R1198)+SUM(W1190:W1198)</f>
        <v>0</v>
      </c>
      <c r="Q1190" s="853"/>
      <c r="R1190" s="710"/>
      <c r="S1190" s="707">
        <f>+R1190/210*1000</f>
        <v>0</v>
      </c>
      <c r="T1190" s="708"/>
      <c r="U1190" s="711">
        <f>+K1190+T1190</f>
        <v>0</v>
      </c>
      <c r="V1190" s="712">
        <f>IF(S1190=0,0,+U1190/S1190*100)</f>
        <v>0</v>
      </c>
      <c r="W1190" s="710"/>
      <c r="X1190" s="707">
        <f t="shared" si="841"/>
        <v>0</v>
      </c>
      <c r="Y1190" s="708"/>
      <c r="Z1190" s="711">
        <f t="shared" si="842"/>
        <v>0</v>
      </c>
      <c r="AA1190" s="713">
        <f t="shared" si="843"/>
        <v>0</v>
      </c>
    </row>
    <row r="1191" spans="2:27" ht="14.25" customHeight="1" x14ac:dyDescent="0.15">
      <c r="B1191" s="872"/>
      <c r="C1191" s="873"/>
      <c r="D1191" s="874"/>
      <c r="E1191" s="864"/>
      <c r="F1191" s="865"/>
      <c r="G1191" s="847"/>
      <c r="H1191" s="678" t="s">
        <v>567</v>
      </c>
      <c r="I1191" s="690">
        <v>100</v>
      </c>
      <c r="J1191" s="714">
        <f t="shared" si="858"/>
        <v>476.19047619047615</v>
      </c>
      <c r="K1191" s="694"/>
      <c r="L1191" s="690">
        <v>0</v>
      </c>
      <c r="M1191" s="714">
        <f t="shared" si="859"/>
        <v>0</v>
      </c>
      <c r="N1191" s="693"/>
      <c r="O1191" s="850"/>
      <c r="P1191" s="852"/>
      <c r="Q1191" s="854"/>
      <c r="R1191" s="694"/>
      <c r="S1191" s="691">
        <f t="shared" ref="S1191" si="878">+R1191/210*1000</f>
        <v>0</v>
      </c>
      <c r="T1191" s="692"/>
      <c r="U1191" s="695">
        <f t="shared" ref="U1191:U1198" si="879">+K1191+T1191</f>
        <v>0</v>
      </c>
      <c r="V1191" s="696">
        <f t="shared" ref="V1191:V1198" si="880">IF(S1191=0,0,+U1191/S1191*100)</f>
        <v>0</v>
      </c>
      <c r="W1191" s="694"/>
      <c r="X1191" s="691">
        <f t="shared" si="841"/>
        <v>0</v>
      </c>
      <c r="Y1191" s="692"/>
      <c r="Z1191" s="695">
        <f t="shared" si="842"/>
        <v>0</v>
      </c>
      <c r="AA1191" s="697">
        <f t="shared" si="843"/>
        <v>0</v>
      </c>
    </row>
    <row r="1192" spans="2:27" ht="14.25" customHeight="1" x14ac:dyDescent="0.15">
      <c r="B1192" s="872"/>
      <c r="C1192" s="873"/>
      <c r="D1192" s="874"/>
      <c r="E1192" s="864"/>
      <c r="F1192" s="865"/>
      <c r="G1192" s="848"/>
      <c r="H1192" s="679" t="s">
        <v>568</v>
      </c>
      <c r="I1192" s="698">
        <v>0</v>
      </c>
      <c r="J1192" s="715">
        <f t="shared" si="858"/>
        <v>0</v>
      </c>
      <c r="K1192" s="702"/>
      <c r="L1192" s="698">
        <v>0</v>
      </c>
      <c r="M1192" s="715">
        <f t="shared" si="859"/>
        <v>0</v>
      </c>
      <c r="N1192" s="701"/>
      <c r="O1192" s="850"/>
      <c r="P1192" s="852"/>
      <c r="Q1192" s="854"/>
      <c r="R1192" s="702"/>
      <c r="S1192" s="699">
        <f>+R1192/210*1000</f>
        <v>0</v>
      </c>
      <c r="T1192" s="700"/>
      <c r="U1192" s="703">
        <f t="shared" si="879"/>
        <v>0</v>
      </c>
      <c r="V1192" s="704">
        <f t="shared" si="880"/>
        <v>0</v>
      </c>
      <c r="W1192" s="702"/>
      <c r="X1192" s="699">
        <f t="shared" si="841"/>
        <v>0</v>
      </c>
      <c r="Y1192" s="700"/>
      <c r="Z1192" s="703">
        <f t="shared" si="842"/>
        <v>0</v>
      </c>
      <c r="AA1192" s="705">
        <f t="shared" si="843"/>
        <v>0</v>
      </c>
    </row>
    <row r="1193" spans="2:27" ht="14.25" customHeight="1" x14ac:dyDescent="0.15">
      <c r="B1193" s="872"/>
      <c r="C1193" s="873"/>
      <c r="D1193" s="874"/>
      <c r="E1193" s="864"/>
      <c r="F1193" s="865"/>
      <c r="G1193" s="846" t="s">
        <v>567</v>
      </c>
      <c r="H1193" s="680" t="s">
        <v>566</v>
      </c>
      <c r="I1193" s="706">
        <v>0</v>
      </c>
      <c r="J1193" s="716">
        <f t="shared" si="858"/>
        <v>0</v>
      </c>
      <c r="K1193" s="710"/>
      <c r="L1193" s="706">
        <v>0</v>
      </c>
      <c r="M1193" s="716">
        <f t="shared" si="859"/>
        <v>0</v>
      </c>
      <c r="N1193" s="709"/>
      <c r="O1193" s="850"/>
      <c r="P1193" s="852"/>
      <c r="Q1193" s="854"/>
      <c r="R1193" s="710"/>
      <c r="S1193" s="707">
        <f t="shared" ref="S1193:S1198" si="881">+R1193/210*1000</f>
        <v>0</v>
      </c>
      <c r="T1193" s="708"/>
      <c r="U1193" s="711">
        <f t="shared" si="879"/>
        <v>0</v>
      </c>
      <c r="V1193" s="712">
        <f t="shared" si="880"/>
        <v>0</v>
      </c>
      <c r="W1193" s="710"/>
      <c r="X1193" s="707">
        <f t="shared" si="841"/>
        <v>0</v>
      </c>
      <c r="Y1193" s="708"/>
      <c r="Z1193" s="711">
        <f t="shared" si="842"/>
        <v>0</v>
      </c>
      <c r="AA1193" s="713">
        <f t="shared" si="843"/>
        <v>0</v>
      </c>
    </row>
    <row r="1194" spans="2:27" ht="14.25" customHeight="1" x14ac:dyDescent="0.15">
      <c r="B1194" s="872"/>
      <c r="C1194" s="873"/>
      <c r="D1194" s="874"/>
      <c r="E1194" s="864"/>
      <c r="F1194" s="865"/>
      <c r="G1194" s="847"/>
      <c r="H1194" s="678" t="s">
        <v>567</v>
      </c>
      <c r="I1194" s="690">
        <v>0</v>
      </c>
      <c r="J1194" s="714">
        <f t="shared" si="858"/>
        <v>0</v>
      </c>
      <c r="K1194" s="694"/>
      <c r="L1194" s="690">
        <v>0</v>
      </c>
      <c r="M1194" s="714">
        <f t="shared" si="859"/>
        <v>0</v>
      </c>
      <c r="N1194" s="693"/>
      <c r="O1194" s="850"/>
      <c r="P1194" s="852"/>
      <c r="Q1194" s="854"/>
      <c r="R1194" s="694"/>
      <c r="S1194" s="691">
        <f t="shared" si="881"/>
        <v>0</v>
      </c>
      <c r="T1194" s="692"/>
      <c r="U1194" s="695">
        <f t="shared" si="879"/>
        <v>0</v>
      </c>
      <c r="V1194" s="696">
        <f t="shared" si="880"/>
        <v>0</v>
      </c>
      <c r="W1194" s="694"/>
      <c r="X1194" s="691">
        <f t="shared" si="841"/>
        <v>0</v>
      </c>
      <c r="Y1194" s="692"/>
      <c r="Z1194" s="695">
        <f t="shared" si="842"/>
        <v>0</v>
      </c>
      <c r="AA1194" s="697">
        <f t="shared" si="843"/>
        <v>0</v>
      </c>
    </row>
    <row r="1195" spans="2:27" ht="14.25" customHeight="1" x14ac:dyDescent="0.15">
      <c r="B1195" s="872"/>
      <c r="C1195" s="873"/>
      <c r="D1195" s="874"/>
      <c r="E1195" s="864"/>
      <c r="F1195" s="865"/>
      <c r="G1195" s="848"/>
      <c r="H1195" s="679" t="s">
        <v>568</v>
      </c>
      <c r="I1195" s="698">
        <v>0</v>
      </c>
      <c r="J1195" s="715">
        <f t="shared" si="858"/>
        <v>0</v>
      </c>
      <c r="K1195" s="702"/>
      <c r="L1195" s="698">
        <v>0</v>
      </c>
      <c r="M1195" s="715">
        <f t="shared" si="859"/>
        <v>0</v>
      </c>
      <c r="N1195" s="701"/>
      <c r="O1195" s="850"/>
      <c r="P1195" s="852"/>
      <c r="Q1195" s="854"/>
      <c r="R1195" s="702"/>
      <c r="S1195" s="699">
        <f t="shared" si="881"/>
        <v>0</v>
      </c>
      <c r="T1195" s="700"/>
      <c r="U1195" s="703">
        <f t="shared" si="879"/>
        <v>0</v>
      </c>
      <c r="V1195" s="704">
        <f t="shared" si="880"/>
        <v>0</v>
      </c>
      <c r="W1195" s="702"/>
      <c r="X1195" s="699">
        <f t="shared" si="841"/>
        <v>0</v>
      </c>
      <c r="Y1195" s="700"/>
      <c r="Z1195" s="703">
        <f t="shared" si="842"/>
        <v>0</v>
      </c>
      <c r="AA1195" s="705">
        <f t="shared" si="843"/>
        <v>0</v>
      </c>
    </row>
    <row r="1196" spans="2:27" ht="14.25" customHeight="1" x14ac:dyDescent="0.15">
      <c r="B1196" s="872"/>
      <c r="C1196" s="873"/>
      <c r="D1196" s="874"/>
      <c r="E1196" s="864"/>
      <c r="F1196" s="865"/>
      <c r="G1196" s="846" t="s">
        <v>568</v>
      </c>
      <c r="H1196" s="680" t="s">
        <v>566</v>
      </c>
      <c r="I1196" s="706">
        <v>0</v>
      </c>
      <c r="J1196" s="716">
        <f t="shared" si="858"/>
        <v>0</v>
      </c>
      <c r="K1196" s="710"/>
      <c r="L1196" s="706">
        <v>0</v>
      </c>
      <c r="M1196" s="716">
        <f t="shared" si="859"/>
        <v>0</v>
      </c>
      <c r="N1196" s="709"/>
      <c r="O1196" s="850"/>
      <c r="P1196" s="852"/>
      <c r="Q1196" s="854"/>
      <c r="R1196" s="710"/>
      <c r="S1196" s="707">
        <f t="shared" si="881"/>
        <v>0</v>
      </c>
      <c r="T1196" s="708"/>
      <c r="U1196" s="711">
        <f t="shared" si="879"/>
        <v>0</v>
      </c>
      <c r="V1196" s="712">
        <f t="shared" si="880"/>
        <v>0</v>
      </c>
      <c r="W1196" s="710"/>
      <c r="X1196" s="707">
        <f t="shared" si="841"/>
        <v>0</v>
      </c>
      <c r="Y1196" s="708"/>
      <c r="Z1196" s="711">
        <f t="shared" si="842"/>
        <v>0</v>
      </c>
      <c r="AA1196" s="713">
        <f t="shared" si="843"/>
        <v>0</v>
      </c>
    </row>
    <row r="1197" spans="2:27" ht="14.25" customHeight="1" x14ac:dyDescent="0.15">
      <c r="B1197" s="872"/>
      <c r="C1197" s="873"/>
      <c r="D1197" s="874"/>
      <c r="E1197" s="864"/>
      <c r="F1197" s="865"/>
      <c r="G1197" s="847"/>
      <c r="H1197" s="678" t="s">
        <v>567</v>
      </c>
      <c r="I1197" s="690">
        <v>0</v>
      </c>
      <c r="J1197" s="714">
        <f t="shared" si="858"/>
        <v>0</v>
      </c>
      <c r="K1197" s="694"/>
      <c r="L1197" s="690">
        <v>0</v>
      </c>
      <c r="M1197" s="714">
        <f t="shared" si="859"/>
        <v>0</v>
      </c>
      <c r="N1197" s="693"/>
      <c r="O1197" s="850"/>
      <c r="P1197" s="852"/>
      <c r="Q1197" s="854"/>
      <c r="R1197" s="694"/>
      <c r="S1197" s="691">
        <f t="shared" si="881"/>
        <v>0</v>
      </c>
      <c r="T1197" s="692"/>
      <c r="U1197" s="695">
        <f t="shared" si="879"/>
        <v>0</v>
      </c>
      <c r="V1197" s="696">
        <f t="shared" si="880"/>
        <v>0</v>
      </c>
      <c r="W1197" s="694"/>
      <c r="X1197" s="691">
        <f t="shared" si="841"/>
        <v>0</v>
      </c>
      <c r="Y1197" s="692"/>
      <c r="Z1197" s="695">
        <f t="shared" si="842"/>
        <v>0</v>
      </c>
      <c r="AA1197" s="697">
        <f t="shared" si="843"/>
        <v>0</v>
      </c>
    </row>
    <row r="1198" spans="2:27" ht="14.25" customHeight="1" x14ac:dyDescent="0.15">
      <c r="B1198" s="872"/>
      <c r="C1198" s="873"/>
      <c r="D1198" s="874"/>
      <c r="E1198" s="863"/>
      <c r="F1198" s="865"/>
      <c r="G1198" s="848"/>
      <c r="H1198" s="679" t="s">
        <v>568</v>
      </c>
      <c r="I1198" s="698">
        <v>0</v>
      </c>
      <c r="J1198" s="715">
        <f t="shared" si="858"/>
        <v>0</v>
      </c>
      <c r="K1198" s="702"/>
      <c r="L1198" s="698">
        <v>0</v>
      </c>
      <c r="M1198" s="715">
        <f t="shared" si="859"/>
        <v>0</v>
      </c>
      <c r="N1198" s="701"/>
      <c r="O1198" s="849"/>
      <c r="P1198" s="851"/>
      <c r="Q1198" s="853"/>
      <c r="R1198" s="702"/>
      <c r="S1198" s="699">
        <f t="shared" si="881"/>
        <v>0</v>
      </c>
      <c r="T1198" s="700"/>
      <c r="U1198" s="703">
        <f t="shared" si="879"/>
        <v>0</v>
      </c>
      <c r="V1198" s="704">
        <f t="shared" si="880"/>
        <v>0</v>
      </c>
      <c r="W1198" s="702"/>
      <c r="X1198" s="699">
        <f t="shared" si="841"/>
        <v>0</v>
      </c>
      <c r="Y1198" s="700"/>
      <c r="Z1198" s="703">
        <f t="shared" si="842"/>
        <v>0</v>
      </c>
      <c r="AA1198" s="705">
        <f t="shared" si="843"/>
        <v>0</v>
      </c>
    </row>
    <row r="1199" spans="2:27" ht="14.25" customHeight="1" x14ac:dyDescent="0.15">
      <c r="B1199" s="872">
        <v>133</v>
      </c>
      <c r="C1199" s="873" t="s">
        <v>234</v>
      </c>
      <c r="D1199" s="874"/>
      <c r="E1199" s="863">
        <f t="shared" ref="E1199" si="882">SUM(I1199:I1207)+SUM(L1199:L1207)</f>
        <v>175</v>
      </c>
      <c r="F1199" s="865">
        <v>116</v>
      </c>
      <c r="G1199" s="846" t="s">
        <v>566</v>
      </c>
      <c r="H1199" s="680" t="s">
        <v>566</v>
      </c>
      <c r="I1199" s="706">
        <v>75</v>
      </c>
      <c r="J1199" s="716">
        <f t="shared" si="858"/>
        <v>357.14285714285717</v>
      </c>
      <c r="K1199" s="710"/>
      <c r="L1199" s="706">
        <v>100</v>
      </c>
      <c r="M1199" s="716">
        <f t="shared" si="859"/>
        <v>274.92869961410747</v>
      </c>
      <c r="N1199" s="709"/>
      <c r="O1199" s="849"/>
      <c r="P1199" s="851">
        <f t="shared" ref="P1199" si="883">SUM(R1199:R1207)+SUM(W1199:W1207)</f>
        <v>0</v>
      </c>
      <c r="Q1199" s="853"/>
      <c r="R1199" s="710"/>
      <c r="S1199" s="707">
        <f>+R1199/210*1000</f>
        <v>0</v>
      </c>
      <c r="T1199" s="708"/>
      <c r="U1199" s="711">
        <f>+K1199+T1199</f>
        <v>0</v>
      </c>
      <c r="V1199" s="712">
        <f>IF(S1199=0,0,+U1199/S1199*100)</f>
        <v>0</v>
      </c>
      <c r="W1199" s="710"/>
      <c r="X1199" s="707">
        <f t="shared" si="841"/>
        <v>0</v>
      </c>
      <c r="Y1199" s="708"/>
      <c r="Z1199" s="711">
        <f t="shared" si="842"/>
        <v>0</v>
      </c>
      <c r="AA1199" s="713">
        <f t="shared" si="843"/>
        <v>0</v>
      </c>
    </row>
    <row r="1200" spans="2:27" ht="14.25" customHeight="1" x14ac:dyDescent="0.15">
      <c r="B1200" s="872"/>
      <c r="C1200" s="873"/>
      <c r="D1200" s="874"/>
      <c r="E1200" s="864"/>
      <c r="F1200" s="865"/>
      <c r="G1200" s="847"/>
      <c r="H1200" s="678" t="s">
        <v>567</v>
      </c>
      <c r="I1200" s="690">
        <v>0</v>
      </c>
      <c r="J1200" s="714">
        <f t="shared" si="858"/>
        <v>0</v>
      </c>
      <c r="K1200" s="694"/>
      <c r="L1200" s="690">
        <v>0</v>
      </c>
      <c r="M1200" s="714">
        <f t="shared" si="859"/>
        <v>0</v>
      </c>
      <c r="N1200" s="693"/>
      <c r="O1200" s="850"/>
      <c r="P1200" s="852"/>
      <c r="Q1200" s="854"/>
      <c r="R1200" s="694"/>
      <c r="S1200" s="691">
        <f t="shared" ref="S1200" si="884">+R1200/210*1000</f>
        <v>0</v>
      </c>
      <c r="T1200" s="692"/>
      <c r="U1200" s="695">
        <f t="shared" ref="U1200:U1207" si="885">+K1200+T1200</f>
        <v>0</v>
      </c>
      <c r="V1200" s="696">
        <f t="shared" ref="V1200:V1207" si="886">IF(S1200=0,0,+U1200/S1200*100)</f>
        <v>0</v>
      </c>
      <c r="W1200" s="694"/>
      <c r="X1200" s="691">
        <f t="shared" si="841"/>
        <v>0</v>
      </c>
      <c r="Y1200" s="692"/>
      <c r="Z1200" s="695">
        <f t="shared" si="842"/>
        <v>0</v>
      </c>
      <c r="AA1200" s="697">
        <f t="shared" si="843"/>
        <v>0</v>
      </c>
    </row>
    <row r="1201" spans="2:27" ht="14.25" customHeight="1" x14ac:dyDescent="0.15">
      <c r="B1201" s="872"/>
      <c r="C1201" s="873"/>
      <c r="D1201" s="874"/>
      <c r="E1201" s="864"/>
      <c r="F1201" s="865"/>
      <c r="G1201" s="848"/>
      <c r="H1201" s="679" t="s">
        <v>568</v>
      </c>
      <c r="I1201" s="698">
        <v>0</v>
      </c>
      <c r="J1201" s="715">
        <f t="shared" si="858"/>
        <v>0</v>
      </c>
      <c r="K1201" s="702"/>
      <c r="L1201" s="698">
        <v>0</v>
      </c>
      <c r="M1201" s="715">
        <f t="shared" si="859"/>
        <v>0</v>
      </c>
      <c r="N1201" s="701"/>
      <c r="O1201" s="850"/>
      <c r="P1201" s="852"/>
      <c r="Q1201" s="854"/>
      <c r="R1201" s="702"/>
      <c r="S1201" s="699">
        <f>+R1201/210*1000</f>
        <v>0</v>
      </c>
      <c r="T1201" s="700"/>
      <c r="U1201" s="703">
        <f t="shared" si="885"/>
        <v>0</v>
      </c>
      <c r="V1201" s="704">
        <f t="shared" si="886"/>
        <v>0</v>
      </c>
      <c r="W1201" s="702"/>
      <c r="X1201" s="699">
        <f t="shared" si="841"/>
        <v>0</v>
      </c>
      <c r="Y1201" s="700"/>
      <c r="Z1201" s="703">
        <f t="shared" si="842"/>
        <v>0</v>
      </c>
      <c r="AA1201" s="705">
        <f t="shared" si="843"/>
        <v>0</v>
      </c>
    </row>
    <row r="1202" spans="2:27" ht="14.25" customHeight="1" x14ac:dyDescent="0.15">
      <c r="B1202" s="872"/>
      <c r="C1202" s="873"/>
      <c r="D1202" s="874"/>
      <c r="E1202" s="864"/>
      <c r="F1202" s="865"/>
      <c r="G1202" s="846" t="s">
        <v>567</v>
      </c>
      <c r="H1202" s="680" t="s">
        <v>566</v>
      </c>
      <c r="I1202" s="706">
        <v>0</v>
      </c>
      <c r="J1202" s="716">
        <f t="shared" si="858"/>
        <v>0</v>
      </c>
      <c r="K1202" s="710"/>
      <c r="L1202" s="706">
        <v>0</v>
      </c>
      <c r="M1202" s="716">
        <f t="shared" si="859"/>
        <v>0</v>
      </c>
      <c r="N1202" s="709"/>
      <c r="O1202" s="850"/>
      <c r="P1202" s="852"/>
      <c r="Q1202" s="854"/>
      <c r="R1202" s="710"/>
      <c r="S1202" s="707">
        <f t="shared" ref="S1202:S1207" si="887">+R1202/210*1000</f>
        <v>0</v>
      </c>
      <c r="T1202" s="708"/>
      <c r="U1202" s="711">
        <f t="shared" si="885"/>
        <v>0</v>
      </c>
      <c r="V1202" s="712">
        <f t="shared" si="886"/>
        <v>0</v>
      </c>
      <c r="W1202" s="710"/>
      <c r="X1202" s="707">
        <f t="shared" si="841"/>
        <v>0</v>
      </c>
      <c r="Y1202" s="708"/>
      <c r="Z1202" s="711">
        <f t="shared" si="842"/>
        <v>0</v>
      </c>
      <c r="AA1202" s="713">
        <f t="shared" si="843"/>
        <v>0</v>
      </c>
    </row>
    <row r="1203" spans="2:27" ht="14.25" customHeight="1" x14ac:dyDescent="0.15">
      <c r="B1203" s="872"/>
      <c r="C1203" s="873"/>
      <c r="D1203" s="874"/>
      <c r="E1203" s="864"/>
      <c r="F1203" s="865"/>
      <c r="G1203" s="847"/>
      <c r="H1203" s="678" t="s">
        <v>567</v>
      </c>
      <c r="I1203" s="690">
        <v>0</v>
      </c>
      <c r="J1203" s="714">
        <f t="shared" si="858"/>
        <v>0</v>
      </c>
      <c r="K1203" s="694"/>
      <c r="L1203" s="690">
        <v>0</v>
      </c>
      <c r="M1203" s="714">
        <f t="shared" si="859"/>
        <v>0</v>
      </c>
      <c r="N1203" s="693"/>
      <c r="O1203" s="850"/>
      <c r="P1203" s="852"/>
      <c r="Q1203" s="854"/>
      <c r="R1203" s="694"/>
      <c r="S1203" s="691">
        <f t="shared" si="887"/>
        <v>0</v>
      </c>
      <c r="T1203" s="692"/>
      <c r="U1203" s="695">
        <f t="shared" si="885"/>
        <v>0</v>
      </c>
      <c r="V1203" s="696">
        <f t="shared" si="886"/>
        <v>0</v>
      </c>
      <c r="W1203" s="694"/>
      <c r="X1203" s="691">
        <f t="shared" si="841"/>
        <v>0</v>
      </c>
      <c r="Y1203" s="692"/>
      <c r="Z1203" s="695">
        <f t="shared" si="842"/>
        <v>0</v>
      </c>
      <c r="AA1203" s="697">
        <f t="shared" si="843"/>
        <v>0</v>
      </c>
    </row>
    <row r="1204" spans="2:27" ht="14.25" customHeight="1" x14ac:dyDescent="0.15">
      <c r="B1204" s="872"/>
      <c r="C1204" s="873"/>
      <c r="D1204" s="874"/>
      <c r="E1204" s="864"/>
      <c r="F1204" s="865"/>
      <c r="G1204" s="848"/>
      <c r="H1204" s="679" t="s">
        <v>568</v>
      </c>
      <c r="I1204" s="698">
        <v>0</v>
      </c>
      <c r="J1204" s="715">
        <f t="shared" si="858"/>
        <v>0</v>
      </c>
      <c r="K1204" s="702"/>
      <c r="L1204" s="698">
        <v>0</v>
      </c>
      <c r="M1204" s="715">
        <f t="shared" si="859"/>
        <v>0</v>
      </c>
      <c r="N1204" s="701"/>
      <c r="O1204" s="850"/>
      <c r="P1204" s="852"/>
      <c r="Q1204" s="854"/>
      <c r="R1204" s="702"/>
      <c r="S1204" s="699">
        <f t="shared" si="887"/>
        <v>0</v>
      </c>
      <c r="T1204" s="700"/>
      <c r="U1204" s="703">
        <f t="shared" si="885"/>
        <v>0</v>
      </c>
      <c r="V1204" s="704">
        <f t="shared" si="886"/>
        <v>0</v>
      </c>
      <c r="W1204" s="702"/>
      <c r="X1204" s="699">
        <f t="shared" si="841"/>
        <v>0</v>
      </c>
      <c r="Y1204" s="700"/>
      <c r="Z1204" s="703">
        <f t="shared" si="842"/>
        <v>0</v>
      </c>
      <c r="AA1204" s="705">
        <f t="shared" si="843"/>
        <v>0</v>
      </c>
    </row>
    <row r="1205" spans="2:27" ht="14.25" customHeight="1" x14ac:dyDescent="0.15">
      <c r="B1205" s="872"/>
      <c r="C1205" s="873"/>
      <c r="D1205" s="874"/>
      <c r="E1205" s="864"/>
      <c r="F1205" s="865"/>
      <c r="G1205" s="846" t="s">
        <v>568</v>
      </c>
      <c r="H1205" s="680" t="s">
        <v>566</v>
      </c>
      <c r="I1205" s="706">
        <v>0</v>
      </c>
      <c r="J1205" s="716">
        <f t="shared" si="858"/>
        <v>0</v>
      </c>
      <c r="K1205" s="710"/>
      <c r="L1205" s="706">
        <v>0</v>
      </c>
      <c r="M1205" s="716">
        <f t="shared" si="859"/>
        <v>0</v>
      </c>
      <c r="N1205" s="709"/>
      <c r="O1205" s="850"/>
      <c r="P1205" s="852"/>
      <c r="Q1205" s="854"/>
      <c r="R1205" s="710"/>
      <c r="S1205" s="707">
        <f t="shared" si="887"/>
        <v>0</v>
      </c>
      <c r="T1205" s="708"/>
      <c r="U1205" s="711">
        <f t="shared" si="885"/>
        <v>0</v>
      </c>
      <c r="V1205" s="712">
        <f t="shared" si="886"/>
        <v>0</v>
      </c>
      <c r="W1205" s="710"/>
      <c r="X1205" s="707">
        <f t="shared" si="841"/>
        <v>0</v>
      </c>
      <c r="Y1205" s="708"/>
      <c r="Z1205" s="711">
        <f t="shared" si="842"/>
        <v>0</v>
      </c>
      <c r="AA1205" s="713">
        <f t="shared" si="843"/>
        <v>0</v>
      </c>
    </row>
    <row r="1206" spans="2:27" ht="14.25" customHeight="1" x14ac:dyDescent="0.15">
      <c r="B1206" s="872"/>
      <c r="C1206" s="873"/>
      <c r="D1206" s="874"/>
      <c r="E1206" s="864"/>
      <c r="F1206" s="865"/>
      <c r="G1206" s="847"/>
      <c r="H1206" s="678" t="s">
        <v>567</v>
      </c>
      <c r="I1206" s="690">
        <v>0</v>
      </c>
      <c r="J1206" s="691">
        <f t="shared" si="858"/>
        <v>0</v>
      </c>
      <c r="K1206" s="692"/>
      <c r="L1206" s="690">
        <v>0</v>
      </c>
      <c r="M1206" s="691">
        <f t="shared" si="859"/>
        <v>0</v>
      </c>
      <c r="N1206" s="693"/>
      <c r="O1206" s="850"/>
      <c r="P1206" s="852"/>
      <c r="Q1206" s="854"/>
      <c r="R1206" s="694"/>
      <c r="S1206" s="691">
        <f t="shared" si="887"/>
        <v>0</v>
      </c>
      <c r="T1206" s="692"/>
      <c r="U1206" s="695">
        <f t="shared" si="885"/>
        <v>0</v>
      </c>
      <c r="V1206" s="696">
        <f t="shared" si="886"/>
        <v>0</v>
      </c>
      <c r="W1206" s="694"/>
      <c r="X1206" s="691">
        <f t="shared" si="841"/>
        <v>0</v>
      </c>
      <c r="Y1206" s="692"/>
      <c r="Z1206" s="695">
        <f t="shared" si="842"/>
        <v>0</v>
      </c>
      <c r="AA1206" s="697">
        <f t="shared" si="843"/>
        <v>0</v>
      </c>
    </row>
    <row r="1207" spans="2:27" ht="14.25" customHeight="1" x14ac:dyDescent="0.15">
      <c r="B1207" s="872"/>
      <c r="C1207" s="873"/>
      <c r="D1207" s="874"/>
      <c r="E1207" s="863"/>
      <c r="F1207" s="865"/>
      <c r="G1207" s="848"/>
      <c r="H1207" s="679" t="s">
        <v>568</v>
      </c>
      <c r="I1207" s="698">
        <v>0</v>
      </c>
      <c r="J1207" s="699">
        <f t="shared" si="858"/>
        <v>0</v>
      </c>
      <c r="K1207" s="700"/>
      <c r="L1207" s="698">
        <v>0</v>
      </c>
      <c r="M1207" s="699">
        <f t="shared" si="859"/>
        <v>0</v>
      </c>
      <c r="N1207" s="701"/>
      <c r="O1207" s="849"/>
      <c r="P1207" s="851"/>
      <c r="Q1207" s="853"/>
      <c r="R1207" s="702"/>
      <c r="S1207" s="699">
        <f t="shared" si="887"/>
        <v>0</v>
      </c>
      <c r="T1207" s="700"/>
      <c r="U1207" s="703">
        <f t="shared" si="885"/>
        <v>0</v>
      </c>
      <c r="V1207" s="704">
        <f t="shared" si="886"/>
        <v>0</v>
      </c>
      <c r="W1207" s="702"/>
      <c r="X1207" s="699">
        <f t="shared" si="841"/>
        <v>0</v>
      </c>
      <c r="Y1207" s="700"/>
      <c r="Z1207" s="703">
        <f t="shared" si="842"/>
        <v>0</v>
      </c>
      <c r="AA1207" s="705">
        <f t="shared" si="843"/>
        <v>0</v>
      </c>
    </row>
    <row r="1208" spans="2:27" ht="14.25" customHeight="1" x14ac:dyDescent="0.15">
      <c r="B1208" s="858">
        <v>134</v>
      </c>
      <c r="C1208" s="859" t="s">
        <v>235</v>
      </c>
      <c r="D1208" s="860" t="s">
        <v>571</v>
      </c>
      <c r="E1208" s="863">
        <f t="shared" ref="E1208" si="888">SUM(I1208:I1216)+SUM(L1208:L1216)</f>
        <v>175</v>
      </c>
      <c r="F1208" s="865">
        <v>112</v>
      </c>
      <c r="G1208" s="846" t="s">
        <v>566</v>
      </c>
      <c r="H1208" s="680" t="s">
        <v>566</v>
      </c>
      <c r="I1208" s="706">
        <v>100</v>
      </c>
      <c r="J1208" s="716">
        <f t="shared" si="858"/>
        <v>476.19047619047615</v>
      </c>
      <c r="K1208" s="710"/>
      <c r="L1208" s="706">
        <v>75</v>
      </c>
      <c r="M1208" s="716">
        <f t="shared" si="859"/>
        <v>206.19652471058063</v>
      </c>
      <c r="N1208" s="709"/>
      <c r="O1208" s="849"/>
      <c r="P1208" s="851">
        <f t="shared" ref="P1208" si="889">SUM(R1208:R1216)+SUM(W1208:W1216)</f>
        <v>0</v>
      </c>
      <c r="Q1208" s="853"/>
      <c r="R1208" s="710"/>
      <c r="S1208" s="707">
        <f>+R1208/210*1000</f>
        <v>0</v>
      </c>
      <c r="T1208" s="708"/>
      <c r="U1208" s="711">
        <f>+K1208+T1208</f>
        <v>0</v>
      </c>
      <c r="V1208" s="712">
        <f>IF(S1208=0,0,+U1208/S1208*100)</f>
        <v>0</v>
      </c>
      <c r="W1208" s="710"/>
      <c r="X1208" s="707">
        <f t="shared" ref="X1208:X1271" si="890">+W1208/210/SQRT(3)*1000</f>
        <v>0</v>
      </c>
      <c r="Y1208" s="708"/>
      <c r="Z1208" s="711">
        <f t="shared" ref="Z1208:Z1271" si="891">+N1208+Y1208</f>
        <v>0</v>
      </c>
      <c r="AA1208" s="713">
        <f t="shared" ref="AA1208:AA1271" si="892">IF(X1208=0,0,+Z1208/X1208*100)</f>
        <v>0</v>
      </c>
    </row>
    <row r="1209" spans="2:27" ht="14.25" customHeight="1" x14ac:dyDescent="0.15">
      <c r="B1209" s="858"/>
      <c r="C1209" s="859"/>
      <c r="D1209" s="861"/>
      <c r="E1209" s="864"/>
      <c r="F1209" s="865"/>
      <c r="G1209" s="847"/>
      <c r="H1209" s="678" t="s">
        <v>567</v>
      </c>
      <c r="I1209" s="690">
        <v>0</v>
      </c>
      <c r="J1209" s="714">
        <f t="shared" si="858"/>
        <v>0</v>
      </c>
      <c r="K1209" s="694"/>
      <c r="L1209" s="690">
        <v>0</v>
      </c>
      <c r="M1209" s="714">
        <f t="shared" si="859"/>
        <v>0</v>
      </c>
      <c r="N1209" s="693"/>
      <c r="O1209" s="850"/>
      <c r="P1209" s="852"/>
      <c r="Q1209" s="854"/>
      <c r="R1209" s="694"/>
      <c r="S1209" s="691">
        <f t="shared" ref="S1209" si="893">+R1209/210*1000</f>
        <v>0</v>
      </c>
      <c r="T1209" s="692"/>
      <c r="U1209" s="695">
        <f t="shared" ref="U1209:U1216" si="894">+K1209+T1209</f>
        <v>0</v>
      </c>
      <c r="V1209" s="696">
        <f t="shared" ref="V1209:V1216" si="895">IF(S1209=0,0,+U1209/S1209*100)</f>
        <v>0</v>
      </c>
      <c r="W1209" s="694"/>
      <c r="X1209" s="691">
        <f t="shared" si="890"/>
        <v>0</v>
      </c>
      <c r="Y1209" s="692"/>
      <c r="Z1209" s="695">
        <f t="shared" si="891"/>
        <v>0</v>
      </c>
      <c r="AA1209" s="697">
        <f t="shared" si="892"/>
        <v>0</v>
      </c>
    </row>
    <row r="1210" spans="2:27" ht="14.25" customHeight="1" x14ac:dyDescent="0.15">
      <c r="B1210" s="858"/>
      <c r="C1210" s="859"/>
      <c r="D1210" s="861"/>
      <c r="E1210" s="864"/>
      <c r="F1210" s="865"/>
      <c r="G1210" s="848"/>
      <c r="H1210" s="679" t="s">
        <v>568</v>
      </c>
      <c r="I1210" s="698">
        <v>0</v>
      </c>
      <c r="J1210" s="715">
        <f t="shared" si="858"/>
        <v>0</v>
      </c>
      <c r="K1210" s="702"/>
      <c r="L1210" s="698">
        <v>0</v>
      </c>
      <c r="M1210" s="715">
        <f t="shared" si="859"/>
        <v>0</v>
      </c>
      <c r="N1210" s="701"/>
      <c r="O1210" s="850"/>
      <c r="P1210" s="852"/>
      <c r="Q1210" s="854"/>
      <c r="R1210" s="702"/>
      <c r="S1210" s="699">
        <f>+R1210/210*1000</f>
        <v>0</v>
      </c>
      <c r="T1210" s="700"/>
      <c r="U1210" s="703">
        <f t="shared" si="894"/>
        <v>0</v>
      </c>
      <c r="V1210" s="704">
        <f t="shared" si="895"/>
        <v>0</v>
      </c>
      <c r="W1210" s="702"/>
      <c r="X1210" s="699">
        <f t="shared" si="890"/>
        <v>0</v>
      </c>
      <c r="Y1210" s="700"/>
      <c r="Z1210" s="703">
        <f t="shared" si="891"/>
        <v>0</v>
      </c>
      <c r="AA1210" s="705">
        <f t="shared" si="892"/>
        <v>0</v>
      </c>
    </row>
    <row r="1211" spans="2:27" ht="14.25" customHeight="1" x14ac:dyDescent="0.15">
      <c r="B1211" s="858"/>
      <c r="C1211" s="859"/>
      <c r="D1211" s="861"/>
      <c r="E1211" s="864"/>
      <c r="F1211" s="865"/>
      <c r="G1211" s="846" t="s">
        <v>567</v>
      </c>
      <c r="H1211" s="680" t="s">
        <v>566</v>
      </c>
      <c r="I1211" s="706">
        <v>0</v>
      </c>
      <c r="J1211" s="716">
        <f t="shared" si="858"/>
        <v>0</v>
      </c>
      <c r="K1211" s="710"/>
      <c r="L1211" s="706">
        <v>0</v>
      </c>
      <c r="M1211" s="716">
        <f t="shared" si="859"/>
        <v>0</v>
      </c>
      <c r="N1211" s="709"/>
      <c r="O1211" s="850"/>
      <c r="P1211" s="852"/>
      <c r="Q1211" s="854"/>
      <c r="R1211" s="710"/>
      <c r="S1211" s="707">
        <f t="shared" ref="S1211:S1216" si="896">+R1211/210*1000</f>
        <v>0</v>
      </c>
      <c r="T1211" s="708"/>
      <c r="U1211" s="711">
        <f t="shared" si="894"/>
        <v>0</v>
      </c>
      <c r="V1211" s="712">
        <f t="shared" si="895"/>
        <v>0</v>
      </c>
      <c r="W1211" s="710"/>
      <c r="X1211" s="707">
        <f t="shared" si="890"/>
        <v>0</v>
      </c>
      <c r="Y1211" s="708"/>
      <c r="Z1211" s="711">
        <f t="shared" si="891"/>
        <v>0</v>
      </c>
      <c r="AA1211" s="713">
        <f t="shared" si="892"/>
        <v>0</v>
      </c>
    </row>
    <row r="1212" spans="2:27" ht="14.25" customHeight="1" x14ac:dyDescent="0.15">
      <c r="B1212" s="858"/>
      <c r="C1212" s="859"/>
      <c r="D1212" s="861"/>
      <c r="E1212" s="864"/>
      <c r="F1212" s="865"/>
      <c r="G1212" s="847"/>
      <c r="H1212" s="678" t="s">
        <v>567</v>
      </c>
      <c r="I1212" s="690">
        <v>0</v>
      </c>
      <c r="J1212" s="714">
        <f t="shared" si="858"/>
        <v>0</v>
      </c>
      <c r="K1212" s="694"/>
      <c r="L1212" s="690">
        <v>0</v>
      </c>
      <c r="M1212" s="714">
        <f t="shared" si="859"/>
        <v>0</v>
      </c>
      <c r="N1212" s="693"/>
      <c r="O1212" s="850"/>
      <c r="P1212" s="852"/>
      <c r="Q1212" s="854"/>
      <c r="R1212" s="694"/>
      <c r="S1212" s="691">
        <f t="shared" si="896"/>
        <v>0</v>
      </c>
      <c r="T1212" s="692"/>
      <c r="U1212" s="695">
        <f t="shared" si="894"/>
        <v>0</v>
      </c>
      <c r="V1212" s="696">
        <f t="shared" si="895"/>
        <v>0</v>
      </c>
      <c r="W1212" s="694"/>
      <c r="X1212" s="691">
        <f t="shared" si="890"/>
        <v>0</v>
      </c>
      <c r="Y1212" s="692"/>
      <c r="Z1212" s="695">
        <f t="shared" si="891"/>
        <v>0</v>
      </c>
      <c r="AA1212" s="697">
        <f t="shared" si="892"/>
        <v>0</v>
      </c>
    </row>
    <row r="1213" spans="2:27" ht="14.25" customHeight="1" x14ac:dyDescent="0.15">
      <c r="B1213" s="858"/>
      <c r="C1213" s="859"/>
      <c r="D1213" s="861"/>
      <c r="E1213" s="864"/>
      <c r="F1213" s="865"/>
      <c r="G1213" s="848"/>
      <c r="H1213" s="679" t="s">
        <v>568</v>
      </c>
      <c r="I1213" s="698">
        <v>0</v>
      </c>
      <c r="J1213" s="715">
        <f t="shared" si="858"/>
        <v>0</v>
      </c>
      <c r="K1213" s="702"/>
      <c r="L1213" s="698">
        <v>0</v>
      </c>
      <c r="M1213" s="715">
        <f t="shared" si="859"/>
        <v>0</v>
      </c>
      <c r="N1213" s="701"/>
      <c r="O1213" s="850"/>
      <c r="P1213" s="852"/>
      <c r="Q1213" s="854"/>
      <c r="R1213" s="702"/>
      <c r="S1213" s="699">
        <f t="shared" si="896"/>
        <v>0</v>
      </c>
      <c r="T1213" s="700"/>
      <c r="U1213" s="703">
        <f t="shared" si="894"/>
        <v>0</v>
      </c>
      <c r="V1213" s="704">
        <f t="shared" si="895"/>
        <v>0</v>
      </c>
      <c r="W1213" s="702"/>
      <c r="X1213" s="699">
        <f t="shared" si="890"/>
        <v>0</v>
      </c>
      <c r="Y1213" s="700"/>
      <c r="Z1213" s="703">
        <f t="shared" si="891"/>
        <v>0</v>
      </c>
      <c r="AA1213" s="705">
        <f t="shared" si="892"/>
        <v>0</v>
      </c>
    </row>
    <row r="1214" spans="2:27" ht="14.25" customHeight="1" x14ac:dyDescent="0.15">
      <c r="B1214" s="858"/>
      <c r="C1214" s="859"/>
      <c r="D1214" s="861"/>
      <c r="E1214" s="864"/>
      <c r="F1214" s="865"/>
      <c r="G1214" s="846" t="s">
        <v>568</v>
      </c>
      <c r="H1214" s="680" t="s">
        <v>566</v>
      </c>
      <c r="I1214" s="706">
        <v>0</v>
      </c>
      <c r="J1214" s="716">
        <f t="shared" si="858"/>
        <v>0</v>
      </c>
      <c r="K1214" s="710"/>
      <c r="L1214" s="706">
        <v>0</v>
      </c>
      <c r="M1214" s="716">
        <f t="shared" si="859"/>
        <v>0</v>
      </c>
      <c r="N1214" s="709"/>
      <c r="O1214" s="850"/>
      <c r="P1214" s="852"/>
      <c r="Q1214" s="854"/>
      <c r="R1214" s="710"/>
      <c r="S1214" s="707">
        <f t="shared" si="896"/>
        <v>0</v>
      </c>
      <c r="T1214" s="708"/>
      <c r="U1214" s="711">
        <f t="shared" si="894"/>
        <v>0</v>
      </c>
      <c r="V1214" s="712">
        <f t="shared" si="895"/>
        <v>0</v>
      </c>
      <c r="W1214" s="710"/>
      <c r="X1214" s="707">
        <f t="shared" si="890"/>
        <v>0</v>
      </c>
      <c r="Y1214" s="708"/>
      <c r="Z1214" s="711">
        <f t="shared" si="891"/>
        <v>0</v>
      </c>
      <c r="AA1214" s="713">
        <f t="shared" si="892"/>
        <v>0</v>
      </c>
    </row>
    <row r="1215" spans="2:27" ht="14.25" customHeight="1" x14ac:dyDescent="0.15">
      <c r="B1215" s="858"/>
      <c r="C1215" s="859"/>
      <c r="D1215" s="861"/>
      <c r="E1215" s="864"/>
      <c r="F1215" s="865"/>
      <c r="G1215" s="847"/>
      <c r="H1215" s="678" t="s">
        <v>567</v>
      </c>
      <c r="I1215" s="690">
        <v>0</v>
      </c>
      <c r="J1215" s="714">
        <f t="shared" si="858"/>
        <v>0</v>
      </c>
      <c r="K1215" s="694"/>
      <c r="L1215" s="690">
        <v>0</v>
      </c>
      <c r="M1215" s="714">
        <f t="shared" si="859"/>
        <v>0</v>
      </c>
      <c r="N1215" s="693"/>
      <c r="O1215" s="850"/>
      <c r="P1215" s="852"/>
      <c r="Q1215" s="854"/>
      <c r="R1215" s="694"/>
      <c r="S1215" s="691">
        <f t="shared" si="896"/>
        <v>0</v>
      </c>
      <c r="T1215" s="692"/>
      <c r="U1215" s="695">
        <f t="shared" si="894"/>
        <v>0</v>
      </c>
      <c r="V1215" s="696">
        <f t="shared" si="895"/>
        <v>0</v>
      </c>
      <c r="W1215" s="694"/>
      <c r="X1215" s="691">
        <f t="shared" si="890"/>
        <v>0</v>
      </c>
      <c r="Y1215" s="692"/>
      <c r="Z1215" s="695">
        <f t="shared" si="891"/>
        <v>0</v>
      </c>
      <c r="AA1215" s="697">
        <f t="shared" si="892"/>
        <v>0</v>
      </c>
    </row>
    <row r="1216" spans="2:27" ht="14.25" customHeight="1" x14ac:dyDescent="0.15">
      <c r="B1216" s="858"/>
      <c r="C1216" s="859"/>
      <c r="D1216" s="862"/>
      <c r="E1216" s="863"/>
      <c r="F1216" s="865"/>
      <c r="G1216" s="848"/>
      <c r="H1216" s="679" t="s">
        <v>568</v>
      </c>
      <c r="I1216" s="698">
        <v>0</v>
      </c>
      <c r="J1216" s="715">
        <f t="shared" si="858"/>
        <v>0</v>
      </c>
      <c r="K1216" s="702"/>
      <c r="L1216" s="698">
        <v>0</v>
      </c>
      <c r="M1216" s="715">
        <f t="shared" si="859"/>
        <v>0</v>
      </c>
      <c r="N1216" s="701"/>
      <c r="O1216" s="849"/>
      <c r="P1216" s="851"/>
      <c r="Q1216" s="853"/>
      <c r="R1216" s="702"/>
      <c r="S1216" s="699">
        <f t="shared" si="896"/>
        <v>0</v>
      </c>
      <c r="T1216" s="700"/>
      <c r="U1216" s="703">
        <f t="shared" si="894"/>
        <v>0</v>
      </c>
      <c r="V1216" s="704">
        <f t="shared" si="895"/>
        <v>0</v>
      </c>
      <c r="W1216" s="702"/>
      <c r="X1216" s="699">
        <f t="shared" si="890"/>
        <v>0</v>
      </c>
      <c r="Y1216" s="700"/>
      <c r="Z1216" s="703">
        <f t="shared" si="891"/>
        <v>0</v>
      </c>
      <c r="AA1216" s="705">
        <f t="shared" si="892"/>
        <v>0</v>
      </c>
    </row>
    <row r="1217" spans="2:27" ht="14.25" customHeight="1" x14ac:dyDescent="0.15">
      <c r="B1217" s="872">
        <v>135</v>
      </c>
      <c r="C1217" s="873" t="s">
        <v>236</v>
      </c>
      <c r="D1217" s="874"/>
      <c r="E1217" s="863">
        <f t="shared" ref="E1217" si="897">SUM(I1217:I1225)+SUM(L1217:L1225)</f>
        <v>225</v>
      </c>
      <c r="F1217" s="865">
        <v>178</v>
      </c>
      <c r="G1217" s="846" t="s">
        <v>566</v>
      </c>
      <c r="H1217" s="680" t="s">
        <v>566</v>
      </c>
      <c r="I1217" s="706">
        <v>150</v>
      </c>
      <c r="J1217" s="716">
        <f t="shared" si="858"/>
        <v>714.28571428571433</v>
      </c>
      <c r="K1217" s="710"/>
      <c r="L1217" s="706">
        <v>75</v>
      </c>
      <c r="M1217" s="716">
        <f t="shared" si="859"/>
        <v>206.19652471058063</v>
      </c>
      <c r="N1217" s="709"/>
      <c r="O1217" s="849"/>
      <c r="P1217" s="851">
        <f t="shared" ref="P1217" si="898">SUM(R1217:R1225)+SUM(W1217:W1225)</f>
        <v>0</v>
      </c>
      <c r="Q1217" s="853"/>
      <c r="R1217" s="710"/>
      <c r="S1217" s="707">
        <f>+R1217/210*1000</f>
        <v>0</v>
      </c>
      <c r="T1217" s="708"/>
      <c r="U1217" s="711">
        <f>+K1217+T1217</f>
        <v>0</v>
      </c>
      <c r="V1217" s="712">
        <f>IF(S1217=0,0,+U1217/S1217*100)</f>
        <v>0</v>
      </c>
      <c r="W1217" s="710"/>
      <c r="X1217" s="707">
        <f t="shared" si="890"/>
        <v>0</v>
      </c>
      <c r="Y1217" s="708"/>
      <c r="Z1217" s="711">
        <f t="shared" si="891"/>
        <v>0</v>
      </c>
      <c r="AA1217" s="713">
        <f t="shared" si="892"/>
        <v>0</v>
      </c>
    </row>
    <row r="1218" spans="2:27" ht="14.25" customHeight="1" x14ac:dyDescent="0.15">
      <c r="B1218" s="872"/>
      <c r="C1218" s="873"/>
      <c r="D1218" s="874"/>
      <c r="E1218" s="864"/>
      <c r="F1218" s="865"/>
      <c r="G1218" s="847"/>
      <c r="H1218" s="678" t="s">
        <v>567</v>
      </c>
      <c r="I1218" s="690">
        <v>0</v>
      </c>
      <c r="J1218" s="714">
        <f t="shared" si="858"/>
        <v>0</v>
      </c>
      <c r="K1218" s="694"/>
      <c r="L1218" s="690">
        <v>0</v>
      </c>
      <c r="M1218" s="714">
        <f t="shared" si="859"/>
        <v>0</v>
      </c>
      <c r="N1218" s="693"/>
      <c r="O1218" s="850"/>
      <c r="P1218" s="852"/>
      <c r="Q1218" s="854"/>
      <c r="R1218" s="694"/>
      <c r="S1218" s="691">
        <f t="shared" ref="S1218" si="899">+R1218/210*1000</f>
        <v>0</v>
      </c>
      <c r="T1218" s="692"/>
      <c r="U1218" s="695">
        <f t="shared" ref="U1218:U1225" si="900">+K1218+T1218</f>
        <v>0</v>
      </c>
      <c r="V1218" s="696">
        <f t="shared" ref="V1218:V1225" si="901">IF(S1218=0,0,+U1218/S1218*100)</f>
        <v>0</v>
      </c>
      <c r="W1218" s="694"/>
      <c r="X1218" s="691">
        <f t="shared" si="890"/>
        <v>0</v>
      </c>
      <c r="Y1218" s="692"/>
      <c r="Z1218" s="695">
        <f t="shared" si="891"/>
        <v>0</v>
      </c>
      <c r="AA1218" s="697">
        <f t="shared" si="892"/>
        <v>0</v>
      </c>
    </row>
    <row r="1219" spans="2:27" ht="14.25" customHeight="1" x14ac:dyDescent="0.15">
      <c r="B1219" s="872"/>
      <c r="C1219" s="873"/>
      <c r="D1219" s="874"/>
      <c r="E1219" s="864"/>
      <c r="F1219" s="865"/>
      <c r="G1219" s="848"/>
      <c r="H1219" s="679" t="s">
        <v>568</v>
      </c>
      <c r="I1219" s="698">
        <v>0</v>
      </c>
      <c r="J1219" s="715">
        <f t="shared" si="858"/>
        <v>0</v>
      </c>
      <c r="K1219" s="702"/>
      <c r="L1219" s="698">
        <v>0</v>
      </c>
      <c r="M1219" s="715">
        <f t="shared" si="859"/>
        <v>0</v>
      </c>
      <c r="N1219" s="701"/>
      <c r="O1219" s="850"/>
      <c r="P1219" s="852"/>
      <c r="Q1219" s="854"/>
      <c r="R1219" s="702"/>
      <c r="S1219" s="699">
        <f>+R1219/210*1000</f>
        <v>0</v>
      </c>
      <c r="T1219" s="700"/>
      <c r="U1219" s="703">
        <f t="shared" si="900"/>
        <v>0</v>
      </c>
      <c r="V1219" s="704">
        <f t="shared" si="901"/>
        <v>0</v>
      </c>
      <c r="W1219" s="702"/>
      <c r="X1219" s="699">
        <f t="shared" si="890"/>
        <v>0</v>
      </c>
      <c r="Y1219" s="700"/>
      <c r="Z1219" s="703">
        <f t="shared" si="891"/>
        <v>0</v>
      </c>
      <c r="AA1219" s="705">
        <f t="shared" si="892"/>
        <v>0</v>
      </c>
    </row>
    <row r="1220" spans="2:27" ht="14.25" customHeight="1" x14ac:dyDescent="0.15">
      <c r="B1220" s="872"/>
      <c r="C1220" s="873"/>
      <c r="D1220" s="874"/>
      <c r="E1220" s="864"/>
      <c r="F1220" s="865"/>
      <c r="G1220" s="846" t="s">
        <v>567</v>
      </c>
      <c r="H1220" s="680" t="s">
        <v>566</v>
      </c>
      <c r="I1220" s="706">
        <v>0</v>
      </c>
      <c r="J1220" s="716">
        <f t="shared" si="858"/>
        <v>0</v>
      </c>
      <c r="K1220" s="710"/>
      <c r="L1220" s="706">
        <v>0</v>
      </c>
      <c r="M1220" s="716">
        <f t="shared" si="859"/>
        <v>0</v>
      </c>
      <c r="N1220" s="709"/>
      <c r="O1220" s="850"/>
      <c r="P1220" s="852"/>
      <c r="Q1220" s="854"/>
      <c r="R1220" s="710"/>
      <c r="S1220" s="707">
        <f t="shared" ref="S1220:S1225" si="902">+R1220/210*1000</f>
        <v>0</v>
      </c>
      <c r="T1220" s="708"/>
      <c r="U1220" s="711">
        <f t="shared" si="900"/>
        <v>0</v>
      </c>
      <c r="V1220" s="712">
        <f t="shared" si="901"/>
        <v>0</v>
      </c>
      <c r="W1220" s="710"/>
      <c r="X1220" s="707">
        <f t="shared" si="890"/>
        <v>0</v>
      </c>
      <c r="Y1220" s="708"/>
      <c r="Z1220" s="711">
        <f t="shared" si="891"/>
        <v>0</v>
      </c>
      <c r="AA1220" s="713">
        <f t="shared" si="892"/>
        <v>0</v>
      </c>
    </row>
    <row r="1221" spans="2:27" ht="14.25" customHeight="1" x14ac:dyDescent="0.15">
      <c r="B1221" s="872"/>
      <c r="C1221" s="873"/>
      <c r="D1221" s="874"/>
      <c r="E1221" s="864"/>
      <c r="F1221" s="865"/>
      <c r="G1221" s="847"/>
      <c r="H1221" s="678" t="s">
        <v>567</v>
      </c>
      <c r="I1221" s="690">
        <v>0</v>
      </c>
      <c r="J1221" s="714">
        <f t="shared" si="858"/>
        <v>0</v>
      </c>
      <c r="K1221" s="694"/>
      <c r="L1221" s="690">
        <v>0</v>
      </c>
      <c r="M1221" s="714">
        <f t="shared" si="859"/>
        <v>0</v>
      </c>
      <c r="N1221" s="693"/>
      <c r="O1221" s="850"/>
      <c r="P1221" s="852"/>
      <c r="Q1221" s="854"/>
      <c r="R1221" s="694"/>
      <c r="S1221" s="691">
        <f t="shared" si="902"/>
        <v>0</v>
      </c>
      <c r="T1221" s="692"/>
      <c r="U1221" s="695">
        <f t="shared" si="900"/>
        <v>0</v>
      </c>
      <c r="V1221" s="696">
        <f t="shared" si="901"/>
        <v>0</v>
      </c>
      <c r="W1221" s="694"/>
      <c r="X1221" s="691">
        <f t="shared" si="890"/>
        <v>0</v>
      </c>
      <c r="Y1221" s="692"/>
      <c r="Z1221" s="695">
        <f t="shared" si="891"/>
        <v>0</v>
      </c>
      <c r="AA1221" s="697">
        <f t="shared" si="892"/>
        <v>0</v>
      </c>
    </row>
    <row r="1222" spans="2:27" ht="14.25" customHeight="1" x14ac:dyDescent="0.15">
      <c r="B1222" s="872"/>
      <c r="C1222" s="873"/>
      <c r="D1222" s="874"/>
      <c r="E1222" s="864"/>
      <c r="F1222" s="865"/>
      <c r="G1222" s="848"/>
      <c r="H1222" s="679" t="s">
        <v>568</v>
      </c>
      <c r="I1222" s="698">
        <v>0</v>
      </c>
      <c r="J1222" s="715">
        <f t="shared" si="858"/>
        <v>0</v>
      </c>
      <c r="K1222" s="702"/>
      <c r="L1222" s="698">
        <v>0</v>
      </c>
      <c r="M1222" s="715">
        <f t="shared" si="859"/>
        <v>0</v>
      </c>
      <c r="N1222" s="701"/>
      <c r="O1222" s="850"/>
      <c r="P1222" s="852"/>
      <c r="Q1222" s="854"/>
      <c r="R1222" s="702"/>
      <c r="S1222" s="699">
        <f t="shared" si="902"/>
        <v>0</v>
      </c>
      <c r="T1222" s="700"/>
      <c r="U1222" s="703">
        <f t="shared" si="900"/>
        <v>0</v>
      </c>
      <c r="V1222" s="704">
        <f t="shared" si="901"/>
        <v>0</v>
      </c>
      <c r="W1222" s="702"/>
      <c r="X1222" s="699">
        <f t="shared" si="890"/>
        <v>0</v>
      </c>
      <c r="Y1222" s="700"/>
      <c r="Z1222" s="703">
        <f t="shared" si="891"/>
        <v>0</v>
      </c>
      <c r="AA1222" s="705">
        <f t="shared" si="892"/>
        <v>0</v>
      </c>
    </row>
    <row r="1223" spans="2:27" ht="14.25" customHeight="1" x14ac:dyDescent="0.15">
      <c r="B1223" s="872"/>
      <c r="C1223" s="873"/>
      <c r="D1223" s="874"/>
      <c r="E1223" s="864"/>
      <c r="F1223" s="865"/>
      <c r="G1223" s="846" t="s">
        <v>568</v>
      </c>
      <c r="H1223" s="680" t="s">
        <v>566</v>
      </c>
      <c r="I1223" s="706">
        <v>0</v>
      </c>
      <c r="J1223" s="716">
        <f t="shared" si="858"/>
        <v>0</v>
      </c>
      <c r="K1223" s="710"/>
      <c r="L1223" s="706">
        <v>0</v>
      </c>
      <c r="M1223" s="716">
        <f t="shared" si="859"/>
        <v>0</v>
      </c>
      <c r="N1223" s="709"/>
      <c r="O1223" s="850"/>
      <c r="P1223" s="852"/>
      <c r="Q1223" s="854"/>
      <c r="R1223" s="710"/>
      <c r="S1223" s="707">
        <f t="shared" si="902"/>
        <v>0</v>
      </c>
      <c r="T1223" s="708"/>
      <c r="U1223" s="711">
        <f t="shared" si="900"/>
        <v>0</v>
      </c>
      <c r="V1223" s="712">
        <f t="shared" si="901"/>
        <v>0</v>
      </c>
      <c r="W1223" s="710"/>
      <c r="X1223" s="707">
        <f t="shared" si="890"/>
        <v>0</v>
      </c>
      <c r="Y1223" s="708"/>
      <c r="Z1223" s="711">
        <f t="shared" si="891"/>
        <v>0</v>
      </c>
      <c r="AA1223" s="713">
        <f t="shared" si="892"/>
        <v>0</v>
      </c>
    </row>
    <row r="1224" spans="2:27" ht="14.25" customHeight="1" x14ac:dyDescent="0.15">
      <c r="B1224" s="872"/>
      <c r="C1224" s="873"/>
      <c r="D1224" s="874"/>
      <c r="E1224" s="864"/>
      <c r="F1224" s="865"/>
      <c r="G1224" s="847"/>
      <c r="H1224" s="678" t="s">
        <v>567</v>
      </c>
      <c r="I1224" s="690">
        <v>0</v>
      </c>
      <c r="J1224" s="714">
        <f t="shared" si="858"/>
        <v>0</v>
      </c>
      <c r="K1224" s="694"/>
      <c r="L1224" s="690">
        <v>0</v>
      </c>
      <c r="M1224" s="714">
        <f t="shared" si="859"/>
        <v>0</v>
      </c>
      <c r="N1224" s="693"/>
      <c r="O1224" s="850"/>
      <c r="P1224" s="852"/>
      <c r="Q1224" s="854"/>
      <c r="R1224" s="694"/>
      <c r="S1224" s="691">
        <f t="shared" si="902"/>
        <v>0</v>
      </c>
      <c r="T1224" s="692"/>
      <c r="U1224" s="695">
        <f t="shared" si="900"/>
        <v>0</v>
      </c>
      <c r="V1224" s="696">
        <f t="shared" si="901"/>
        <v>0</v>
      </c>
      <c r="W1224" s="694"/>
      <c r="X1224" s="691">
        <f t="shared" si="890"/>
        <v>0</v>
      </c>
      <c r="Y1224" s="692"/>
      <c r="Z1224" s="695">
        <f t="shared" si="891"/>
        <v>0</v>
      </c>
      <c r="AA1224" s="697">
        <f t="shared" si="892"/>
        <v>0</v>
      </c>
    </row>
    <row r="1225" spans="2:27" ht="14.25" customHeight="1" x14ac:dyDescent="0.15">
      <c r="B1225" s="872"/>
      <c r="C1225" s="873"/>
      <c r="D1225" s="874"/>
      <c r="E1225" s="863"/>
      <c r="F1225" s="865"/>
      <c r="G1225" s="848"/>
      <c r="H1225" s="679" t="s">
        <v>568</v>
      </c>
      <c r="I1225" s="698">
        <v>0</v>
      </c>
      <c r="J1225" s="715">
        <f t="shared" si="858"/>
        <v>0</v>
      </c>
      <c r="K1225" s="702"/>
      <c r="L1225" s="698">
        <v>0</v>
      </c>
      <c r="M1225" s="715">
        <f t="shared" si="859"/>
        <v>0</v>
      </c>
      <c r="N1225" s="701"/>
      <c r="O1225" s="849"/>
      <c r="P1225" s="851"/>
      <c r="Q1225" s="853"/>
      <c r="R1225" s="702"/>
      <c r="S1225" s="699">
        <f t="shared" si="902"/>
        <v>0</v>
      </c>
      <c r="T1225" s="700"/>
      <c r="U1225" s="703">
        <f t="shared" si="900"/>
        <v>0</v>
      </c>
      <c r="V1225" s="704">
        <f t="shared" si="901"/>
        <v>0</v>
      </c>
      <c r="W1225" s="702"/>
      <c r="X1225" s="699">
        <f t="shared" si="890"/>
        <v>0</v>
      </c>
      <c r="Y1225" s="700"/>
      <c r="Z1225" s="703">
        <f t="shared" si="891"/>
        <v>0</v>
      </c>
      <c r="AA1225" s="705">
        <f t="shared" si="892"/>
        <v>0</v>
      </c>
    </row>
    <row r="1226" spans="2:27" ht="14.25" customHeight="1" x14ac:dyDescent="0.15">
      <c r="B1226" s="872">
        <v>136</v>
      </c>
      <c r="C1226" s="873" t="s">
        <v>237</v>
      </c>
      <c r="D1226" s="874"/>
      <c r="E1226" s="863">
        <f t="shared" ref="E1226" si="903">SUM(I1226:I1234)+SUM(L1226:L1234)</f>
        <v>175</v>
      </c>
      <c r="F1226" s="865">
        <v>129</v>
      </c>
      <c r="G1226" s="846" t="s">
        <v>566</v>
      </c>
      <c r="H1226" s="680" t="s">
        <v>566</v>
      </c>
      <c r="I1226" s="706">
        <v>100</v>
      </c>
      <c r="J1226" s="716">
        <f t="shared" si="858"/>
        <v>476.19047619047615</v>
      </c>
      <c r="K1226" s="710"/>
      <c r="L1226" s="706">
        <v>75</v>
      </c>
      <c r="M1226" s="716">
        <f t="shared" si="859"/>
        <v>206.19652471058063</v>
      </c>
      <c r="N1226" s="709"/>
      <c r="O1226" s="849"/>
      <c r="P1226" s="851">
        <f t="shared" ref="P1226" si="904">SUM(R1226:R1234)+SUM(W1226:W1234)</f>
        <v>0</v>
      </c>
      <c r="Q1226" s="853"/>
      <c r="R1226" s="710"/>
      <c r="S1226" s="707">
        <f>+R1226/210*1000</f>
        <v>0</v>
      </c>
      <c r="T1226" s="708"/>
      <c r="U1226" s="711">
        <f>+K1226+T1226</f>
        <v>0</v>
      </c>
      <c r="V1226" s="712">
        <f>IF(S1226=0,0,+U1226/S1226*100)</f>
        <v>0</v>
      </c>
      <c r="W1226" s="710"/>
      <c r="X1226" s="707">
        <f t="shared" si="890"/>
        <v>0</v>
      </c>
      <c r="Y1226" s="708"/>
      <c r="Z1226" s="711">
        <f t="shared" si="891"/>
        <v>0</v>
      </c>
      <c r="AA1226" s="713">
        <f t="shared" si="892"/>
        <v>0</v>
      </c>
    </row>
    <row r="1227" spans="2:27" ht="14.25" customHeight="1" x14ac:dyDescent="0.15">
      <c r="B1227" s="872"/>
      <c r="C1227" s="873"/>
      <c r="D1227" s="874"/>
      <c r="E1227" s="864"/>
      <c r="F1227" s="865"/>
      <c r="G1227" s="847"/>
      <c r="H1227" s="678" t="s">
        <v>567</v>
      </c>
      <c r="I1227" s="690">
        <v>0</v>
      </c>
      <c r="J1227" s="714">
        <f t="shared" si="858"/>
        <v>0</v>
      </c>
      <c r="K1227" s="694"/>
      <c r="L1227" s="690">
        <v>0</v>
      </c>
      <c r="M1227" s="714">
        <f t="shared" si="859"/>
        <v>0</v>
      </c>
      <c r="N1227" s="693"/>
      <c r="O1227" s="850"/>
      <c r="P1227" s="852"/>
      <c r="Q1227" s="854"/>
      <c r="R1227" s="694"/>
      <c r="S1227" s="691">
        <f t="shared" ref="S1227" si="905">+R1227/210*1000</f>
        <v>0</v>
      </c>
      <c r="T1227" s="692"/>
      <c r="U1227" s="695">
        <f t="shared" ref="U1227:U1234" si="906">+K1227+T1227</f>
        <v>0</v>
      </c>
      <c r="V1227" s="696">
        <f t="shared" ref="V1227:V1234" si="907">IF(S1227=0,0,+U1227/S1227*100)</f>
        <v>0</v>
      </c>
      <c r="W1227" s="694"/>
      <c r="X1227" s="691">
        <f t="shared" si="890"/>
        <v>0</v>
      </c>
      <c r="Y1227" s="692"/>
      <c r="Z1227" s="695">
        <f t="shared" si="891"/>
        <v>0</v>
      </c>
      <c r="AA1227" s="697">
        <f t="shared" si="892"/>
        <v>0</v>
      </c>
    </row>
    <row r="1228" spans="2:27" ht="14.25" customHeight="1" x14ac:dyDescent="0.15">
      <c r="B1228" s="872"/>
      <c r="C1228" s="873"/>
      <c r="D1228" s="874"/>
      <c r="E1228" s="864"/>
      <c r="F1228" s="865"/>
      <c r="G1228" s="848"/>
      <c r="H1228" s="679" t="s">
        <v>568</v>
      </c>
      <c r="I1228" s="698">
        <v>0</v>
      </c>
      <c r="J1228" s="715">
        <f t="shared" ref="J1228:J1291" si="908">I1228/210*1000</f>
        <v>0</v>
      </c>
      <c r="K1228" s="702"/>
      <c r="L1228" s="698">
        <v>0</v>
      </c>
      <c r="M1228" s="715">
        <f t="shared" ref="M1228:M1291" si="909">L1228/210/SQRT(3)*1000</f>
        <v>0</v>
      </c>
      <c r="N1228" s="701"/>
      <c r="O1228" s="850"/>
      <c r="P1228" s="852"/>
      <c r="Q1228" s="854"/>
      <c r="R1228" s="702"/>
      <c r="S1228" s="699">
        <f>+R1228/210*1000</f>
        <v>0</v>
      </c>
      <c r="T1228" s="700"/>
      <c r="U1228" s="703">
        <f t="shared" si="906"/>
        <v>0</v>
      </c>
      <c r="V1228" s="704">
        <f t="shared" si="907"/>
        <v>0</v>
      </c>
      <c r="W1228" s="702"/>
      <c r="X1228" s="699">
        <f t="shared" si="890"/>
        <v>0</v>
      </c>
      <c r="Y1228" s="700"/>
      <c r="Z1228" s="703">
        <f t="shared" si="891"/>
        <v>0</v>
      </c>
      <c r="AA1228" s="705">
        <f t="shared" si="892"/>
        <v>0</v>
      </c>
    </row>
    <row r="1229" spans="2:27" ht="14.25" customHeight="1" x14ac:dyDescent="0.15">
      <c r="B1229" s="872"/>
      <c r="C1229" s="873"/>
      <c r="D1229" s="874"/>
      <c r="E1229" s="864"/>
      <c r="F1229" s="865"/>
      <c r="G1229" s="846" t="s">
        <v>567</v>
      </c>
      <c r="H1229" s="680" t="s">
        <v>566</v>
      </c>
      <c r="I1229" s="706">
        <v>0</v>
      </c>
      <c r="J1229" s="716">
        <f t="shared" si="908"/>
        <v>0</v>
      </c>
      <c r="K1229" s="710"/>
      <c r="L1229" s="706">
        <v>0</v>
      </c>
      <c r="M1229" s="716">
        <f t="shared" si="909"/>
        <v>0</v>
      </c>
      <c r="N1229" s="709"/>
      <c r="O1229" s="850"/>
      <c r="P1229" s="852"/>
      <c r="Q1229" s="854"/>
      <c r="R1229" s="710"/>
      <c r="S1229" s="707">
        <f t="shared" ref="S1229:S1234" si="910">+R1229/210*1000</f>
        <v>0</v>
      </c>
      <c r="T1229" s="708"/>
      <c r="U1229" s="711">
        <f t="shared" si="906"/>
        <v>0</v>
      </c>
      <c r="V1229" s="712">
        <f t="shared" si="907"/>
        <v>0</v>
      </c>
      <c r="W1229" s="710"/>
      <c r="X1229" s="707">
        <f t="shared" si="890"/>
        <v>0</v>
      </c>
      <c r="Y1229" s="708"/>
      <c r="Z1229" s="711">
        <f t="shared" si="891"/>
        <v>0</v>
      </c>
      <c r="AA1229" s="713">
        <f t="shared" si="892"/>
        <v>0</v>
      </c>
    </row>
    <row r="1230" spans="2:27" ht="14.25" customHeight="1" x14ac:dyDescent="0.15">
      <c r="B1230" s="872"/>
      <c r="C1230" s="873"/>
      <c r="D1230" s="874"/>
      <c r="E1230" s="864"/>
      <c r="F1230" s="865"/>
      <c r="G1230" s="847"/>
      <c r="H1230" s="678" t="s">
        <v>567</v>
      </c>
      <c r="I1230" s="690">
        <v>0</v>
      </c>
      <c r="J1230" s="714">
        <f t="shared" si="908"/>
        <v>0</v>
      </c>
      <c r="K1230" s="694"/>
      <c r="L1230" s="690">
        <v>0</v>
      </c>
      <c r="M1230" s="714">
        <f t="shared" si="909"/>
        <v>0</v>
      </c>
      <c r="N1230" s="693"/>
      <c r="O1230" s="850"/>
      <c r="P1230" s="852"/>
      <c r="Q1230" s="854"/>
      <c r="R1230" s="694"/>
      <c r="S1230" s="691">
        <f t="shared" si="910"/>
        <v>0</v>
      </c>
      <c r="T1230" s="692"/>
      <c r="U1230" s="695">
        <f t="shared" si="906"/>
        <v>0</v>
      </c>
      <c r="V1230" s="696">
        <f t="shared" si="907"/>
        <v>0</v>
      </c>
      <c r="W1230" s="694"/>
      <c r="X1230" s="691">
        <f t="shared" si="890"/>
        <v>0</v>
      </c>
      <c r="Y1230" s="692"/>
      <c r="Z1230" s="695">
        <f t="shared" si="891"/>
        <v>0</v>
      </c>
      <c r="AA1230" s="697">
        <f t="shared" si="892"/>
        <v>0</v>
      </c>
    </row>
    <row r="1231" spans="2:27" ht="14.25" customHeight="1" x14ac:dyDescent="0.15">
      <c r="B1231" s="872"/>
      <c r="C1231" s="873"/>
      <c r="D1231" s="874"/>
      <c r="E1231" s="864"/>
      <c r="F1231" s="865"/>
      <c r="G1231" s="848"/>
      <c r="H1231" s="679" t="s">
        <v>568</v>
      </c>
      <c r="I1231" s="698">
        <v>0</v>
      </c>
      <c r="J1231" s="715">
        <f t="shared" si="908"/>
        <v>0</v>
      </c>
      <c r="K1231" s="702"/>
      <c r="L1231" s="698">
        <v>0</v>
      </c>
      <c r="M1231" s="715">
        <f t="shared" si="909"/>
        <v>0</v>
      </c>
      <c r="N1231" s="701"/>
      <c r="O1231" s="850"/>
      <c r="P1231" s="852"/>
      <c r="Q1231" s="854"/>
      <c r="R1231" s="702"/>
      <c r="S1231" s="699">
        <f t="shared" si="910"/>
        <v>0</v>
      </c>
      <c r="T1231" s="700"/>
      <c r="U1231" s="703">
        <f t="shared" si="906"/>
        <v>0</v>
      </c>
      <c r="V1231" s="704">
        <f t="shared" si="907"/>
        <v>0</v>
      </c>
      <c r="W1231" s="702"/>
      <c r="X1231" s="699">
        <f t="shared" si="890"/>
        <v>0</v>
      </c>
      <c r="Y1231" s="700"/>
      <c r="Z1231" s="703">
        <f t="shared" si="891"/>
        <v>0</v>
      </c>
      <c r="AA1231" s="705">
        <f t="shared" si="892"/>
        <v>0</v>
      </c>
    </row>
    <row r="1232" spans="2:27" ht="14.25" customHeight="1" x14ac:dyDescent="0.15">
      <c r="B1232" s="872"/>
      <c r="C1232" s="873"/>
      <c r="D1232" s="874"/>
      <c r="E1232" s="864"/>
      <c r="F1232" s="865"/>
      <c r="G1232" s="846" t="s">
        <v>568</v>
      </c>
      <c r="H1232" s="680" t="s">
        <v>566</v>
      </c>
      <c r="I1232" s="706">
        <v>0</v>
      </c>
      <c r="J1232" s="716">
        <f t="shared" si="908"/>
        <v>0</v>
      </c>
      <c r="K1232" s="710"/>
      <c r="L1232" s="706">
        <v>0</v>
      </c>
      <c r="M1232" s="716">
        <f t="shared" si="909"/>
        <v>0</v>
      </c>
      <c r="N1232" s="709"/>
      <c r="O1232" s="850"/>
      <c r="P1232" s="852"/>
      <c r="Q1232" s="854"/>
      <c r="R1232" s="710"/>
      <c r="S1232" s="707">
        <f t="shared" si="910"/>
        <v>0</v>
      </c>
      <c r="T1232" s="708"/>
      <c r="U1232" s="711">
        <f t="shared" si="906"/>
        <v>0</v>
      </c>
      <c r="V1232" s="712">
        <f t="shared" si="907"/>
        <v>0</v>
      </c>
      <c r="W1232" s="710"/>
      <c r="X1232" s="707">
        <f t="shared" si="890"/>
        <v>0</v>
      </c>
      <c r="Y1232" s="708"/>
      <c r="Z1232" s="711">
        <f t="shared" si="891"/>
        <v>0</v>
      </c>
      <c r="AA1232" s="713">
        <f t="shared" si="892"/>
        <v>0</v>
      </c>
    </row>
    <row r="1233" spans="2:27" ht="14.25" customHeight="1" x14ac:dyDescent="0.15">
      <c r="B1233" s="872"/>
      <c r="C1233" s="873"/>
      <c r="D1233" s="874"/>
      <c r="E1233" s="864"/>
      <c r="F1233" s="865"/>
      <c r="G1233" s="847"/>
      <c r="H1233" s="678" t="s">
        <v>567</v>
      </c>
      <c r="I1233" s="690">
        <v>0</v>
      </c>
      <c r="J1233" s="691">
        <f t="shared" si="908"/>
        <v>0</v>
      </c>
      <c r="K1233" s="692"/>
      <c r="L1233" s="690">
        <v>0</v>
      </c>
      <c r="M1233" s="691">
        <f t="shared" si="909"/>
        <v>0</v>
      </c>
      <c r="N1233" s="693"/>
      <c r="O1233" s="850"/>
      <c r="P1233" s="852"/>
      <c r="Q1233" s="854"/>
      <c r="R1233" s="694"/>
      <c r="S1233" s="691">
        <f t="shared" si="910"/>
        <v>0</v>
      </c>
      <c r="T1233" s="692"/>
      <c r="U1233" s="695">
        <f t="shared" si="906"/>
        <v>0</v>
      </c>
      <c r="V1233" s="696">
        <f t="shared" si="907"/>
        <v>0</v>
      </c>
      <c r="W1233" s="694"/>
      <c r="X1233" s="691">
        <f t="shared" si="890"/>
        <v>0</v>
      </c>
      <c r="Y1233" s="692"/>
      <c r="Z1233" s="695">
        <f t="shared" si="891"/>
        <v>0</v>
      </c>
      <c r="AA1233" s="697">
        <f t="shared" si="892"/>
        <v>0</v>
      </c>
    </row>
    <row r="1234" spans="2:27" ht="14.25" customHeight="1" x14ac:dyDescent="0.15">
      <c r="B1234" s="872"/>
      <c r="C1234" s="873"/>
      <c r="D1234" s="874"/>
      <c r="E1234" s="863"/>
      <c r="F1234" s="865"/>
      <c r="G1234" s="848"/>
      <c r="H1234" s="679" t="s">
        <v>568</v>
      </c>
      <c r="I1234" s="698">
        <v>0</v>
      </c>
      <c r="J1234" s="699">
        <f t="shared" si="908"/>
        <v>0</v>
      </c>
      <c r="K1234" s="700"/>
      <c r="L1234" s="698">
        <v>0</v>
      </c>
      <c r="M1234" s="699">
        <f t="shared" si="909"/>
        <v>0</v>
      </c>
      <c r="N1234" s="701"/>
      <c r="O1234" s="849"/>
      <c r="P1234" s="851"/>
      <c r="Q1234" s="853"/>
      <c r="R1234" s="702"/>
      <c r="S1234" s="699">
        <f t="shared" si="910"/>
        <v>0</v>
      </c>
      <c r="T1234" s="700"/>
      <c r="U1234" s="703">
        <f t="shared" si="906"/>
        <v>0</v>
      </c>
      <c r="V1234" s="704">
        <f t="shared" si="907"/>
        <v>0</v>
      </c>
      <c r="W1234" s="702"/>
      <c r="X1234" s="699">
        <f t="shared" si="890"/>
        <v>0</v>
      </c>
      <c r="Y1234" s="700"/>
      <c r="Z1234" s="703">
        <f t="shared" si="891"/>
        <v>0</v>
      </c>
      <c r="AA1234" s="705">
        <f t="shared" si="892"/>
        <v>0</v>
      </c>
    </row>
    <row r="1235" spans="2:27" ht="14.25" customHeight="1" x14ac:dyDescent="0.15">
      <c r="B1235" s="872">
        <v>137</v>
      </c>
      <c r="C1235" s="873" t="s">
        <v>238</v>
      </c>
      <c r="D1235" s="874"/>
      <c r="E1235" s="863">
        <f t="shared" ref="E1235" si="911">SUM(I1235:I1243)+SUM(L1235:L1243)</f>
        <v>150</v>
      </c>
      <c r="F1235" s="865">
        <v>95</v>
      </c>
      <c r="G1235" s="846" t="s">
        <v>566</v>
      </c>
      <c r="H1235" s="680" t="s">
        <v>566</v>
      </c>
      <c r="I1235" s="706">
        <v>75</v>
      </c>
      <c r="J1235" s="716">
        <f t="shared" si="908"/>
        <v>357.14285714285717</v>
      </c>
      <c r="K1235" s="710"/>
      <c r="L1235" s="706">
        <v>75</v>
      </c>
      <c r="M1235" s="716">
        <f t="shared" si="909"/>
        <v>206.19652471058063</v>
      </c>
      <c r="N1235" s="709"/>
      <c r="O1235" s="849"/>
      <c r="P1235" s="851">
        <f t="shared" ref="P1235" si="912">SUM(R1235:R1243)+SUM(W1235:W1243)</f>
        <v>0</v>
      </c>
      <c r="Q1235" s="853"/>
      <c r="R1235" s="710"/>
      <c r="S1235" s="707">
        <f>+R1235/210*1000</f>
        <v>0</v>
      </c>
      <c r="T1235" s="708"/>
      <c r="U1235" s="711">
        <f>+K1235+T1235</f>
        <v>0</v>
      </c>
      <c r="V1235" s="712">
        <f>IF(S1235=0,0,+U1235/S1235*100)</f>
        <v>0</v>
      </c>
      <c r="W1235" s="710"/>
      <c r="X1235" s="707">
        <f t="shared" si="890"/>
        <v>0</v>
      </c>
      <c r="Y1235" s="708"/>
      <c r="Z1235" s="711">
        <f t="shared" si="891"/>
        <v>0</v>
      </c>
      <c r="AA1235" s="713">
        <f t="shared" si="892"/>
        <v>0</v>
      </c>
    </row>
    <row r="1236" spans="2:27" ht="14.25" customHeight="1" x14ac:dyDescent="0.15">
      <c r="B1236" s="872"/>
      <c r="C1236" s="873"/>
      <c r="D1236" s="874"/>
      <c r="E1236" s="864"/>
      <c r="F1236" s="865"/>
      <c r="G1236" s="847"/>
      <c r="H1236" s="678" t="s">
        <v>567</v>
      </c>
      <c r="I1236" s="690">
        <v>0</v>
      </c>
      <c r="J1236" s="714">
        <f t="shared" si="908"/>
        <v>0</v>
      </c>
      <c r="K1236" s="694"/>
      <c r="L1236" s="690">
        <v>0</v>
      </c>
      <c r="M1236" s="714">
        <f t="shared" si="909"/>
        <v>0</v>
      </c>
      <c r="N1236" s="693"/>
      <c r="O1236" s="850"/>
      <c r="P1236" s="852"/>
      <c r="Q1236" s="854"/>
      <c r="R1236" s="694"/>
      <c r="S1236" s="691">
        <f t="shared" ref="S1236" si="913">+R1236/210*1000</f>
        <v>0</v>
      </c>
      <c r="T1236" s="692"/>
      <c r="U1236" s="695">
        <f t="shared" ref="U1236:U1243" si="914">+K1236+T1236</f>
        <v>0</v>
      </c>
      <c r="V1236" s="696">
        <f t="shared" ref="V1236:V1243" si="915">IF(S1236=0,0,+U1236/S1236*100)</f>
        <v>0</v>
      </c>
      <c r="W1236" s="694"/>
      <c r="X1236" s="691">
        <f t="shared" si="890"/>
        <v>0</v>
      </c>
      <c r="Y1236" s="692"/>
      <c r="Z1236" s="695">
        <f t="shared" si="891"/>
        <v>0</v>
      </c>
      <c r="AA1236" s="697">
        <f t="shared" si="892"/>
        <v>0</v>
      </c>
    </row>
    <row r="1237" spans="2:27" ht="14.25" customHeight="1" x14ac:dyDescent="0.15">
      <c r="B1237" s="872"/>
      <c r="C1237" s="873"/>
      <c r="D1237" s="874"/>
      <c r="E1237" s="864"/>
      <c r="F1237" s="865"/>
      <c r="G1237" s="848"/>
      <c r="H1237" s="679" t="s">
        <v>568</v>
      </c>
      <c r="I1237" s="698">
        <v>0</v>
      </c>
      <c r="J1237" s="715">
        <f t="shared" si="908"/>
        <v>0</v>
      </c>
      <c r="K1237" s="702"/>
      <c r="L1237" s="698">
        <v>0</v>
      </c>
      <c r="M1237" s="715">
        <f t="shared" si="909"/>
        <v>0</v>
      </c>
      <c r="N1237" s="701"/>
      <c r="O1237" s="850"/>
      <c r="P1237" s="852"/>
      <c r="Q1237" s="854"/>
      <c r="R1237" s="702"/>
      <c r="S1237" s="699">
        <f>+R1237/210*1000</f>
        <v>0</v>
      </c>
      <c r="T1237" s="700"/>
      <c r="U1237" s="703">
        <f t="shared" si="914"/>
        <v>0</v>
      </c>
      <c r="V1237" s="704">
        <f t="shared" si="915"/>
        <v>0</v>
      </c>
      <c r="W1237" s="702"/>
      <c r="X1237" s="699">
        <f t="shared" si="890"/>
        <v>0</v>
      </c>
      <c r="Y1237" s="700"/>
      <c r="Z1237" s="703">
        <f t="shared" si="891"/>
        <v>0</v>
      </c>
      <c r="AA1237" s="705">
        <f t="shared" si="892"/>
        <v>0</v>
      </c>
    </row>
    <row r="1238" spans="2:27" ht="14.25" customHeight="1" x14ac:dyDescent="0.15">
      <c r="B1238" s="872"/>
      <c r="C1238" s="873"/>
      <c r="D1238" s="874"/>
      <c r="E1238" s="864"/>
      <c r="F1238" s="865"/>
      <c r="G1238" s="846" t="s">
        <v>567</v>
      </c>
      <c r="H1238" s="680" t="s">
        <v>566</v>
      </c>
      <c r="I1238" s="706">
        <v>0</v>
      </c>
      <c r="J1238" s="716">
        <f t="shared" si="908"/>
        <v>0</v>
      </c>
      <c r="K1238" s="710"/>
      <c r="L1238" s="706">
        <v>0</v>
      </c>
      <c r="M1238" s="716">
        <f t="shared" si="909"/>
        <v>0</v>
      </c>
      <c r="N1238" s="709"/>
      <c r="O1238" s="850"/>
      <c r="P1238" s="852"/>
      <c r="Q1238" s="854"/>
      <c r="R1238" s="710"/>
      <c r="S1238" s="707">
        <f t="shared" ref="S1238:S1243" si="916">+R1238/210*1000</f>
        <v>0</v>
      </c>
      <c r="T1238" s="708"/>
      <c r="U1238" s="711">
        <f t="shared" si="914"/>
        <v>0</v>
      </c>
      <c r="V1238" s="712">
        <f t="shared" si="915"/>
        <v>0</v>
      </c>
      <c r="W1238" s="710"/>
      <c r="X1238" s="707">
        <f t="shared" si="890"/>
        <v>0</v>
      </c>
      <c r="Y1238" s="708"/>
      <c r="Z1238" s="711">
        <f t="shared" si="891"/>
        <v>0</v>
      </c>
      <c r="AA1238" s="713">
        <f t="shared" si="892"/>
        <v>0</v>
      </c>
    </row>
    <row r="1239" spans="2:27" ht="14.25" customHeight="1" x14ac:dyDescent="0.15">
      <c r="B1239" s="872"/>
      <c r="C1239" s="873"/>
      <c r="D1239" s="874"/>
      <c r="E1239" s="864"/>
      <c r="F1239" s="865"/>
      <c r="G1239" s="847"/>
      <c r="H1239" s="678" t="s">
        <v>567</v>
      </c>
      <c r="I1239" s="690">
        <v>0</v>
      </c>
      <c r="J1239" s="714">
        <f t="shared" si="908"/>
        <v>0</v>
      </c>
      <c r="K1239" s="694"/>
      <c r="L1239" s="690">
        <v>0</v>
      </c>
      <c r="M1239" s="714">
        <f t="shared" si="909"/>
        <v>0</v>
      </c>
      <c r="N1239" s="693"/>
      <c r="O1239" s="850"/>
      <c r="P1239" s="852"/>
      <c r="Q1239" s="854"/>
      <c r="R1239" s="694"/>
      <c r="S1239" s="691">
        <f t="shared" si="916"/>
        <v>0</v>
      </c>
      <c r="T1239" s="692"/>
      <c r="U1239" s="695">
        <f t="shared" si="914"/>
        <v>0</v>
      </c>
      <c r="V1239" s="696">
        <f t="shared" si="915"/>
        <v>0</v>
      </c>
      <c r="W1239" s="694"/>
      <c r="X1239" s="691">
        <f t="shared" si="890"/>
        <v>0</v>
      </c>
      <c r="Y1239" s="692"/>
      <c r="Z1239" s="695">
        <f t="shared" si="891"/>
        <v>0</v>
      </c>
      <c r="AA1239" s="697">
        <f t="shared" si="892"/>
        <v>0</v>
      </c>
    </row>
    <row r="1240" spans="2:27" ht="14.25" customHeight="1" x14ac:dyDescent="0.15">
      <c r="B1240" s="872"/>
      <c r="C1240" s="873"/>
      <c r="D1240" s="874"/>
      <c r="E1240" s="864"/>
      <c r="F1240" s="865"/>
      <c r="G1240" s="848"/>
      <c r="H1240" s="679" t="s">
        <v>568</v>
      </c>
      <c r="I1240" s="698">
        <v>0</v>
      </c>
      <c r="J1240" s="715">
        <f t="shared" si="908"/>
        <v>0</v>
      </c>
      <c r="K1240" s="702"/>
      <c r="L1240" s="698">
        <v>0</v>
      </c>
      <c r="M1240" s="715">
        <f t="shared" si="909"/>
        <v>0</v>
      </c>
      <c r="N1240" s="701"/>
      <c r="O1240" s="850"/>
      <c r="P1240" s="852"/>
      <c r="Q1240" s="854"/>
      <c r="R1240" s="702"/>
      <c r="S1240" s="699">
        <f t="shared" si="916"/>
        <v>0</v>
      </c>
      <c r="T1240" s="700"/>
      <c r="U1240" s="703">
        <f t="shared" si="914"/>
        <v>0</v>
      </c>
      <c r="V1240" s="704">
        <f t="shared" si="915"/>
        <v>0</v>
      </c>
      <c r="W1240" s="702"/>
      <c r="X1240" s="699">
        <f t="shared" si="890"/>
        <v>0</v>
      </c>
      <c r="Y1240" s="700"/>
      <c r="Z1240" s="703">
        <f t="shared" si="891"/>
        <v>0</v>
      </c>
      <c r="AA1240" s="705">
        <f t="shared" si="892"/>
        <v>0</v>
      </c>
    </row>
    <row r="1241" spans="2:27" ht="14.25" customHeight="1" x14ac:dyDescent="0.15">
      <c r="B1241" s="872"/>
      <c r="C1241" s="873"/>
      <c r="D1241" s="874"/>
      <c r="E1241" s="864"/>
      <c r="F1241" s="865"/>
      <c r="G1241" s="846" t="s">
        <v>568</v>
      </c>
      <c r="H1241" s="680" t="s">
        <v>566</v>
      </c>
      <c r="I1241" s="706">
        <v>0</v>
      </c>
      <c r="J1241" s="716">
        <f t="shared" si="908"/>
        <v>0</v>
      </c>
      <c r="K1241" s="710"/>
      <c r="L1241" s="706">
        <v>0</v>
      </c>
      <c r="M1241" s="716">
        <f t="shared" si="909"/>
        <v>0</v>
      </c>
      <c r="N1241" s="709"/>
      <c r="O1241" s="850"/>
      <c r="P1241" s="852"/>
      <c r="Q1241" s="854"/>
      <c r="R1241" s="710"/>
      <c r="S1241" s="707">
        <f t="shared" si="916"/>
        <v>0</v>
      </c>
      <c r="T1241" s="708"/>
      <c r="U1241" s="711">
        <f t="shared" si="914"/>
        <v>0</v>
      </c>
      <c r="V1241" s="712">
        <f t="shared" si="915"/>
        <v>0</v>
      </c>
      <c r="W1241" s="710"/>
      <c r="X1241" s="707">
        <f t="shared" si="890"/>
        <v>0</v>
      </c>
      <c r="Y1241" s="708"/>
      <c r="Z1241" s="711">
        <f t="shared" si="891"/>
        <v>0</v>
      </c>
      <c r="AA1241" s="713">
        <f t="shared" si="892"/>
        <v>0</v>
      </c>
    </row>
    <row r="1242" spans="2:27" ht="14.25" customHeight="1" x14ac:dyDescent="0.15">
      <c r="B1242" s="872"/>
      <c r="C1242" s="873"/>
      <c r="D1242" s="874"/>
      <c r="E1242" s="864"/>
      <c r="F1242" s="865"/>
      <c r="G1242" s="847"/>
      <c r="H1242" s="678" t="s">
        <v>567</v>
      </c>
      <c r="I1242" s="690">
        <v>0</v>
      </c>
      <c r="J1242" s="714">
        <f t="shared" si="908"/>
        <v>0</v>
      </c>
      <c r="K1242" s="694"/>
      <c r="L1242" s="690">
        <v>0</v>
      </c>
      <c r="M1242" s="714">
        <f t="shared" si="909"/>
        <v>0</v>
      </c>
      <c r="N1242" s="693"/>
      <c r="O1242" s="850"/>
      <c r="P1242" s="852"/>
      <c r="Q1242" s="854"/>
      <c r="R1242" s="694"/>
      <c r="S1242" s="691">
        <f t="shared" si="916"/>
        <v>0</v>
      </c>
      <c r="T1242" s="692"/>
      <c r="U1242" s="695">
        <f t="shared" si="914"/>
        <v>0</v>
      </c>
      <c r="V1242" s="696">
        <f t="shared" si="915"/>
        <v>0</v>
      </c>
      <c r="W1242" s="694"/>
      <c r="X1242" s="691">
        <f t="shared" si="890"/>
        <v>0</v>
      </c>
      <c r="Y1242" s="692"/>
      <c r="Z1242" s="695">
        <f t="shared" si="891"/>
        <v>0</v>
      </c>
      <c r="AA1242" s="697">
        <f t="shared" si="892"/>
        <v>0</v>
      </c>
    </row>
    <row r="1243" spans="2:27" ht="14.25" customHeight="1" x14ac:dyDescent="0.15">
      <c r="B1243" s="872"/>
      <c r="C1243" s="873"/>
      <c r="D1243" s="874"/>
      <c r="E1243" s="863"/>
      <c r="F1243" s="865"/>
      <c r="G1243" s="848"/>
      <c r="H1243" s="679" t="s">
        <v>568</v>
      </c>
      <c r="I1243" s="698">
        <v>0</v>
      </c>
      <c r="J1243" s="715">
        <f t="shared" si="908"/>
        <v>0</v>
      </c>
      <c r="K1243" s="702"/>
      <c r="L1243" s="698">
        <v>0</v>
      </c>
      <c r="M1243" s="715">
        <f t="shared" si="909"/>
        <v>0</v>
      </c>
      <c r="N1243" s="701"/>
      <c r="O1243" s="849"/>
      <c r="P1243" s="851"/>
      <c r="Q1243" s="853"/>
      <c r="R1243" s="702"/>
      <c r="S1243" s="699">
        <f t="shared" si="916"/>
        <v>0</v>
      </c>
      <c r="T1243" s="700"/>
      <c r="U1243" s="703">
        <f t="shared" si="914"/>
        <v>0</v>
      </c>
      <c r="V1243" s="704">
        <f t="shared" si="915"/>
        <v>0</v>
      </c>
      <c r="W1243" s="702"/>
      <c r="X1243" s="699">
        <f t="shared" si="890"/>
        <v>0</v>
      </c>
      <c r="Y1243" s="700"/>
      <c r="Z1243" s="703">
        <f t="shared" si="891"/>
        <v>0</v>
      </c>
      <c r="AA1243" s="705">
        <f t="shared" si="892"/>
        <v>0</v>
      </c>
    </row>
    <row r="1244" spans="2:27" ht="14.25" customHeight="1" x14ac:dyDescent="0.15">
      <c r="B1244" s="858">
        <v>138</v>
      </c>
      <c r="C1244" s="859" t="s">
        <v>239</v>
      </c>
      <c r="D1244" s="860" t="s">
        <v>571</v>
      </c>
      <c r="E1244" s="863">
        <f t="shared" ref="E1244" si="917">SUM(I1244:I1252)+SUM(L1244:L1252)</f>
        <v>275</v>
      </c>
      <c r="F1244" s="865">
        <v>161</v>
      </c>
      <c r="G1244" s="846" t="s">
        <v>566</v>
      </c>
      <c r="H1244" s="680" t="s">
        <v>566</v>
      </c>
      <c r="I1244" s="706">
        <v>50</v>
      </c>
      <c r="J1244" s="716">
        <f t="shared" si="908"/>
        <v>238.09523809523807</v>
      </c>
      <c r="K1244" s="710"/>
      <c r="L1244" s="706">
        <v>150</v>
      </c>
      <c r="M1244" s="716">
        <f t="shared" si="909"/>
        <v>412.39304942116127</v>
      </c>
      <c r="N1244" s="709"/>
      <c r="O1244" s="849"/>
      <c r="P1244" s="851">
        <f t="shared" ref="P1244" si="918">SUM(R1244:R1252)+SUM(W1244:W1252)</f>
        <v>0</v>
      </c>
      <c r="Q1244" s="853"/>
      <c r="R1244" s="710"/>
      <c r="S1244" s="707">
        <f>+R1244/210*1000</f>
        <v>0</v>
      </c>
      <c r="T1244" s="708"/>
      <c r="U1244" s="711">
        <f>+K1244+T1244</f>
        <v>0</v>
      </c>
      <c r="V1244" s="712">
        <f>IF(S1244=0,0,+U1244/S1244*100)</f>
        <v>0</v>
      </c>
      <c r="W1244" s="710"/>
      <c r="X1244" s="707">
        <f t="shared" si="890"/>
        <v>0</v>
      </c>
      <c r="Y1244" s="708"/>
      <c r="Z1244" s="711">
        <f t="shared" si="891"/>
        <v>0</v>
      </c>
      <c r="AA1244" s="713">
        <f t="shared" si="892"/>
        <v>0</v>
      </c>
    </row>
    <row r="1245" spans="2:27" ht="14.25" customHeight="1" x14ac:dyDescent="0.15">
      <c r="B1245" s="858"/>
      <c r="C1245" s="859"/>
      <c r="D1245" s="861"/>
      <c r="E1245" s="864"/>
      <c r="F1245" s="865"/>
      <c r="G1245" s="847"/>
      <c r="H1245" s="678" t="s">
        <v>567</v>
      </c>
      <c r="I1245" s="690">
        <v>75</v>
      </c>
      <c r="J1245" s="714">
        <f t="shared" si="908"/>
        <v>357.14285714285717</v>
      </c>
      <c r="K1245" s="694"/>
      <c r="L1245" s="690">
        <v>0</v>
      </c>
      <c r="M1245" s="714">
        <f t="shared" si="909"/>
        <v>0</v>
      </c>
      <c r="N1245" s="693"/>
      <c r="O1245" s="850"/>
      <c r="P1245" s="852"/>
      <c r="Q1245" s="854"/>
      <c r="R1245" s="694"/>
      <c r="S1245" s="691">
        <f t="shared" ref="S1245" si="919">+R1245/210*1000</f>
        <v>0</v>
      </c>
      <c r="T1245" s="692"/>
      <c r="U1245" s="695">
        <f t="shared" ref="U1245:U1252" si="920">+K1245+T1245</f>
        <v>0</v>
      </c>
      <c r="V1245" s="696">
        <f t="shared" ref="V1245:V1252" si="921">IF(S1245=0,0,+U1245/S1245*100)</f>
        <v>0</v>
      </c>
      <c r="W1245" s="694"/>
      <c r="X1245" s="691">
        <f t="shared" si="890"/>
        <v>0</v>
      </c>
      <c r="Y1245" s="692"/>
      <c r="Z1245" s="695">
        <f t="shared" si="891"/>
        <v>0</v>
      </c>
      <c r="AA1245" s="697">
        <f t="shared" si="892"/>
        <v>0</v>
      </c>
    </row>
    <row r="1246" spans="2:27" ht="14.25" customHeight="1" x14ac:dyDescent="0.15">
      <c r="B1246" s="858"/>
      <c r="C1246" s="859"/>
      <c r="D1246" s="861"/>
      <c r="E1246" s="864"/>
      <c r="F1246" s="865"/>
      <c r="G1246" s="848"/>
      <c r="H1246" s="679" t="s">
        <v>568</v>
      </c>
      <c r="I1246" s="698">
        <v>0</v>
      </c>
      <c r="J1246" s="715">
        <f t="shared" si="908"/>
        <v>0</v>
      </c>
      <c r="K1246" s="702"/>
      <c r="L1246" s="698">
        <v>0</v>
      </c>
      <c r="M1246" s="715">
        <f t="shared" si="909"/>
        <v>0</v>
      </c>
      <c r="N1246" s="701"/>
      <c r="O1246" s="850"/>
      <c r="P1246" s="852"/>
      <c r="Q1246" s="854"/>
      <c r="R1246" s="702"/>
      <c r="S1246" s="699">
        <f>+R1246/210*1000</f>
        <v>0</v>
      </c>
      <c r="T1246" s="700"/>
      <c r="U1246" s="703">
        <f t="shared" si="920"/>
        <v>0</v>
      </c>
      <c r="V1246" s="704">
        <f t="shared" si="921"/>
        <v>0</v>
      </c>
      <c r="W1246" s="702"/>
      <c r="X1246" s="699">
        <f t="shared" si="890"/>
        <v>0</v>
      </c>
      <c r="Y1246" s="700"/>
      <c r="Z1246" s="703">
        <f t="shared" si="891"/>
        <v>0</v>
      </c>
      <c r="AA1246" s="705">
        <f t="shared" si="892"/>
        <v>0</v>
      </c>
    </row>
    <row r="1247" spans="2:27" ht="14.25" customHeight="1" x14ac:dyDescent="0.15">
      <c r="B1247" s="858"/>
      <c r="C1247" s="859"/>
      <c r="D1247" s="861"/>
      <c r="E1247" s="864"/>
      <c r="F1247" s="865"/>
      <c r="G1247" s="846" t="s">
        <v>567</v>
      </c>
      <c r="H1247" s="680" t="s">
        <v>566</v>
      </c>
      <c r="I1247" s="706">
        <v>0</v>
      </c>
      <c r="J1247" s="716">
        <f t="shared" si="908"/>
        <v>0</v>
      </c>
      <c r="K1247" s="710"/>
      <c r="L1247" s="706">
        <v>0</v>
      </c>
      <c r="M1247" s="716">
        <f t="shared" si="909"/>
        <v>0</v>
      </c>
      <c r="N1247" s="709"/>
      <c r="O1247" s="850"/>
      <c r="P1247" s="852"/>
      <c r="Q1247" s="854"/>
      <c r="R1247" s="710"/>
      <c r="S1247" s="707">
        <f t="shared" ref="S1247:S1252" si="922">+R1247/210*1000</f>
        <v>0</v>
      </c>
      <c r="T1247" s="708"/>
      <c r="U1247" s="711">
        <f t="shared" si="920"/>
        <v>0</v>
      </c>
      <c r="V1247" s="712">
        <f t="shared" si="921"/>
        <v>0</v>
      </c>
      <c r="W1247" s="710"/>
      <c r="X1247" s="707">
        <f t="shared" si="890"/>
        <v>0</v>
      </c>
      <c r="Y1247" s="708"/>
      <c r="Z1247" s="711">
        <f t="shared" si="891"/>
        <v>0</v>
      </c>
      <c r="AA1247" s="713">
        <f t="shared" si="892"/>
        <v>0</v>
      </c>
    </row>
    <row r="1248" spans="2:27" ht="14.25" customHeight="1" x14ac:dyDescent="0.15">
      <c r="B1248" s="858"/>
      <c r="C1248" s="859"/>
      <c r="D1248" s="861"/>
      <c r="E1248" s="864"/>
      <c r="F1248" s="865"/>
      <c r="G1248" s="847"/>
      <c r="H1248" s="678" t="s">
        <v>567</v>
      </c>
      <c r="I1248" s="690">
        <v>0</v>
      </c>
      <c r="J1248" s="714">
        <f t="shared" si="908"/>
        <v>0</v>
      </c>
      <c r="K1248" s="694"/>
      <c r="L1248" s="690">
        <v>0</v>
      </c>
      <c r="M1248" s="714">
        <f t="shared" si="909"/>
        <v>0</v>
      </c>
      <c r="N1248" s="693"/>
      <c r="O1248" s="850"/>
      <c r="P1248" s="852"/>
      <c r="Q1248" s="854"/>
      <c r="R1248" s="694"/>
      <c r="S1248" s="691">
        <f t="shared" si="922"/>
        <v>0</v>
      </c>
      <c r="T1248" s="692"/>
      <c r="U1248" s="695">
        <f t="shared" si="920"/>
        <v>0</v>
      </c>
      <c r="V1248" s="696">
        <f t="shared" si="921"/>
        <v>0</v>
      </c>
      <c r="W1248" s="694"/>
      <c r="X1248" s="691">
        <f t="shared" si="890"/>
        <v>0</v>
      </c>
      <c r="Y1248" s="692"/>
      <c r="Z1248" s="695">
        <f t="shared" si="891"/>
        <v>0</v>
      </c>
      <c r="AA1248" s="697">
        <f t="shared" si="892"/>
        <v>0</v>
      </c>
    </row>
    <row r="1249" spans="2:27" ht="14.25" customHeight="1" x14ac:dyDescent="0.15">
      <c r="B1249" s="858"/>
      <c r="C1249" s="859"/>
      <c r="D1249" s="861"/>
      <c r="E1249" s="864"/>
      <c r="F1249" s="865"/>
      <c r="G1249" s="848"/>
      <c r="H1249" s="679" t="s">
        <v>568</v>
      </c>
      <c r="I1249" s="698">
        <v>0</v>
      </c>
      <c r="J1249" s="715">
        <f t="shared" si="908"/>
        <v>0</v>
      </c>
      <c r="K1249" s="702"/>
      <c r="L1249" s="698">
        <v>0</v>
      </c>
      <c r="M1249" s="715">
        <f t="shared" si="909"/>
        <v>0</v>
      </c>
      <c r="N1249" s="701"/>
      <c r="O1249" s="850"/>
      <c r="P1249" s="852"/>
      <c r="Q1249" s="854"/>
      <c r="R1249" s="702"/>
      <c r="S1249" s="699">
        <f t="shared" si="922"/>
        <v>0</v>
      </c>
      <c r="T1249" s="700"/>
      <c r="U1249" s="703">
        <f t="shared" si="920"/>
        <v>0</v>
      </c>
      <c r="V1249" s="704">
        <f t="shared" si="921"/>
        <v>0</v>
      </c>
      <c r="W1249" s="702"/>
      <c r="X1249" s="699">
        <f t="shared" si="890"/>
        <v>0</v>
      </c>
      <c r="Y1249" s="700"/>
      <c r="Z1249" s="703">
        <f t="shared" si="891"/>
        <v>0</v>
      </c>
      <c r="AA1249" s="705">
        <f t="shared" si="892"/>
        <v>0</v>
      </c>
    </row>
    <row r="1250" spans="2:27" ht="14.25" customHeight="1" x14ac:dyDescent="0.15">
      <c r="B1250" s="858"/>
      <c r="C1250" s="859"/>
      <c r="D1250" s="861"/>
      <c r="E1250" s="864"/>
      <c r="F1250" s="865"/>
      <c r="G1250" s="846" t="s">
        <v>568</v>
      </c>
      <c r="H1250" s="680" t="s">
        <v>566</v>
      </c>
      <c r="I1250" s="706">
        <v>0</v>
      </c>
      <c r="J1250" s="716">
        <f t="shared" si="908"/>
        <v>0</v>
      </c>
      <c r="K1250" s="710"/>
      <c r="L1250" s="706">
        <v>0</v>
      </c>
      <c r="M1250" s="716">
        <f t="shared" si="909"/>
        <v>0</v>
      </c>
      <c r="N1250" s="709"/>
      <c r="O1250" s="850"/>
      <c r="P1250" s="852"/>
      <c r="Q1250" s="854"/>
      <c r="R1250" s="710"/>
      <c r="S1250" s="707">
        <f t="shared" si="922"/>
        <v>0</v>
      </c>
      <c r="T1250" s="708"/>
      <c r="U1250" s="711">
        <f t="shared" si="920"/>
        <v>0</v>
      </c>
      <c r="V1250" s="712">
        <f t="shared" si="921"/>
        <v>0</v>
      </c>
      <c r="W1250" s="710"/>
      <c r="X1250" s="707">
        <f t="shared" si="890"/>
        <v>0</v>
      </c>
      <c r="Y1250" s="708"/>
      <c r="Z1250" s="711">
        <f t="shared" si="891"/>
        <v>0</v>
      </c>
      <c r="AA1250" s="713">
        <f t="shared" si="892"/>
        <v>0</v>
      </c>
    </row>
    <row r="1251" spans="2:27" ht="14.25" customHeight="1" x14ac:dyDescent="0.15">
      <c r="B1251" s="858"/>
      <c r="C1251" s="859"/>
      <c r="D1251" s="861"/>
      <c r="E1251" s="864"/>
      <c r="F1251" s="865"/>
      <c r="G1251" s="847"/>
      <c r="H1251" s="678" t="s">
        <v>567</v>
      </c>
      <c r="I1251" s="690">
        <v>0</v>
      </c>
      <c r="J1251" s="714">
        <f t="shared" si="908"/>
        <v>0</v>
      </c>
      <c r="K1251" s="694"/>
      <c r="L1251" s="690">
        <v>0</v>
      </c>
      <c r="M1251" s="714">
        <f t="shared" si="909"/>
        <v>0</v>
      </c>
      <c r="N1251" s="693"/>
      <c r="O1251" s="850"/>
      <c r="P1251" s="852"/>
      <c r="Q1251" s="854"/>
      <c r="R1251" s="694"/>
      <c r="S1251" s="691">
        <f t="shared" si="922"/>
        <v>0</v>
      </c>
      <c r="T1251" s="692"/>
      <c r="U1251" s="695">
        <f t="shared" si="920"/>
        <v>0</v>
      </c>
      <c r="V1251" s="696">
        <f t="shared" si="921"/>
        <v>0</v>
      </c>
      <c r="W1251" s="694"/>
      <c r="X1251" s="691">
        <f t="shared" si="890"/>
        <v>0</v>
      </c>
      <c r="Y1251" s="692"/>
      <c r="Z1251" s="695">
        <f t="shared" si="891"/>
        <v>0</v>
      </c>
      <c r="AA1251" s="697">
        <f t="shared" si="892"/>
        <v>0</v>
      </c>
    </row>
    <row r="1252" spans="2:27" ht="14.25" customHeight="1" x14ac:dyDescent="0.15">
      <c r="B1252" s="858"/>
      <c r="C1252" s="859"/>
      <c r="D1252" s="862"/>
      <c r="E1252" s="863"/>
      <c r="F1252" s="865"/>
      <c r="G1252" s="848"/>
      <c r="H1252" s="679" t="s">
        <v>568</v>
      </c>
      <c r="I1252" s="698">
        <v>0</v>
      </c>
      <c r="J1252" s="715">
        <f t="shared" si="908"/>
        <v>0</v>
      </c>
      <c r="K1252" s="702"/>
      <c r="L1252" s="698">
        <v>0</v>
      </c>
      <c r="M1252" s="715">
        <f t="shared" si="909"/>
        <v>0</v>
      </c>
      <c r="N1252" s="701"/>
      <c r="O1252" s="849"/>
      <c r="P1252" s="851"/>
      <c r="Q1252" s="853"/>
      <c r="R1252" s="702"/>
      <c r="S1252" s="699">
        <f t="shared" si="922"/>
        <v>0</v>
      </c>
      <c r="T1252" s="700"/>
      <c r="U1252" s="703">
        <f t="shared" si="920"/>
        <v>0</v>
      </c>
      <c r="V1252" s="704">
        <f t="shared" si="921"/>
        <v>0</v>
      </c>
      <c r="W1252" s="702"/>
      <c r="X1252" s="699">
        <f t="shared" si="890"/>
        <v>0</v>
      </c>
      <c r="Y1252" s="700"/>
      <c r="Z1252" s="703">
        <f t="shared" si="891"/>
        <v>0</v>
      </c>
      <c r="AA1252" s="705">
        <f t="shared" si="892"/>
        <v>0</v>
      </c>
    </row>
    <row r="1253" spans="2:27" ht="14.25" customHeight="1" x14ac:dyDescent="0.15">
      <c r="B1253" s="872">
        <v>139</v>
      </c>
      <c r="C1253" s="873" t="s">
        <v>240</v>
      </c>
      <c r="D1253" s="874"/>
      <c r="E1253" s="863">
        <f t="shared" ref="E1253" si="923">SUM(I1253:I1261)+SUM(L1253:L1261)</f>
        <v>375</v>
      </c>
      <c r="F1253" s="865">
        <v>220</v>
      </c>
      <c r="G1253" s="846" t="s">
        <v>566</v>
      </c>
      <c r="H1253" s="680" t="s">
        <v>566</v>
      </c>
      <c r="I1253" s="706">
        <v>75</v>
      </c>
      <c r="J1253" s="716">
        <f t="shared" si="908"/>
        <v>357.14285714285717</v>
      </c>
      <c r="K1253" s="710"/>
      <c r="L1253" s="706">
        <v>300</v>
      </c>
      <c r="M1253" s="716">
        <f t="shared" si="909"/>
        <v>824.78609884232253</v>
      </c>
      <c r="N1253" s="709"/>
      <c r="O1253" s="849"/>
      <c r="P1253" s="851">
        <f t="shared" ref="P1253" si="924">SUM(R1253:R1261)+SUM(W1253:W1261)</f>
        <v>0</v>
      </c>
      <c r="Q1253" s="853"/>
      <c r="R1253" s="710"/>
      <c r="S1253" s="707">
        <f>+R1253/210*1000</f>
        <v>0</v>
      </c>
      <c r="T1253" s="708"/>
      <c r="U1253" s="711">
        <f>+K1253+T1253</f>
        <v>0</v>
      </c>
      <c r="V1253" s="712">
        <f>IF(S1253=0,0,+U1253/S1253*100)</f>
        <v>0</v>
      </c>
      <c r="W1253" s="710"/>
      <c r="X1253" s="707">
        <f t="shared" si="890"/>
        <v>0</v>
      </c>
      <c r="Y1253" s="708"/>
      <c r="Z1253" s="711">
        <f t="shared" si="891"/>
        <v>0</v>
      </c>
      <c r="AA1253" s="713">
        <f t="shared" si="892"/>
        <v>0</v>
      </c>
    </row>
    <row r="1254" spans="2:27" ht="14.25" customHeight="1" x14ac:dyDescent="0.15">
      <c r="B1254" s="872"/>
      <c r="C1254" s="873"/>
      <c r="D1254" s="874"/>
      <c r="E1254" s="864"/>
      <c r="F1254" s="865"/>
      <c r="G1254" s="847"/>
      <c r="H1254" s="678" t="s">
        <v>567</v>
      </c>
      <c r="I1254" s="690">
        <v>0</v>
      </c>
      <c r="J1254" s="714">
        <f t="shared" si="908"/>
        <v>0</v>
      </c>
      <c r="K1254" s="694"/>
      <c r="L1254" s="690">
        <v>0</v>
      </c>
      <c r="M1254" s="714">
        <f t="shared" si="909"/>
        <v>0</v>
      </c>
      <c r="N1254" s="693"/>
      <c r="O1254" s="850"/>
      <c r="P1254" s="852"/>
      <c r="Q1254" s="854"/>
      <c r="R1254" s="694"/>
      <c r="S1254" s="691">
        <f t="shared" ref="S1254" si="925">+R1254/210*1000</f>
        <v>0</v>
      </c>
      <c r="T1254" s="692"/>
      <c r="U1254" s="695">
        <f t="shared" ref="U1254:U1261" si="926">+K1254+T1254</f>
        <v>0</v>
      </c>
      <c r="V1254" s="696">
        <f t="shared" ref="V1254:V1261" si="927">IF(S1254=0,0,+U1254/S1254*100)</f>
        <v>0</v>
      </c>
      <c r="W1254" s="694"/>
      <c r="X1254" s="691">
        <f t="shared" si="890"/>
        <v>0</v>
      </c>
      <c r="Y1254" s="692"/>
      <c r="Z1254" s="695">
        <f t="shared" si="891"/>
        <v>0</v>
      </c>
      <c r="AA1254" s="697">
        <f t="shared" si="892"/>
        <v>0</v>
      </c>
    </row>
    <row r="1255" spans="2:27" ht="14.25" customHeight="1" x14ac:dyDescent="0.15">
      <c r="B1255" s="872"/>
      <c r="C1255" s="873"/>
      <c r="D1255" s="874"/>
      <c r="E1255" s="864"/>
      <c r="F1255" s="865"/>
      <c r="G1255" s="848"/>
      <c r="H1255" s="679" t="s">
        <v>568</v>
      </c>
      <c r="I1255" s="698">
        <v>0</v>
      </c>
      <c r="J1255" s="715">
        <f t="shared" si="908"/>
        <v>0</v>
      </c>
      <c r="K1255" s="702"/>
      <c r="L1255" s="698">
        <v>0</v>
      </c>
      <c r="M1255" s="715">
        <f t="shared" si="909"/>
        <v>0</v>
      </c>
      <c r="N1255" s="701"/>
      <c r="O1255" s="850"/>
      <c r="P1255" s="852"/>
      <c r="Q1255" s="854"/>
      <c r="R1255" s="702"/>
      <c r="S1255" s="699">
        <f>+R1255/210*1000</f>
        <v>0</v>
      </c>
      <c r="T1255" s="700"/>
      <c r="U1255" s="703">
        <f t="shared" si="926"/>
        <v>0</v>
      </c>
      <c r="V1255" s="704">
        <f t="shared" si="927"/>
        <v>0</v>
      </c>
      <c r="W1255" s="702"/>
      <c r="X1255" s="699">
        <f t="shared" si="890"/>
        <v>0</v>
      </c>
      <c r="Y1255" s="700"/>
      <c r="Z1255" s="703">
        <f t="shared" si="891"/>
        <v>0</v>
      </c>
      <c r="AA1255" s="705">
        <f t="shared" si="892"/>
        <v>0</v>
      </c>
    </row>
    <row r="1256" spans="2:27" ht="14.25" customHeight="1" x14ac:dyDescent="0.15">
      <c r="B1256" s="872"/>
      <c r="C1256" s="873"/>
      <c r="D1256" s="874"/>
      <c r="E1256" s="864"/>
      <c r="F1256" s="865"/>
      <c r="G1256" s="846" t="s">
        <v>567</v>
      </c>
      <c r="H1256" s="680" t="s">
        <v>566</v>
      </c>
      <c r="I1256" s="706">
        <v>0</v>
      </c>
      <c r="J1256" s="716">
        <f t="shared" si="908"/>
        <v>0</v>
      </c>
      <c r="K1256" s="710"/>
      <c r="L1256" s="706">
        <v>0</v>
      </c>
      <c r="M1256" s="716">
        <f t="shared" si="909"/>
        <v>0</v>
      </c>
      <c r="N1256" s="709"/>
      <c r="O1256" s="850"/>
      <c r="P1256" s="852"/>
      <c r="Q1256" s="854"/>
      <c r="R1256" s="710"/>
      <c r="S1256" s="707">
        <f t="shared" ref="S1256:S1261" si="928">+R1256/210*1000</f>
        <v>0</v>
      </c>
      <c r="T1256" s="708"/>
      <c r="U1256" s="711">
        <f t="shared" si="926"/>
        <v>0</v>
      </c>
      <c r="V1256" s="712">
        <f t="shared" si="927"/>
        <v>0</v>
      </c>
      <c r="W1256" s="710"/>
      <c r="X1256" s="707">
        <f t="shared" si="890"/>
        <v>0</v>
      </c>
      <c r="Y1256" s="708"/>
      <c r="Z1256" s="711">
        <f t="shared" si="891"/>
        <v>0</v>
      </c>
      <c r="AA1256" s="713">
        <f t="shared" si="892"/>
        <v>0</v>
      </c>
    </row>
    <row r="1257" spans="2:27" ht="14.25" customHeight="1" x14ac:dyDescent="0.15">
      <c r="B1257" s="872"/>
      <c r="C1257" s="873"/>
      <c r="D1257" s="874"/>
      <c r="E1257" s="864"/>
      <c r="F1257" s="865"/>
      <c r="G1257" s="847"/>
      <c r="H1257" s="678" t="s">
        <v>567</v>
      </c>
      <c r="I1257" s="690">
        <v>0</v>
      </c>
      <c r="J1257" s="714">
        <f t="shared" si="908"/>
        <v>0</v>
      </c>
      <c r="K1257" s="694"/>
      <c r="L1257" s="690">
        <v>0</v>
      </c>
      <c r="M1257" s="714">
        <f t="shared" si="909"/>
        <v>0</v>
      </c>
      <c r="N1257" s="693"/>
      <c r="O1257" s="850"/>
      <c r="P1257" s="852"/>
      <c r="Q1257" s="854"/>
      <c r="R1257" s="694"/>
      <c r="S1257" s="691">
        <f t="shared" si="928"/>
        <v>0</v>
      </c>
      <c r="T1257" s="692"/>
      <c r="U1257" s="695">
        <f t="shared" si="926"/>
        <v>0</v>
      </c>
      <c r="V1257" s="696">
        <f t="shared" si="927"/>
        <v>0</v>
      </c>
      <c r="W1257" s="694"/>
      <c r="X1257" s="691">
        <f t="shared" si="890"/>
        <v>0</v>
      </c>
      <c r="Y1257" s="692"/>
      <c r="Z1257" s="695">
        <f t="shared" si="891"/>
        <v>0</v>
      </c>
      <c r="AA1257" s="697">
        <f t="shared" si="892"/>
        <v>0</v>
      </c>
    </row>
    <row r="1258" spans="2:27" ht="14.25" customHeight="1" x14ac:dyDescent="0.15">
      <c r="B1258" s="872"/>
      <c r="C1258" s="873"/>
      <c r="D1258" s="874"/>
      <c r="E1258" s="864"/>
      <c r="F1258" s="865"/>
      <c r="G1258" s="848"/>
      <c r="H1258" s="679" t="s">
        <v>568</v>
      </c>
      <c r="I1258" s="698">
        <v>0</v>
      </c>
      <c r="J1258" s="715">
        <f t="shared" si="908"/>
        <v>0</v>
      </c>
      <c r="K1258" s="702"/>
      <c r="L1258" s="698">
        <v>0</v>
      </c>
      <c r="M1258" s="715">
        <f t="shared" si="909"/>
        <v>0</v>
      </c>
      <c r="N1258" s="701"/>
      <c r="O1258" s="850"/>
      <c r="P1258" s="852"/>
      <c r="Q1258" s="854"/>
      <c r="R1258" s="702"/>
      <c r="S1258" s="699">
        <f t="shared" si="928"/>
        <v>0</v>
      </c>
      <c r="T1258" s="700"/>
      <c r="U1258" s="703">
        <f t="shared" si="926"/>
        <v>0</v>
      </c>
      <c r="V1258" s="704">
        <f t="shared" si="927"/>
        <v>0</v>
      </c>
      <c r="W1258" s="702"/>
      <c r="X1258" s="699">
        <f t="shared" si="890"/>
        <v>0</v>
      </c>
      <c r="Y1258" s="700"/>
      <c r="Z1258" s="703">
        <f t="shared" si="891"/>
        <v>0</v>
      </c>
      <c r="AA1258" s="705">
        <f t="shared" si="892"/>
        <v>0</v>
      </c>
    </row>
    <row r="1259" spans="2:27" ht="14.25" customHeight="1" x14ac:dyDescent="0.15">
      <c r="B1259" s="872"/>
      <c r="C1259" s="873"/>
      <c r="D1259" s="874"/>
      <c r="E1259" s="864"/>
      <c r="F1259" s="865"/>
      <c r="G1259" s="846" t="s">
        <v>568</v>
      </c>
      <c r="H1259" s="680" t="s">
        <v>566</v>
      </c>
      <c r="I1259" s="706">
        <v>0</v>
      </c>
      <c r="J1259" s="716">
        <f t="shared" si="908"/>
        <v>0</v>
      </c>
      <c r="K1259" s="710"/>
      <c r="L1259" s="706">
        <v>0</v>
      </c>
      <c r="M1259" s="716">
        <f t="shared" si="909"/>
        <v>0</v>
      </c>
      <c r="N1259" s="709"/>
      <c r="O1259" s="850"/>
      <c r="P1259" s="852"/>
      <c r="Q1259" s="854"/>
      <c r="R1259" s="710"/>
      <c r="S1259" s="707">
        <f t="shared" si="928"/>
        <v>0</v>
      </c>
      <c r="T1259" s="708"/>
      <c r="U1259" s="711">
        <f t="shared" si="926"/>
        <v>0</v>
      </c>
      <c r="V1259" s="712">
        <f t="shared" si="927"/>
        <v>0</v>
      </c>
      <c r="W1259" s="710"/>
      <c r="X1259" s="707">
        <f t="shared" si="890"/>
        <v>0</v>
      </c>
      <c r="Y1259" s="708"/>
      <c r="Z1259" s="711">
        <f t="shared" si="891"/>
        <v>0</v>
      </c>
      <c r="AA1259" s="713">
        <f t="shared" si="892"/>
        <v>0</v>
      </c>
    </row>
    <row r="1260" spans="2:27" ht="14.25" customHeight="1" x14ac:dyDescent="0.15">
      <c r="B1260" s="872"/>
      <c r="C1260" s="873"/>
      <c r="D1260" s="874"/>
      <c r="E1260" s="864"/>
      <c r="F1260" s="865"/>
      <c r="G1260" s="847"/>
      <c r="H1260" s="678" t="s">
        <v>567</v>
      </c>
      <c r="I1260" s="690">
        <v>0</v>
      </c>
      <c r="J1260" s="691">
        <f t="shared" si="908"/>
        <v>0</v>
      </c>
      <c r="K1260" s="692"/>
      <c r="L1260" s="690">
        <v>0</v>
      </c>
      <c r="M1260" s="691">
        <f t="shared" si="909"/>
        <v>0</v>
      </c>
      <c r="N1260" s="693"/>
      <c r="O1260" s="850"/>
      <c r="P1260" s="852"/>
      <c r="Q1260" s="854"/>
      <c r="R1260" s="694"/>
      <c r="S1260" s="691">
        <f t="shared" si="928"/>
        <v>0</v>
      </c>
      <c r="T1260" s="692"/>
      <c r="U1260" s="695">
        <f t="shared" si="926"/>
        <v>0</v>
      </c>
      <c r="V1260" s="696">
        <f t="shared" si="927"/>
        <v>0</v>
      </c>
      <c r="W1260" s="694"/>
      <c r="X1260" s="691">
        <f t="shared" si="890"/>
        <v>0</v>
      </c>
      <c r="Y1260" s="692"/>
      <c r="Z1260" s="695">
        <f t="shared" si="891"/>
        <v>0</v>
      </c>
      <c r="AA1260" s="697">
        <f t="shared" si="892"/>
        <v>0</v>
      </c>
    </row>
    <row r="1261" spans="2:27" ht="14.25" customHeight="1" x14ac:dyDescent="0.15">
      <c r="B1261" s="872"/>
      <c r="C1261" s="873"/>
      <c r="D1261" s="874"/>
      <c r="E1261" s="863"/>
      <c r="F1261" s="865"/>
      <c r="G1261" s="848"/>
      <c r="H1261" s="679" t="s">
        <v>568</v>
      </c>
      <c r="I1261" s="698">
        <v>0</v>
      </c>
      <c r="J1261" s="699">
        <f t="shared" si="908"/>
        <v>0</v>
      </c>
      <c r="K1261" s="700"/>
      <c r="L1261" s="698">
        <v>0</v>
      </c>
      <c r="M1261" s="699">
        <f t="shared" si="909"/>
        <v>0</v>
      </c>
      <c r="N1261" s="701"/>
      <c r="O1261" s="849"/>
      <c r="P1261" s="851"/>
      <c r="Q1261" s="853"/>
      <c r="R1261" s="702"/>
      <c r="S1261" s="699">
        <f t="shared" si="928"/>
        <v>0</v>
      </c>
      <c r="T1261" s="700"/>
      <c r="U1261" s="703">
        <f t="shared" si="926"/>
        <v>0</v>
      </c>
      <c r="V1261" s="704">
        <f t="shared" si="927"/>
        <v>0</v>
      </c>
      <c r="W1261" s="702"/>
      <c r="X1261" s="699">
        <f t="shared" si="890"/>
        <v>0</v>
      </c>
      <c r="Y1261" s="700"/>
      <c r="Z1261" s="703">
        <f t="shared" si="891"/>
        <v>0</v>
      </c>
      <c r="AA1261" s="705">
        <f t="shared" si="892"/>
        <v>0</v>
      </c>
    </row>
    <row r="1262" spans="2:27" ht="14.25" customHeight="1" x14ac:dyDescent="0.15">
      <c r="B1262" s="872">
        <v>140</v>
      </c>
      <c r="C1262" s="873" t="s">
        <v>241</v>
      </c>
      <c r="D1262" s="874"/>
      <c r="E1262" s="863">
        <f t="shared" ref="E1262" si="929">SUM(I1262:I1270)+SUM(L1262:L1270)</f>
        <v>600</v>
      </c>
      <c r="F1262" s="865">
        <v>198</v>
      </c>
      <c r="G1262" s="846" t="s">
        <v>566</v>
      </c>
      <c r="H1262" s="680" t="s">
        <v>566</v>
      </c>
      <c r="I1262" s="706">
        <v>100</v>
      </c>
      <c r="J1262" s="716">
        <f t="shared" si="908"/>
        <v>476.19047619047615</v>
      </c>
      <c r="K1262" s="710"/>
      <c r="L1262" s="706">
        <v>500</v>
      </c>
      <c r="M1262" s="716">
        <f t="shared" si="909"/>
        <v>1374.6434980705376</v>
      </c>
      <c r="N1262" s="709"/>
      <c r="O1262" s="849"/>
      <c r="P1262" s="851">
        <f t="shared" ref="P1262" si="930">SUM(R1262:R1270)+SUM(W1262:W1270)</f>
        <v>0</v>
      </c>
      <c r="Q1262" s="853"/>
      <c r="R1262" s="710"/>
      <c r="S1262" s="707">
        <f>+R1262/210*1000</f>
        <v>0</v>
      </c>
      <c r="T1262" s="708"/>
      <c r="U1262" s="711">
        <f>+K1262+T1262</f>
        <v>0</v>
      </c>
      <c r="V1262" s="712">
        <f>IF(S1262=0,0,+U1262/S1262*100)</f>
        <v>0</v>
      </c>
      <c r="W1262" s="710"/>
      <c r="X1262" s="707">
        <f t="shared" si="890"/>
        <v>0</v>
      </c>
      <c r="Y1262" s="708"/>
      <c r="Z1262" s="711">
        <f t="shared" si="891"/>
        <v>0</v>
      </c>
      <c r="AA1262" s="713">
        <f t="shared" si="892"/>
        <v>0</v>
      </c>
    </row>
    <row r="1263" spans="2:27" ht="14.25" customHeight="1" x14ac:dyDescent="0.15">
      <c r="B1263" s="872"/>
      <c r="C1263" s="873"/>
      <c r="D1263" s="874"/>
      <c r="E1263" s="864"/>
      <c r="F1263" s="865"/>
      <c r="G1263" s="847"/>
      <c r="H1263" s="678" t="s">
        <v>567</v>
      </c>
      <c r="I1263" s="690">
        <v>0</v>
      </c>
      <c r="J1263" s="714">
        <f t="shared" si="908"/>
        <v>0</v>
      </c>
      <c r="K1263" s="694"/>
      <c r="L1263" s="690">
        <v>0</v>
      </c>
      <c r="M1263" s="714">
        <f t="shared" si="909"/>
        <v>0</v>
      </c>
      <c r="N1263" s="693"/>
      <c r="O1263" s="850"/>
      <c r="P1263" s="852"/>
      <c r="Q1263" s="854"/>
      <c r="R1263" s="694"/>
      <c r="S1263" s="691">
        <f t="shared" ref="S1263" si="931">+R1263/210*1000</f>
        <v>0</v>
      </c>
      <c r="T1263" s="692"/>
      <c r="U1263" s="695">
        <f t="shared" ref="U1263:U1270" si="932">+K1263+T1263</f>
        <v>0</v>
      </c>
      <c r="V1263" s="696">
        <f t="shared" ref="V1263:V1270" si="933">IF(S1263=0,0,+U1263/S1263*100)</f>
        <v>0</v>
      </c>
      <c r="W1263" s="694"/>
      <c r="X1263" s="691">
        <f t="shared" si="890"/>
        <v>0</v>
      </c>
      <c r="Y1263" s="692"/>
      <c r="Z1263" s="695">
        <f t="shared" si="891"/>
        <v>0</v>
      </c>
      <c r="AA1263" s="697">
        <f t="shared" si="892"/>
        <v>0</v>
      </c>
    </row>
    <row r="1264" spans="2:27" ht="14.25" customHeight="1" x14ac:dyDescent="0.15">
      <c r="B1264" s="872"/>
      <c r="C1264" s="873"/>
      <c r="D1264" s="874"/>
      <c r="E1264" s="864"/>
      <c r="F1264" s="865"/>
      <c r="G1264" s="848"/>
      <c r="H1264" s="679" t="s">
        <v>568</v>
      </c>
      <c r="I1264" s="698">
        <v>0</v>
      </c>
      <c r="J1264" s="715">
        <f t="shared" si="908"/>
        <v>0</v>
      </c>
      <c r="K1264" s="702"/>
      <c r="L1264" s="698">
        <v>0</v>
      </c>
      <c r="M1264" s="715">
        <f t="shared" si="909"/>
        <v>0</v>
      </c>
      <c r="N1264" s="701"/>
      <c r="O1264" s="850"/>
      <c r="P1264" s="852"/>
      <c r="Q1264" s="854"/>
      <c r="R1264" s="702"/>
      <c r="S1264" s="699">
        <f>+R1264/210*1000</f>
        <v>0</v>
      </c>
      <c r="T1264" s="700"/>
      <c r="U1264" s="703">
        <f t="shared" si="932"/>
        <v>0</v>
      </c>
      <c r="V1264" s="704">
        <f t="shared" si="933"/>
        <v>0</v>
      </c>
      <c r="W1264" s="702"/>
      <c r="X1264" s="699">
        <f t="shared" si="890"/>
        <v>0</v>
      </c>
      <c r="Y1264" s="700"/>
      <c r="Z1264" s="703">
        <f t="shared" si="891"/>
        <v>0</v>
      </c>
      <c r="AA1264" s="705">
        <f t="shared" si="892"/>
        <v>0</v>
      </c>
    </row>
    <row r="1265" spans="2:27" ht="14.25" customHeight="1" x14ac:dyDescent="0.15">
      <c r="B1265" s="872"/>
      <c r="C1265" s="873"/>
      <c r="D1265" s="874"/>
      <c r="E1265" s="864"/>
      <c r="F1265" s="865"/>
      <c r="G1265" s="846" t="s">
        <v>567</v>
      </c>
      <c r="H1265" s="680" t="s">
        <v>566</v>
      </c>
      <c r="I1265" s="706">
        <v>0</v>
      </c>
      <c r="J1265" s="716">
        <f t="shared" si="908"/>
        <v>0</v>
      </c>
      <c r="K1265" s="710"/>
      <c r="L1265" s="706">
        <v>0</v>
      </c>
      <c r="M1265" s="716">
        <f t="shared" si="909"/>
        <v>0</v>
      </c>
      <c r="N1265" s="709"/>
      <c r="O1265" s="850"/>
      <c r="P1265" s="852"/>
      <c r="Q1265" s="854"/>
      <c r="R1265" s="710"/>
      <c r="S1265" s="707">
        <f t="shared" ref="S1265:S1270" si="934">+R1265/210*1000</f>
        <v>0</v>
      </c>
      <c r="T1265" s="708"/>
      <c r="U1265" s="711">
        <f t="shared" si="932"/>
        <v>0</v>
      </c>
      <c r="V1265" s="712">
        <f t="shared" si="933"/>
        <v>0</v>
      </c>
      <c r="W1265" s="710"/>
      <c r="X1265" s="707">
        <f t="shared" si="890"/>
        <v>0</v>
      </c>
      <c r="Y1265" s="708"/>
      <c r="Z1265" s="711">
        <f t="shared" si="891"/>
        <v>0</v>
      </c>
      <c r="AA1265" s="713">
        <f t="shared" si="892"/>
        <v>0</v>
      </c>
    </row>
    <row r="1266" spans="2:27" ht="14.25" customHeight="1" x14ac:dyDescent="0.15">
      <c r="B1266" s="872"/>
      <c r="C1266" s="873"/>
      <c r="D1266" s="874"/>
      <c r="E1266" s="864"/>
      <c r="F1266" s="865"/>
      <c r="G1266" s="847"/>
      <c r="H1266" s="678" t="s">
        <v>567</v>
      </c>
      <c r="I1266" s="690">
        <v>0</v>
      </c>
      <c r="J1266" s="714">
        <f t="shared" si="908"/>
        <v>0</v>
      </c>
      <c r="K1266" s="694"/>
      <c r="L1266" s="690">
        <v>0</v>
      </c>
      <c r="M1266" s="714">
        <f t="shared" si="909"/>
        <v>0</v>
      </c>
      <c r="N1266" s="693"/>
      <c r="O1266" s="850"/>
      <c r="P1266" s="852"/>
      <c r="Q1266" s="854"/>
      <c r="R1266" s="694"/>
      <c r="S1266" s="691">
        <f t="shared" si="934"/>
        <v>0</v>
      </c>
      <c r="T1266" s="692"/>
      <c r="U1266" s="695">
        <f t="shared" si="932"/>
        <v>0</v>
      </c>
      <c r="V1266" s="696">
        <f t="shared" si="933"/>
        <v>0</v>
      </c>
      <c r="W1266" s="694"/>
      <c r="X1266" s="691">
        <f t="shared" si="890"/>
        <v>0</v>
      </c>
      <c r="Y1266" s="692"/>
      <c r="Z1266" s="695">
        <f t="shared" si="891"/>
        <v>0</v>
      </c>
      <c r="AA1266" s="697">
        <f t="shared" si="892"/>
        <v>0</v>
      </c>
    </row>
    <row r="1267" spans="2:27" ht="14.25" customHeight="1" x14ac:dyDescent="0.15">
      <c r="B1267" s="872"/>
      <c r="C1267" s="873"/>
      <c r="D1267" s="874"/>
      <c r="E1267" s="864"/>
      <c r="F1267" s="865"/>
      <c r="G1267" s="848"/>
      <c r="H1267" s="679" t="s">
        <v>568</v>
      </c>
      <c r="I1267" s="698">
        <v>0</v>
      </c>
      <c r="J1267" s="715">
        <f t="shared" si="908"/>
        <v>0</v>
      </c>
      <c r="K1267" s="702"/>
      <c r="L1267" s="698">
        <v>0</v>
      </c>
      <c r="M1267" s="715">
        <f t="shared" si="909"/>
        <v>0</v>
      </c>
      <c r="N1267" s="701"/>
      <c r="O1267" s="850"/>
      <c r="P1267" s="852"/>
      <c r="Q1267" s="854"/>
      <c r="R1267" s="702"/>
      <c r="S1267" s="699">
        <f t="shared" si="934"/>
        <v>0</v>
      </c>
      <c r="T1267" s="700"/>
      <c r="U1267" s="703">
        <f t="shared" si="932"/>
        <v>0</v>
      </c>
      <c r="V1267" s="704">
        <f t="shared" si="933"/>
        <v>0</v>
      </c>
      <c r="W1267" s="702"/>
      <c r="X1267" s="699">
        <f t="shared" si="890"/>
        <v>0</v>
      </c>
      <c r="Y1267" s="700"/>
      <c r="Z1267" s="703">
        <f t="shared" si="891"/>
        <v>0</v>
      </c>
      <c r="AA1267" s="705">
        <f t="shared" si="892"/>
        <v>0</v>
      </c>
    </row>
    <row r="1268" spans="2:27" ht="14.25" customHeight="1" x14ac:dyDescent="0.15">
      <c r="B1268" s="872"/>
      <c r="C1268" s="873"/>
      <c r="D1268" s="874"/>
      <c r="E1268" s="864"/>
      <c r="F1268" s="865"/>
      <c r="G1268" s="846" t="s">
        <v>568</v>
      </c>
      <c r="H1268" s="680" t="s">
        <v>566</v>
      </c>
      <c r="I1268" s="706">
        <v>0</v>
      </c>
      <c r="J1268" s="716">
        <f t="shared" si="908"/>
        <v>0</v>
      </c>
      <c r="K1268" s="710"/>
      <c r="L1268" s="706">
        <v>0</v>
      </c>
      <c r="M1268" s="716">
        <f t="shared" si="909"/>
        <v>0</v>
      </c>
      <c r="N1268" s="709"/>
      <c r="O1268" s="850"/>
      <c r="P1268" s="852"/>
      <c r="Q1268" s="854"/>
      <c r="R1268" s="710"/>
      <c r="S1268" s="707">
        <f t="shared" si="934"/>
        <v>0</v>
      </c>
      <c r="T1268" s="708"/>
      <c r="U1268" s="711">
        <f t="shared" si="932"/>
        <v>0</v>
      </c>
      <c r="V1268" s="712">
        <f t="shared" si="933"/>
        <v>0</v>
      </c>
      <c r="W1268" s="710"/>
      <c r="X1268" s="707">
        <f t="shared" si="890"/>
        <v>0</v>
      </c>
      <c r="Y1268" s="708"/>
      <c r="Z1268" s="711">
        <f t="shared" si="891"/>
        <v>0</v>
      </c>
      <c r="AA1268" s="713">
        <f t="shared" si="892"/>
        <v>0</v>
      </c>
    </row>
    <row r="1269" spans="2:27" ht="14.25" customHeight="1" x14ac:dyDescent="0.15">
      <c r="B1269" s="872"/>
      <c r="C1269" s="873"/>
      <c r="D1269" s="874"/>
      <c r="E1269" s="864"/>
      <c r="F1269" s="865"/>
      <c r="G1269" s="847"/>
      <c r="H1269" s="678" t="s">
        <v>567</v>
      </c>
      <c r="I1269" s="690">
        <v>0</v>
      </c>
      <c r="J1269" s="714">
        <f t="shared" si="908"/>
        <v>0</v>
      </c>
      <c r="K1269" s="694"/>
      <c r="L1269" s="690">
        <v>0</v>
      </c>
      <c r="M1269" s="714">
        <f t="shared" si="909"/>
        <v>0</v>
      </c>
      <c r="N1269" s="693"/>
      <c r="O1269" s="850"/>
      <c r="P1269" s="852"/>
      <c r="Q1269" s="854"/>
      <c r="R1269" s="694"/>
      <c r="S1269" s="691">
        <f t="shared" si="934"/>
        <v>0</v>
      </c>
      <c r="T1269" s="692"/>
      <c r="U1269" s="695">
        <f t="shared" si="932"/>
        <v>0</v>
      </c>
      <c r="V1269" s="696">
        <f t="shared" si="933"/>
        <v>0</v>
      </c>
      <c r="W1269" s="694"/>
      <c r="X1269" s="691">
        <f t="shared" si="890"/>
        <v>0</v>
      </c>
      <c r="Y1269" s="692"/>
      <c r="Z1269" s="695">
        <f t="shared" si="891"/>
        <v>0</v>
      </c>
      <c r="AA1269" s="697">
        <f t="shared" si="892"/>
        <v>0</v>
      </c>
    </row>
    <row r="1270" spans="2:27" ht="14.25" customHeight="1" x14ac:dyDescent="0.15">
      <c r="B1270" s="872"/>
      <c r="C1270" s="873"/>
      <c r="D1270" s="874"/>
      <c r="E1270" s="863"/>
      <c r="F1270" s="865"/>
      <c r="G1270" s="848"/>
      <c r="H1270" s="679" t="s">
        <v>568</v>
      </c>
      <c r="I1270" s="698">
        <v>0</v>
      </c>
      <c r="J1270" s="715">
        <f t="shared" si="908"/>
        <v>0</v>
      </c>
      <c r="K1270" s="702"/>
      <c r="L1270" s="698">
        <v>0</v>
      </c>
      <c r="M1270" s="715">
        <f t="shared" si="909"/>
        <v>0</v>
      </c>
      <c r="N1270" s="701"/>
      <c r="O1270" s="849"/>
      <c r="P1270" s="851"/>
      <c r="Q1270" s="853"/>
      <c r="R1270" s="702"/>
      <c r="S1270" s="699">
        <f t="shared" si="934"/>
        <v>0</v>
      </c>
      <c r="T1270" s="700"/>
      <c r="U1270" s="703">
        <f t="shared" si="932"/>
        <v>0</v>
      </c>
      <c r="V1270" s="704">
        <f t="shared" si="933"/>
        <v>0</v>
      </c>
      <c r="W1270" s="702"/>
      <c r="X1270" s="699">
        <f t="shared" si="890"/>
        <v>0</v>
      </c>
      <c r="Y1270" s="700"/>
      <c r="Z1270" s="703">
        <f t="shared" si="891"/>
        <v>0</v>
      </c>
      <c r="AA1270" s="705">
        <f t="shared" si="892"/>
        <v>0</v>
      </c>
    </row>
    <row r="1271" spans="2:27" ht="14.25" customHeight="1" x14ac:dyDescent="0.15">
      <c r="B1271" s="872">
        <v>141</v>
      </c>
      <c r="C1271" s="873" t="s">
        <v>242</v>
      </c>
      <c r="D1271" s="874"/>
      <c r="E1271" s="863">
        <f t="shared" ref="E1271" si="935">SUM(I1271:I1279)+SUM(L1271:L1279)</f>
        <v>125</v>
      </c>
      <c r="F1271" s="865">
        <v>90</v>
      </c>
      <c r="G1271" s="846" t="s">
        <v>566</v>
      </c>
      <c r="H1271" s="680" t="s">
        <v>566</v>
      </c>
      <c r="I1271" s="706">
        <v>75</v>
      </c>
      <c r="J1271" s="716">
        <f t="shared" si="908"/>
        <v>357.14285714285717</v>
      </c>
      <c r="K1271" s="710"/>
      <c r="L1271" s="706">
        <v>50</v>
      </c>
      <c r="M1271" s="716">
        <f t="shared" si="909"/>
        <v>137.46434980705374</v>
      </c>
      <c r="N1271" s="709"/>
      <c r="O1271" s="849"/>
      <c r="P1271" s="851">
        <f t="shared" ref="P1271" si="936">SUM(R1271:R1279)+SUM(W1271:W1279)</f>
        <v>0</v>
      </c>
      <c r="Q1271" s="853"/>
      <c r="R1271" s="710"/>
      <c r="S1271" s="707">
        <f>+R1271/210*1000</f>
        <v>0</v>
      </c>
      <c r="T1271" s="708"/>
      <c r="U1271" s="711">
        <f>+K1271+T1271</f>
        <v>0</v>
      </c>
      <c r="V1271" s="712">
        <f>IF(S1271=0,0,+U1271/S1271*100)</f>
        <v>0</v>
      </c>
      <c r="W1271" s="710"/>
      <c r="X1271" s="707">
        <f t="shared" si="890"/>
        <v>0</v>
      </c>
      <c r="Y1271" s="708"/>
      <c r="Z1271" s="711">
        <f t="shared" si="891"/>
        <v>0</v>
      </c>
      <c r="AA1271" s="713">
        <f t="shared" si="892"/>
        <v>0</v>
      </c>
    </row>
    <row r="1272" spans="2:27" ht="14.25" customHeight="1" x14ac:dyDescent="0.15">
      <c r="B1272" s="872"/>
      <c r="C1272" s="873"/>
      <c r="D1272" s="874"/>
      <c r="E1272" s="864"/>
      <c r="F1272" s="865"/>
      <c r="G1272" s="847"/>
      <c r="H1272" s="678" t="s">
        <v>567</v>
      </c>
      <c r="I1272" s="690">
        <v>0</v>
      </c>
      <c r="J1272" s="714">
        <f t="shared" si="908"/>
        <v>0</v>
      </c>
      <c r="K1272" s="694"/>
      <c r="L1272" s="690">
        <v>0</v>
      </c>
      <c r="M1272" s="714">
        <f t="shared" si="909"/>
        <v>0</v>
      </c>
      <c r="N1272" s="693"/>
      <c r="O1272" s="850"/>
      <c r="P1272" s="852"/>
      <c r="Q1272" s="854"/>
      <c r="R1272" s="694"/>
      <c r="S1272" s="691">
        <f t="shared" ref="S1272" si="937">+R1272/210*1000</f>
        <v>0</v>
      </c>
      <c r="T1272" s="692"/>
      <c r="U1272" s="695">
        <f t="shared" ref="U1272:U1279" si="938">+K1272+T1272</f>
        <v>0</v>
      </c>
      <c r="V1272" s="696">
        <f t="shared" ref="V1272:V1279" si="939">IF(S1272=0,0,+U1272/S1272*100)</f>
        <v>0</v>
      </c>
      <c r="W1272" s="694"/>
      <c r="X1272" s="691">
        <f t="shared" ref="X1272:X1315" si="940">+W1272/210/SQRT(3)*1000</f>
        <v>0</v>
      </c>
      <c r="Y1272" s="692"/>
      <c r="Z1272" s="695">
        <f t="shared" ref="Z1272:Z1315" si="941">+N1272+Y1272</f>
        <v>0</v>
      </c>
      <c r="AA1272" s="697">
        <f t="shared" ref="AA1272:AA1315" si="942">IF(X1272=0,0,+Z1272/X1272*100)</f>
        <v>0</v>
      </c>
    </row>
    <row r="1273" spans="2:27" ht="14.25" customHeight="1" x14ac:dyDescent="0.15">
      <c r="B1273" s="872"/>
      <c r="C1273" s="873"/>
      <c r="D1273" s="874"/>
      <c r="E1273" s="864"/>
      <c r="F1273" s="865"/>
      <c r="G1273" s="848"/>
      <c r="H1273" s="679" t="s">
        <v>568</v>
      </c>
      <c r="I1273" s="698">
        <v>0</v>
      </c>
      <c r="J1273" s="715">
        <f t="shared" si="908"/>
        <v>0</v>
      </c>
      <c r="K1273" s="702"/>
      <c r="L1273" s="698">
        <v>0</v>
      </c>
      <c r="M1273" s="715">
        <f t="shared" si="909"/>
        <v>0</v>
      </c>
      <c r="N1273" s="701"/>
      <c r="O1273" s="850"/>
      <c r="P1273" s="852"/>
      <c r="Q1273" s="854"/>
      <c r="R1273" s="702"/>
      <c r="S1273" s="699">
        <f>+R1273/210*1000</f>
        <v>0</v>
      </c>
      <c r="T1273" s="700"/>
      <c r="U1273" s="703">
        <f t="shared" si="938"/>
        <v>0</v>
      </c>
      <c r="V1273" s="704">
        <f t="shared" si="939"/>
        <v>0</v>
      </c>
      <c r="W1273" s="702"/>
      <c r="X1273" s="699">
        <f t="shared" si="940"/>
        <v>0</v>
      </c>
      <c r="Y1273" s="700"/>
      <c r="Z1273" s="703">
        <f t="shared" si="941"/>
        <v>0</v>
      </c>
      <c r="AA1273" s="705">
        <f t="shared" si="942"/>
        <v>0</v>
      </c>
    </row>
    <row r="1274" spans="2:27" ht="14.25" customHeight="1" x14ac:dyDescent="0.15">
      <c r="B1274" s="872"/>
      <c r="C1274" s="873"/>
      <c r="D1274" s="874"/>
      <c r="E1274" s="864"/>
      <c r="F1274" s="865"/>
      <c r="G1274" s="846" t="s">
        <v>567</v>
      </c>
      <c r="H1274" s="680" t="s">
        <v>566</v>
      </c>
      <c r="I1274" s="706">
        <v>0</v>
      </c>
      <c r="J1274" s="716">
        <f t="shared" si="908"/>
        <v>0</v>
      </c>
      <c r="K1274" s="710"/>
      <c r="L1274" s="706">
        <v>0</v>
      </c>
      <c r="M1274" s="716">
        <f t="shared" si="909"/>
        <v>0</v>
      </c>
      <c r="N1274" s="709"/>
      <c r="O1274" s="850"/>
      <c r="P1274" s="852"/>
      <c r="Q1274" s="854"/>
      <c r="R1274" s="710"/>
      <c r="S1274" s="707">
        <f t="shared" ref="S1274:S1279" si="943">+R1274/210*1000</f>
        <v>0</v>
      </c>
      <c r="T1274" s="708"/>
      <c r="U1274" s="711">
        <f t="shared" si="938"/>
        <v>0</v>
      </c>
      <c r="V1274" s="712">
        <f t="shared" si="939"/>
        <v>0</v>
      </c>
      <c r="W1274" s="710"/>
      <c r="X1274" s="707">
        <f t="shared" si="940"/>
        <v>0</v>
      </c>
      <c r="Y1274" s="708"/>
      <c r="Z1274" s="711">
        <f t="shared" si="941"/>
        <v>0</v>
      </c>
      <c r="AA1274" s="713">
        <f t="shared" si="942"/>
        <v>0</v>
      </c>
    </row>
    <row r="1275" spans="2:27" ht="14.25" customHeight="1" x14ac:dyDescent="0.15">
      <c r="B1275" s="872"/>
      <c r="C1275" s="873"/>
      <c r="D1275" s="874"/>
      <c r="E1275" s="864"/>
      <c r="F1275" s="865"/>
      <c r="G1275" s="847"/>
      <c r="H1275" s="678" t="s">
        <v>567</v>
      </c>
      <c r="I1275" s="690">
        <v>0</v>
      </c>
      <c r="J1275" s="714">
        <f t="shared" si="908"/>
        <v>0</v>
      </c>
      <c r="K1275" s="694"/>
      <c r="L1275" s="690">
        <v>0</v>
      </c>
      <c r="M1275" s="714">
        <f t="shared" si="909"/>
        <v>0</v>
      </c>
      <c r="N1275" s="693"/>
      <c r="O1275" s="850"/>
      <c r="P1275" s="852"/>
      <c r="Q1275" s="854"/>
      <c r="R1275" s="694"/>
      <c r="S1275" s="691">
        <f t="shared" si="943"/>
        <v>0</v>
      </c>
      <c r="T1275" s="692"/>
      <c r="U1275" s="695">
        <f t="shared" si="938"/>
        <v>0</v>
      </c>
      <c r="V1275" s="696">
        <f t="shared" si="939"/>
        <v>0</v>
      </c>
      <c r="W1275" s="694"/>
      <c r="X1275" s="691">
        <f t="shared" si="940"/>
        <v>0</v>
      </c>
      <c r="Y1275" s="692"/>
      <c r="Z1275" s="695">
        <f t="shared" si="941"/>
        <v>0</v>
      </c>
      <c r="AA1275" s="697">
        <f t="shared" si="942"/>
        <v>0</v>
      </c>
    </row>
    <row r="1276" spans="2:27" ht="14.25" customHeight="1" x14ac:dyDescent="0.15">
      <c r="B1276" s="872"/>
      <c r="C1276" s="873"/>
      <c r="D1276" s="874"/>
      <c r="E1276" s="864"/>
      <c r="F1276" s="865"/>
      <c r="G1276" s="848"/>
      <c r="H1276" s="679" t="s">
        <v>568</v>
      </c>
      <c r="I1276" s="698">
        <v>0</v>
      </c>
      <c r="J1276" s="715">
        <f t="shared" si="908"/>
        <v>0</v>
      </c>
      <c r="K1276" s="702"/>
      <c r="L1276" s="698">
        <v>0</v>
      </c>
      <c r="M1276" s="715">
        <f t="shared" si="909"/>
        <v>0</v>
      </c>
      <c r="N1276" s="701"/>
      <c r="O1276" s="850"/>
      <c r="P1276" s="852"/>
      <c r="Q1276" s="854"/>
      <c r="R1276" s="702"/>
      <c r="S1276" s="699">
        <f t="shared" si="943"/>
        <v>0</v>
      </c>
      <c r="T1276" s="700"/>
      <c r="U1276" s="703">
        <f t="shared" si="938"/>
        <v>0</v>
      </c>
      <c r="V1276" s="704">
        <f t="shared" si="939"/>
        <v>0</v>
      </c>
      <c r="W1276" s="702"/>
      <c r="X1276" s="699">
        <f t="shared" si="940"/>
        <v>0</v>
      </c>
      <c r="Y1276" s="700"/>
      <c r="Z1276" s="703">
        <f t="shared" si="941"/>
        <v>0</v>
      </c>
      <c r="AA1276" s="705">
        <f t="shared" si="942"/>
        <v>0</v>
      </c>
    </row>
    <row r="1277" spans="2:27" ht="14.25" customHeight="1" x14ac:dyDescent="0.15">
      <c r="B1277" s="872"/>
      <c r="C1277" s="873"/>
      <c r="D1277" s="874"/>
      <c r="E1277" s="864"/>
      <c r="F1277" s="865"/>
      <c r="G1277" s="846" t="s">
        <v>568</v>
      </c>
      <c r="H1277" s="680" t="s">
        <v>566</v>
      </c>
      <c r="I1277" s="706">
        <v>0</v>
      </c>
      <c r="J1277" s="716">
        <f t="shared" si="908"/>
        <v>0</v>
      </c>
      <c r="K1277" s="710"/>
      <c r="L1277" s="706">
        <v>0</v>
      </c>
      <c r="M1277" s="716">
        <f t="shared" si="909"/>
        <v>0</v>
      </c>
      <c r="N1277" s="709"/>
      <c r="O1277" s="850"/>
      <c r="P1277" s="852"/>
      <c r="Q1277" s="854"/>
      <c r="R1277" s="710"/>
      <c r="S1277" s="707">
        <f t="shared" si="943"/>
        <v>0</v>
      </c>
      <c r="T1277" s="708"/>
      <c r="U1277" s="711">
        <f t="shared" si="938"/>
        <v>0</v>
      </c>
      <c r="V1277" s="712">
        <f t="shared" si="939"/>
        <v>0</v>
      </c>
      <c r="W1277" s="710"/>
      <c r="X1277" s="707">
        <f t="shared" si="940"/>
        <v>0</v>
      </c>
      <c r="Y1277" s="708"/>
      <c r="Z1277" s="711">
        <f t="shared" si="941"/>
        <v>0</v>
      </c>
      <c r="AA1277" s="713">
        <f t="shared" si="942"/>
        <v>0</v>
      </c>
    </row>
    <row r="1278" spans="2:27" ht="14.25" customHeight="1" x14ac:dyDescent="0.15">
      <c r="B1278" s="872"/>
      <c r="C1278" s="873"/>
      <c r="D1278" s="874"/>
      <c r="E1278" s="864"/>
      <c r="F1278" s="865"/>
      <c r="G1278" s="847"/>
      <c r="H1278" s="678" t="s">
        <v>567</v>
      </c>
      <c r="I1278" s="690">
        <v>0</v>
      </c>
      <c r="J1278" s="714">
        <f t="shared" si="908"/>
        <v>0</v>
      </c>
      <c r="K1278" s="694"/>
      <c r="L1278" s="690">
        <v>0</v>
      </c>
      <c r="M1278" s="714">
        <f t="shared" si="909"/>
        <v>0</v>
      </c>
      <c r="N1278" s="693"/>
      <c r="O1278" s="850"/>
      <c r="P1278" s="852"/>
      <c r="Q1278" s="854"/>
      <c r="R1278" s="694"/>
      <c r="S1278" s="691">
        <f t="shared" si="943"/>
        <v>0</v>
      </c>
      <c r="T1278" s="692"/>
      <c r="U1278" s="695">
        <f t="shared" si="938"/>
        <v>0</v>
      </c>
      <c r="V1278" s="696">
        <f t="shared" si="939"/>
        <v>0</v>
      </c>
      <c r="W1278" s="694"/>
      <c r="X1278" s="691">
        <f t="shared" si="940"/>
        <v>0</v>
      </c>
      <c r="Y1278" s="692"/>
      <c r="Z1278" s="695">
        <f t="shared" si="941"/>
        <v>0</v>
      </c>
      <c r="AA1278" s="697">
        <f t="shared" si="942"/>
        <v>0</v>
      </c>
    </row>
    <row r="1279" spans="2:27" ht="14.25" customHeight="1" x14ac:dyDescent="0.15">
      <c r="B1279" s="872"/>
      <c r="C1279" s="873"/>
      <c r="D1279" s="874"/>
      <c r="E1279" s="863"/>
      <c r="F1279" s="865"/>
      <c r="G1279" s="848"/>
      <c r="H1279" s="679" t="s">
        <v>568</v>
      </c>
      <c r="I1279" s="698">
        <v>0</v>
      </c>
      <c r="J1279" s="715">
        <f t="shared" si="908"/>
        <v>0</v>
      </c>
      <c r="K1279" s="702"/>
      <c r="L1279" s="698">
        <v>0</v>
      </c>
      <c r="M1279" s="715">
        <f t="shared" si="909"/>
        <v>0</v>
      </c>
      <c r="N1279" s="701"/>
      <c r="O1279" s="849"/>
      <c r="P1279" s="851"/>
      <c r="Q1279" s="853"/>
      <c r="R1279" s="702"/>
      <c r="S1279" s="699">
        <f t="shared" si="943"/>
        <v>0</v>
      </c>
      <c r="T1279" s="700"/>
      <c r="U1279" s="703">
        <f t="shared" si="938"/>
        <v>0</v>
      </c>
      <c r="V1279" s="704">
        <f t="shared" si="939"/>
        <v>0</v>
      </c>
      <c r="W1279" s="702"/>
      <c r="X1279" s="699">
        <f t="shared" si="940"/>
        <v>0</v>
      </c>
      <c r="Y1279" s="700"/>
      <c r="Z1279" s="703">
        <f t="shared" si="941"/>
        <v>0</v>
      </c>
      <c r="AA1279" s="705">
        <f t="shared" si="942"/>
        <v>0</v>
      </c>
    </row>
    <row r="1280" spans="2:27" ht="14.25" customHeight="1" x14ac:dyDescent="0.15">
      <c r="B1280" s="872">
        <v>142</v>
      </c>
      <c r="C1280" s="873" t="s">
        <v>243</v>
      </c>
      <c r="D1280" s="874"/>
      <c r="E1280" s="863">
        <f t="shared" ref="E1280" si="944">SUM(I1280:I1288)+SUM(L1280:L1288)</f>
        <v>475</v>
      </c>
      <c r="F1280" s="865">
        <v>162</v>
      </c>
      <c r="G1280" s="846" t="s">
        <v>566</v>
      </c>
      <c r="H1280" s="680" t="s">
        <v>566</v>
      </c>
      <c r="I1280" s="706">
        <v>0</v>
      </c>
      <c r="J1280" s="716">
        <f t="shared" si="908"/>
        <v>0</v>
      </c>
      <c r="K1280" s="710"/>
      <c r="L1280" s="706">
        <v>200</v>
      </c>
      <c r="M1280" s="716">
        <f t="shared" si="909"/>
        <v>549.85739922821494</v>
      </c>
      <c r="N1280" s="709"/>
      <c r="O1280" s="849"/>
      <c r="P1280" s="851">
        <f t="shared" ref="P1280" si="945">SUM(R1280:R1288)+SUM(W1280:W1288)</f>
        <v>0</v>
      </c>
      <c r="Q1280" s="853"/>
      <c r="R1280" s="710"/>
      <c r="S1280" s="707">
        <f>+R1280/210*1000</f>
        <v>0</v>
      </c>
      <c r="T1280" s="708"/>
      <c r="U1280" s="711">
        <f>+K1280+T1280</f>
        <v>0</v>
      </c>
      <c r="V1280" s="712">
        <f>IF(S1280=0,0,+U1280/S1280*100)</f>
        <v>0</v>
      </c>
      <c r="W1280" s="710"/>
      <c r="X1280" s="707">
        <f t="shared" si="940"/>
        <v>0</v>
      </c>
      <c r="Y1280" s="708"/>
      <c r="Z1280" s="711">
        <f t="shared" si="941"/>
        <v>0</v>
      </c>
      <c r="AA1280" s="713">
        <f t="shared" si="942"/>
        <v>0</v>
      </c>
    </row>
    <row r="1281" spans="2:27" ht="14.25" customHeight="1" x14ac:dyDescent="0.15">
      <c r="B1281" s="872"/>
      <c r="C1281" s="873"/>
      <c r="D1281" s="874"/>
      <c r="E1281" s="864"/>
      <c r="F1281" s="865"/>
      <c r="G1281" s="847"/>
      <c r="H1281" s="678" t="s">
        <v>567</v>
      </c>
      <c r="I1281" s="690">
        <v>0</v>
      </c>
      <c r="J1281" s="714">
        <f t="shared" si="908"/>
        <v>0</v>
      </c>
      <c r="K1281" s="694"/>
      <c r="L1281" s="690">
        <v>0</v>
      </c>
      <c r="M1281" s="714">
        <f t="shared" si="909"/>
        <v>0</v>
      </c>
      <c r="N1281" s="693"/>
      <c r="O1281" s="850"/>
      <c r="P1281" s="852"/>
      <c r="Q1281" s="854"/>
      <c r="R1281" s="694"/>
      <c r="S1281" s="691">
        <f t="shared" ref="S1281" si="946">+R1281/210*1000</f>
        <v>0</v>
      </c>
      <c r="T1281" s="692"/>
      <c r="U1281" s="695">
        <f t="shared" ref="U1281:U1288" si="947">+K1281+T1281</f>
        <v>0</v>
      </c>
      <c r="V1281" s="696">
        <f t="shared" ref="V1281:V1288" si="948">IF(S1281=0,0,+U1281/S1281*100)</f>
        <v>0</v>
      </c>
      <c r="W1281" s="694"/>
      <c r="X1281" s="691">
        <f t="shared" si="940"/>
        <v>0</v>
      </c>
      <c r="Y1281" s="692"/>
      <c r="Z1281" s="695">
        <f t="shared" si="941"/>
        <v>0</v>
      </c>
      <c r="AA1281" s="697">
        <f t="shared" si="942"/>
        <v>0</v>
      </c>
    </row>
    <row r="1282" spans="2:27" ht="14.25" customHeight="1" x14ac:dyDescent="0.15">
      <c r="B1282" s="872"/>
      <c r="C1282" s="873"/>
      <c r="D1282" s="874"/>
      <c r="E1282" s="864"/>
      <c r="F1282" s="865"/>
      <c r="G1282" s="848"/>
      <c r="H1282" s="679" t="s">
        <v>568</v>
      </c>
      <c r="I1282" s="698">
        <v>0</v>
      </c>
      <c r="J1282" s="715">
        <f t="shared" si="908"/>
        <v>0</v>
      </c>
      <c r="K1282" s="702"/>
      <c r="L1282" s="698">
        <v>0</v>
      </c>
      <c r="M1282" s="715">
        <f t="shared" si="909"/>
        <v>0</v>
      </c>
      <c r="N1282" s="701"/>
      <c r="O1282" s="850"/>
      <c r="P1282" s="852"/>
      <c r="Q1282" s="854"/>
      <c r="R1282" s="702"/>
      <c r="S1282" s="699">
        <f>+R1282/210*1000</f>
        <v>0</v>
      </c>
      <c r="T1282" s="700"/>
      <c r="U1282" s="703">
        <f t="shared" si="947"/>
        <v>0</v>
      </c>
      <c r="V1282" s="704">
        <f t="shared" si="948"/>
        <v>0</v>
      </c>
      <c r="W1282" s="702"/>
      <c r="X1282" s="699">
        <f t="shared" si="940"/>
        <v>0</v>
      </c>
      <c r="Y1282" s="700"/>
      <c r="Z1282" s="703">
        <f t="shared" si="941"/>
        <v>0</v>
      </c>
      <c r="AA1282" s="705">
        <f t="shared" si="942"/>
        <v>0</v>
      </c>
    </row>
    <row r="1283" spans="2:27" ht="14.25" customHeight="1" x14ac:dyDescent="0.15">
      <c r="B1283" s="872"/>
      <c r="C1283" s="873"/>
      <c r="D1283" s="874"/>
      <c r="E1283" s="864"/>
      <c r="F1283" s="865"/>
      <c r="G1283" s="846" t="s">
        <v>567</v>
      </c>
      <c r="H1283" s="680" t="s">
        <v>566</v>
      </c>
      <c r="I1283" s="706">
        <v>100</v>
      </c>
      <c r="J1283" s="716">
        <f t="shared" si="908"/>
        <v>476.19047619047615</v>
      </c>
      <c r="K1283" s="710"/>
      <c r="L1283" s="706">
        <v>100</v>
      </c>
      <c r="M1283" s="716">
        <f t="shared" si="909"/>
        <v>274.92869961410747</v>
      </c>
      <c r="N1283" s="709"/>
      <c r="O1283" s="850"/>
      <c r="P1283" s="852"/>
      <c r="Q1283" s="854"/>
      <c r="R1283" s="710"/>
      <c r="S1283" s="707">
        <f t="shared" ref="S1283:S1288" si="949">+R1283/210*1000</f>
        <v>0</v>
      </c>
      <c r="T1283" s="708"/>
      <c r="U1283" s="711">
        <f t="shared" si="947"/>
        <v>0</v>
      </c>
      <c r="V1283" s="712">
        <f t="shared" si="948"/>
        <v>0</v>
      </c>
      <c r="W1283" s="710"/>
      <c r="X1283" s="707">
        <f t="shared" si="940"/>
        <v>0</v>
      </c>
      <c r="Y1283" s="708"/>
      <c r="Z1283" s="711">
        <f t="shared" si="941"/>
        <v>0</v>
      </c>
      <c r="AA1283" s="713">
        <f t="shared" si="942"/>
        <v>0</v>
      </c>
    </row>
    <row r="1284" spans="2:27" ht="14.25" customHeight="1" x14ac:dyDescent="0.15">
      <c r="B1284" s="872"/>
      <c r="C1284" s="873"/>
      <c r="D1284" s="874"/>
      <c r="E1284" s="864"/>
      <c r="F1284" s="865"/>
      <c r="G1284" s="847"/>
      <c r="H1284" s="678" t="s">
        <v>567</v>
      </c>
      <c r="I1284" s="690">
        <v>75</v>
      </c>
      <c r="J1284" s="714">
        <f t="shared" si="908"/>
        <v>357.14285714285717</v>
      </c>
      <c r="K1284" s="694"/>
      <c r="L1284" s="690">
        <v>0</v>
      </c>
      <c r="M1284" s="714">
        <f t="shared" si="909"/>
        <v>0</v>
      </c>
      <c r="N1284" s="693"/>
      <c r="O1284" s="850"/>
      <c r="P1284" s="852"/>
      <c r="Q1284" s="854"/>
      <c r="R1284" s="694"/>
      <c r="S1284" s="691">
        <f t="shared" si="949"/>
        <v>0</v>
      </c>
      <c r="T1284" s="692"/>
      <c r="U1284" s="695">
        <f t="shared" si="947"/>
        <v>0</v>
      </c>
      <c r="V1284" s="696">
        <f t="shared" si="948"/>
        <v>0</v>
      </c>
      <c r="W1284" s="694"/>
      <c r="X1284" s="691">
        <f t="shared" si="940"/>
        <v>0</v>
      </c>
      <c r="Y1284" s="692"/>
      <c r="Z1284" s="695">
        <f t="shared" si="941"/>
        <v>0</v>
      </c>
      <c r="AA1284" s="697">
        <f t="shared" si="942"/>
        <v>0</v>
      </c>
    </row>
    <row r="1285" spans="2:27" ht="14.25" customHeight="1" x14ac:dyDescent="0.15">
      <c r="B1285" s="872"/>
      <c r="C1285" s="873"/>
      <c r="D1285" s="874"/>
      <c r="E1285" s="864"/>
      <c r="F1285" s="865"/>
      <c r="G1285" s="848"/>
      <c r="H1285" s="679" t="s">
        <v>568</v>
      </c>
      <c r="I1285" s="698">
        <v>0</v>
      </c>
      <c r="J1285" s="715">
        <f t="shared" si="908"/>
        <v>0</v>
      </c>
      <c r="K1285" s="702"/>
      <c r="L1285" s="698">
        <v>0</v>
      </c>
      <c r="M1285" s="715">
        <f t="shared" si="909"/>
        <v>0</v>
      </c>
      <c r="N1285" s="701"/>
      <c r="O1285" s="850"/>
      <c r="P1285" s="852"/>
      <c r="Q1285" s="854"/>
      <c r="R1285" s="702"/>
      <c r="S1285" s="699">
        <f t="shared" si="949"/>
        <v>0</v>
      </c>
      <c r="T1285" s="700"/>
      <c r="U1285" s="703">
        <f t="shared" si="947"/>
        <v>0</v>
      </c>
      <c r="V1285" s="704">
        <f t="shared" si="948"/>
        <v>0</v>
      </c>
      <c r="W1285" s="702"/>
      <c r="X1285" s="699">
        <f t="shared" si="940"/>
        <v>0</v>
      </c>
      <c r="Y1285" s="700"/>
      <c r="Z1285" s="703">
        <f t="shared" si="941"/>
        <v>0</v>
      </c>
      <c r="AA1285" s="705">
        <f t="shared" si="942"/>
        <v>0</v>
      </c>
    </row>
    <row r="1286" spans="2:27" ht="14.25" customHeight="1" x14ac:dyDescent="0.15">
      <c r="B1286" s="872"/>
      <c r="C1286" s="873"/>
      <c r="D1286" s="874"/>
      <c r="E1286" s="864"/>
      <c r="F1286" s="865"/>
      <c r="G1286" s="846" t="s">
        <v>568</v>
      </c>
      <c r="H1286" s="680" t="s">
        <v>566</v>
      </c>
      <c r="I1286" s="706">
        <v>0</v>
      </c>
      <c r="J1286" s="716">
        <f t="shared" si="908"/>
        <v>0</v>
      </c>
      <c r="K1286" s="710"/>
      <c r="L1286" s="706">
        <v>0</v>
      </c>
      <c r="M1286" s="716">
        <f t="shared" si="909"/>
        <v>0</v>
      </c>
      <c r="N1286" s="709"/>
      <c r="O1286" s="850"/>
      <c r="P1286" s="852"/>
      <c r="Q1286" s="854"/>
      <c r="R1286" s="710"/>
      <c r="S1286" s="707">
        <f t="shared" si="949"/>
        <v>0</v>
      </c>
      <c r="T1286" s="708"/>
      <c r="U1286" s="711">
        <f t="shared" si="947"/>
        <v>0</v>
      </c>
      <c r="V1286" s="712">
        <f t="shared" si="948"/>
        <v>0</v>
      </c>
      <c r="W1286" s="710"/>
      <c r="X1286" s="707">
        <f t="shared" si="940"/>
        <v>0</v>
      </c>
      <c r="Y1286" s="708"/>
      <c r="Z1286" s="711">
        <f t="shared" si="941"/>
        <v>0</v>
      </c>
      <c r="AA1286" s="713">
        <f t="shared" si="942"/>
        <v>0</v>
      </c>
    </row>
    <row r="1287" spans="2:27" ht="14.25" customHeight="1" x14ac:dyDescent="0.15">
      <c r="B1287" s="872"/>
      <c r="C1287" s="873"/>
      <c r="D1287" s="874"/>
      <c r="E1287" s="864"/>
      <c r="F1287" s="865"/>
      <c r="G1287" s="847"/>
      <c r="H1287" s="678" t="s">
        <v>567</v>
      </c>
      <c r="I1287" s="690">
        <v>0</v>
      </c>
      <c r="J1287" s="691">
        <f t="shared" si="908"/>
        <v>0</v>
      </c>
      <c r="K1287" s="692"/>
      <c r="L1287" s="690">
        <v>0</v>
      </c>
      <c r="M1287" s="691">
        <f t="shared" si="909"/>
        <v>0</v>
      </c>
      <c r="N1287" s="693"/>
      <c r="O1287" s="850"/>
      <c r="P1287" s="852"/>
      <c r="Q1287" s="854"/>
      <c r="R1287" s="694"/>
      <c r="S1287" s="691">
        <f t="shared" si="949"/>
        <v>0</v>
      </c>
      <c r="T1287" s="692"/>
      <c r="U1287" s="695">
        <f t="shared" si="947"/>
        <v>0</v>
      </c>
      <c r="V1287" s="696">
        <f t="shared" si="948"/>
        <v>0</v>
      </c>
      <c r="W1287" s="694"/>
      <c r="X1287" s="691">
        <f t="shared" si="940"/>
        <v>0</v>
      </c>
      <c r="Y1287" s="692"/>
      <c r="Z1287" s="695">
        <f t="shared" si="941"/>
        <v>0</v>
      </c>
      <c r="AA1287" s="697">
        <f t="shared" si="942"/>
        <v>0</v>
      </c>
    </row>
    <row r="1288" spans="2:27" ht="14.25" customHeight="1" x14ac:dyDescent="0.15">
      <c r="B1288" s="872"/>
      <c r="C1288" s="873"/>
      <c r="D1288" s="874"/>
      <c r="E1288" s="863"/>
      <c r="F1288" s="865"/>
      <c r="G1288" s="848"/>
      <c r="H1288" s="679" t="s">
        <v>568</v>
      </c>
      <c r="I1288" s="698">
        <v>0</v>
      </c>
      <c r="J1288" s="699">
        <f t="shared" si="908"/>
        <v>0</v>
      </c>
      <c r="K1288" s="700"/>
      <c r="L1288" s="698">
        <v>0</v>
      </c>
      <c r="M1288" s="699">
        <f t="shared" si="909"/>
        <v>0</v>
      </c>
      <c r="N1288" s="701"/>
      <c r="O1288" s="849"/>
      <c r="P1288" s="851"/>
      <c r="Q1288" s="853"/>
      <c r="R1288" s="702"/>
      <c r="S1288" s="699">
        <f t="shared" si="949"/>
        <v>0</v>
      </c>
      <c r="T1288" s="700"/>
      <c r="U1288" s="703">
        <f t="shared" si="947"/>
        <v>0</v>
      </c>
      <c r="V1288" s="704">
        <f t="shared" si="948"/>
        <v>0</v>
      </c>
      <c r="W1288" s="702"/>
      <c r="X1288" s="699">
        <f t="shared" si="940"/>
        <v>0</v>
      </c>
      <c r="Y1288" s="700"/>
      <c r="Z1288" s="703">
        <f t="shared" si="941"/>
        <v>0</v>
      </c>
      <c r="AA1288" s="705">
        <f t="shared" si="942"/>
        <v>0</v>
      </c>
    </row>
    <row r="1289" spans="2:27" ht="14.25" customHeight="1" x14ac:dyDescent="0.15">
      <c r="B1289" s="872">
        <v>143</v>
      </c>
      <c r="C1289" s="873" t="s">
        <v>244</v>
      </c>
      <c r="D1289" s="874"/>
      <c r="E1289" s="863">
        <f t="shared" ref="E1289" si="950">SUM(I1289:I1297)+SUM(L1289:L1297)</f>
        <v>150</v>
      </c>
      <c r="F1289" s="865">
        <v>74</v>
      </c>
      <c r="G1289" s="846" t="s">
        <v>566</v>
      </c>
      <c r="H1289" s="680" t="s">
        <v>566</v>
      </c>
      <c r="I1289" s="706">
        <v>75</v>
      </c>
      <c r="J1289" s="716">
        <f t="shared" si="908"/>
        <v>357.14285714285717</v>
      </c>
      <c r="K1289" s="710"/>
      <c r="L1289" s="706">
        <v>75</v>
      </c>
      <c r="M1289" s="716">
        <f t="shared" si="909"/>
        <v>206.19652471058063</v>
      </c>
      <c r="N1289" s="709"/>
      <c r="O1289" s="849"/>
      <c r="P1289" s="851">
        <f t="shared" ref="P1289" si="951">SUM(R1289:R1297)+SUM(W1289:W1297)</f>
        <v>0</v>
      </c>
      <c r="Q1289" s="853"/>
      <c r="R1289" s="710"/>
      <c r="S1289" s="707">
        <f>+R1289/210*1000</f>
        <v>0</v>
      </c>
      <c r="T1289" s="708"/>
      <c r="U1289" s="711">
        <f>+K1289+T1289</f>
        <v>0</v>
      </c>
      <c r="V1289" s="712">
        <f>IF(S1289=0,0,+U1289/S1289*100)</f>
        <v>0</v>
      </c>
      <c r="W1289" s="710"/>
      <c r="X1289" s="707">
        <f t="shared" si="940"/>
        <v>0</v>
      </c>
      <c r="Y1289" s="708"/>
      <c r="Z1289" s="711">
        <f t="shared" si="941"/>
        <v>0</v>
      </c>
      <c r="AA1289" s="713">
        <f t="shared" si="942"/>
        <v>0</v>
      </c>
    </row>
    <row r="1290" spans="2:27" ht="14.25" customHeight="1" x14ac:dyDescent="0.15">
      <c r="B1290" s="872"/>
      <c r="C1290" s="873"/>
      <c r="D1290" s="874"/>
      <c r="E1290" s="864"/>
      <c r="F1290" s="865"/>
      <c r="G1290" s="847"/>
      <c r="H1290" s="678" t="s">
        <v>567</v>
      </c>
      <c r="I1290" s="690">
        <v>0</v>
      </c>
      <c r="J1290" s="714">
        <f t="shared" si="908"/>
        <v>0</v>
      </c>
      <c r="K1290" s="694"/>
      <c r="L1290" s="690">
        <v>0</v>
      </c>
      <c r="M1290" s="714">
        <f t="shared" si="909"/>
        <v>0</v>
      </c>
      <c r="N1290" s="693"/>
      <c r="O1290" s="850"/>
      <c r="P1290" s="852"/>
      <c r="Q1290" s="854"/>
      <c r="R1290" s="694"/>
      <c r="S1290" s="691">
        <f t="shared" ref="S1290" si="952">+R1290/210*1000</f>
        <v>0</v>
      </c>
      <c r="T1290" s="692"/>
      <c r="U1290" s="695">
        <f t="shared" ref="U1290:U1297" si="953">+K1290+T1290</f>
        <v>0</v>
      </c>
      <c r="V1290" s="696">
        <f t="shared" ref="V1290:V1297" si="954">IF(S1290=0,0,+U1290/S1290*100)</f>
        <v>0</v>
      </c>
      <c r="W1290" s="694"/>
      <c r="X1290" s="691">
        <f t="shared" si="940"/>
        <v>0</v>
      </c>
      <c r="Y1290" s="692"/>
      <c r="Z1290" s="695">
        <f t="shared" si="941"/>
        <v>0</v>
      </c>
      <c r="AA1290" s="697">
        <f t="shared" si="942"/>
        <v>0</v>
      </c>
    </row>
    <row r="1291" spans="2:27" ht="14.25" customHeight="1" x14ac:dyDescent="0.15">
      <c r="B1291" s="872"/>
      <c r="C1291" s="873"/>
      <c r="D1291" s="874"/>
      <c r="E1291" s="864"/>
      <c r="F1291" s="865"/>
      <c r="G1291" s="848"/>
      <c r="H1291" s="679" t="s">
        <v>568</v>
      </c>
      <c r="I1291" s="698">
        <v>0</v>
      </c>
      <c r="J1291" s="715">
        <f t="shared" si="908"/>
        <v>0</v>
      </c>
      <c r="K1291" s="702"/>
      <c r="L1291" s="698">
        <v>0</v>
      </c>
      <c r="M1291" s="715">
        <f t="shared" si="909"/>
        <v>0</v>
      </c>
      <c r="N1291" s="701"/>
      <c r="O1291" s="850"/>
      <c r="P1291" s="852"/>
      <c r="Q1291" s="854"/>
      <c r="R1291" s="702"/>
      <c r="S1291" s="699">
        <f>+R1291/210*1000</f>
        <v>0</v>
      </c>
      <c r="T1291" s="700"/>
      <c r="U1291" s="703">
        <f t="shared" si="953"/>
        <v>0</v>
      </c>
      <c r="V1291" s="704">
        <f t="shared" si="954"/>
        <v>0</v>
      </c>
      <c r="W1291" s="702"/>
      <c r="X1291" s="699">
        <f t="shared" si="940"/>
        <v>0</v>
      </c>
      <c r="Y1291" s="700"/>
      <c r="Z1291" s="703">
        <f t="shared" si="941"/>
        <v>0</v>
      </c>
      <c r="AA1291" s="705">
        <f t="shared" si="942"/>
        <v>0</v>
      </c>
    </row>
    <row r="1292" spans="2:27" ht="14.25" customHeight="1" x14ac:dyDescent="0.15">
      <c r="B1292" s="872"/>
      <c r="C1292" s="873"/>
      <c r="D1292" s="874"/>
      <c r="E1292" s="864"/>
      <c r="F1292" s="865"/>
      <c r="G1292" s="846" t="s">
        <v>567</v>
      </c>
      <c r="H1292" s="680" t="s">
        <v>566</v>
      </c>
      <c r="I1292" s="706">
        <v>0</v>
      </c>
      <c r="J1292" s="716">
        <f t="shared" ref="J1292:J1355" si="955">I1292/210*1000</f>
        <v>0</v>
      </c>
      <c r="K1292" s="710"/>
      <c r="L1292" s="706">
        <v>0</v>
      </c>
      <c r="M1292" s="716">
        <f t="shared" ref="M1292:M1355" si="956">L1292/210/SQRT(3)*1000</f>
        <v>0</v>
      </c>
      <c r="N1292" s="709"/>
      <c r="O1292" s="850"/>
      <c r="P1292" s="852"/>
      <c r="Q1292" s="854"/>
      <c r="R1292" s="710"/>
      <c r="S1292" s="707">
        <f t="shared" ref="S1292:S1297" si="957">+R1292/210*1000</f>
        <v>0</v>
      </c>
      <c r="T1292" s="708"/>
      <c r="U1292" s="711">
        <f t="shared" si="953"/>
        <v>0</v>
      </c>
      <c r="V1292" s="712">
        <f t="shared" si="954"/>
        <v>0</v>
      </c>
      <c r="W1292" s="710"/>
      <c r="X1292" s="707">
        <f t="shared" si="940"/>
        <v>0</v>
      </c>
      <c r="Y1292" s="708"/>
      <c r="Z1292" s="711">
        <f t="shared" si="941"/>
        <v>0</v>
      </c>
      <c r="AA1292" s="713">
        <f t="shared" si="942"/>
        <v>0</v>
      </c>
    </row>
    <row r="1293" spans="2:27" ht="14.25" customHeight="1" x14ac:dyDescent="0.15">
      <c r="B1293" s="872"/>
      <c r="C1293" s="873"/>
      <c r="D1293" s="874"/>
      <c r="E1293" s="864"/>
      <c r="F1293" s="865"/>
      <c r="G1293" s="847"/>
      <c r="H1293" s="678" t="s">
        <v>567</v>
      </c>
      <c r="I1293" s="690">
        <v>0</v>
      </c>
      <c r="J1293" s="714">
        <f t="shared" si="955"/>
        <v>0</v>
      </c>
      <c r="K1293" s="694"/>
      <c r="L1293" s="690">
        <v>0</v>
      </c>
      <c r="M1293" s="714">
        <f t="shared" si="956"/>
        <v>0</v>
      </c>
      <c r="N1293" s="693"/>
      <c r="O1293" s="850"/>
      <c r="P1293" s="852"/>
      <c r="Q1293" s="854"/>
      <c r="R1293" s="694"/>
      <c r="S1293" s="691">
        <f t="shared" si="957"/>
        <v>0</v>
      </c>
      <c r="T1293" s="692"/>
      <c r="U1293" s="695">
        <f t="shared" si="953"/>
        <v>0</v>
      </c>
      <c r="V1293" s="696">
        <f t="shared" si="954"/>
        <v>0</v>
      </c>
      <c r="W1293" s="694"/>
      <c r="X1293" s="691">
        <f t="shared" si="940"/>
        <v>0</v>
      </c>
      <c r="Y1293" s="692"/>
      <c r="Z1293" s="695">
        <f t="shared" si="941"/>
        <v>0</v>
      </c>
      <c r="AA1293" s="697">
        <f t="shared" si="942"/>
        <v>0</v>
      </c>
    </row>
    <row r="1294" spans="2:27" ht="14.25" customHeight="1" x14ac:dyDescent="0.15">
      <c r="B1294" s="872"/>
      <c r="C1294" s="873"/>
      <c r="D1294" s="874"/>
      <c r="E1294" s="864"/>
      <c r="F1294" s="865"/>
      <c r="G1294" s="848"/>
      <c r="H1294" s="679" t="s">
        <v>568</v>
      </c>
      <c r="I1294" s="698">
        <v>0</v>
      </c>
      <c r="J1294" s="715">
        <f t="shared" si="955"/>
        <v>0</v>
      </c>
      <c r="K1294" s="702"/>
      <c r="L1294" s="698">
        <v>0</v>
      </c>
      <c r="M1294" s="715">
        <f t="shared" si="956"/>
        <v>0</v>
      </c>
      <c r="N1294" s="701"/>
      <c r="O1294" s="850"/>
      <c r="P1294" s="852"/>
      <c r="Q1294" s="854"/>
      <c r="R1294" s="702"/>
      <c r="S1294" s="699">
        <f t="shared" si="957"/>
        <v>0</v>
      </c>
      <c r="T1294" s="700"/>
      <c r="U1294" s="703">
        <f t="shared" si="953"/>
        <v>0</v>
      </c>
      <c r="V1294" s="704">
        <f t="shared" si="954"/>
        <v>0</v>
      </c>
      <c r="W1294" s="702"/>
      <c r="X1294" s="699">
        <f t="shared" si="940"/>
        <v>0</v>
      </c>
      <c r="Y1294" s="700"/>
      <c r="Z1294" s="703">
        <f t="shared" si="941"/>
        <v>0</v>
      </c>
      <c r="AA1294" s="705">
        <f t="shared" si="942"/>
        <v>0</v>
      </c>
    </row>
    <row r="1295" spans="2:27" ht="14.25" customHeight="1" x14ac:dyDescent="0.15">
      <c r="B1295" s="872"/>
      <c r="C1295" s="873"/>
      <c r="D1295" s="874"/>
      <c r="E1295" s="864"/>
      <c r="F1295" s="865"/>
      <c r="G1295" s="846" t="s">
        <v>568</v>
      </c>
      <c r="H1295" s="680" t="s">
        <v>566</v>
      </c>
      <c r="I1295" s="706">
        <v>0</v>
      </c>
      <c r="J1295" s="716">
        <f t="shared" si="955"/>
        <v>0</v>
      </c>
      <c r="K1295" s="710"/>
      <c r="L1295" s="706">
        <v>0</v>
      </c>
      <c r="M1295" s="716">
        <f t="shared" si="956"/>
        <v>0</v>
      </c>
      <c r="N1295" s="709"/>
      <c r="O1295" s="850"/>
      <c r="P1295" s="852"/>
      <c r="Q1295" s="854"/>
      <c r="R1295" s="710"/>
      <c r="S1295" s="707">
        <f t="shared" si="957"/>
        <v>0</v>
      </c>
      <c r="T1295" s="708"/>
      <c r="U1295" s="711">
        <f t="shared" si="953"/>
        <v>0</v>
      </c>
      <c r="V1295" s="712">
        <f t="shared" si="954"/>
        <v>0</v>
      </c>
      <c r="W1295" s="710"/>
      <c r="X1295" s="707">
        <f t="shared" si="940"/>
        <v>0</v>
      </c>
      <c r="Y1295" s="708"/>
      <c r="Z1295" s="711">
        <f t="shared" si="941"/>
        <v>0</v>
      </c>
      <c r="AA1295" s="713">
        <f t="shared" si="942"/>
        <v>0</v>
      </c>
    </row>
    <row r="1296" spans="2:27" ht="14.25" customHeight="1" x14ac:dyDescent="0.15">
      <c r="B1296" s="872"/>
      <c r="C1296" s="873"/>
      <c r="D1296" s="874"/>
      <c r="E1296" s="864"/>
      <c r="F1296" s="865"/>
      <c r="G1296" s="847"/>
      <c r="H1296" s="678" t="s">
        <v>567</v>
      </c>
      <c r="I1296" s="690">
        <v>0</v>
      </c>
      <c r="J1296" s="714">
        <f t="shared" si="955"/>
        <v>0</v>
      </c>
      <c r="K1296" s="694"/>
      <c r="L1296" s="690">
        <v>0</v>
      </c>
      <c r="M1296" s="714">
        <f t="shared" si="956"/>
        <v>0</v>
      </c>
      <c r="N1296" s="693"/>
      <c r="O1296" s="850"/>
      <c r="P1296" s="852"/>
      <c r="Q1296" s="854"/>
      <c r="R1296" s="694"/>
      <c r="S1296" s="691">
        <f t="shared" si="957"/>
        <v>0</v>
      </c>
      <c r="T1296" s="692"/>
      <c r="U1296" s="695">
        <f t="shared" si="953"/>
        <v>0</v>
      </c>
      <c r="V1296" s="696">
        <f t="shared" si="954"/>
        <v>0</v>
      </c>
      <c r="W1296" s="694"/>
      <c r="X1296" s="691">
        <f t="shared" si="940"/>
        <v>0</v>
      </c>
      <c r="Y1296" s="692"/>
      <c r="Z1296" s="695">
        <f t="shared" si="941"/>
        <v>0</v>
      </c>
      <c r="AA1296" s="697">
        <f t="shared" si="942"/>
        <v>0</v>
      </c>
    </row>
    <row r="1297" spans="2:27" ht="14.25" customHeight="1" x14ac:dyDescent="0.15">
      <c r="B1297" s="872"/>
      <c r="C1297" s="873"/>
      <c r="D1297" s="874"/>
      <c r="E1297" s="863"/>
      <c r="F1297" s="865"/>
      <c r="G1297" s="848"/>
      <c r="H1297" s="679" t="s">
        <v>568</v>
      </c>
      <c r="I1297" s="698">
        <v>0</v>
      </c>
      <c r="J1297" s="715">
        <f t="shared" si="955"/>
        <v>0</v>
      </c>
      <c r="K1297" s="702"/>
      <c r="L1297" s="698">
        <v>0</v>
      </c>
      <c r="M1297" s="715">
        <f t="shared" si="956"/>
        <v>0</v>
      </c>
      <c r="N1297" s="701"/>
      <c r="O1297" s="849"/>
      <c r="P1297" s="851"/>
      <c r="Q1297" s="853"/>
      <c r="R1297" s="702"/>
      <c r="S1297" s="699">
        <f t="shared" si="957"/>
        <v>0</v>
      </c>
      <c r="T1297" s="700"/>
      <c r="U1297" s="703">
        <f t="shared" si="953"/>
        <v>0</v>
      </c>
      <c r="V1297" s="704">
        <f t="shared" si="954"/>
        <v>0</v>
      </c>
      <c r="W1297" s="702"/>
      <c r="X1297" s="699">
        <f t="shared" si="940"/>
        <v>0</v>
      </c>
      <c r="Y1297" s="700"/>
      <c r="Z1297" s="703">
        <f t="shared" si="941"/>
        <v>0</v>
      </c>
      <c r="AA1297" s="705">
        <f t="shared" si="942"/>
        <v>0</v>
      </c>
    </row>
    <row r="1298" spans="2:27" ht="14.25" customHeight="1" x14ac:dyDescent="0.15">
      <c r="B1298" s="872">
        <v>144</v>
      </c>
      <c r="C1298" s="873" t="s">
        <v>245</v>
      </c>
      <c r="D1298" s="874"/>
      <c r="E1298" s="863">
        <f t="shared" ref="E1298" si="958">SUM(I1298:I1306)+SUM(L1298:L1306)</f>
        <v>150</v>
      </c>
      <c r="F1298" s="865">
        <v>106</v>
      </c>
      <c r="G1298" s="846" t="s">
        <v>566</v>
      </c>
      <c r="H1298" s="680" t="s">
        <v>566</v>
      </c>
      <c r="I1298" s="706">
        <v>75</v>
      </c>
      <c r="J1298" s="716">
        <f t="shared" si="955"/>
        <v>357.14285714285717</v>
      </c>
      <c r="K1298" s="710"/>
      <c r="L1298" s="706">
        <v>75</v>
      </c>
      <c r="M1298" s="716">
        <f t="shared" si="956"/>
        <v>206.19652471058063</v>
      </c>
      <c r="N1298" s="709"/>
      <c r="O1298" s="849"/>
      <c r="P1298" s="851">
        <f t="shared" ref="P1298" si="959">SUM(R1298:R1306)+SUM(W1298:W1306)</f>
        <v>0</v>
      </c>
      <c r="Q1298" s="853"/>
      <c r="R1298" s="710"/>
      <c r="S1298" s="707">
        <f>+R1298/210*1000</f>
        <v>0</v>
      </c>
      <c r="T1298" s="708"/>
      <c r="U1298" s="711">
        <f>+K1298+T1298</f>
        <v>0</v>
      </c>
      <c r="V1298" s="712">
        <f>IF(S1298=0,0,+U1298/S1298*100)</f>
        <v>0</v>
      </c>
      <c r="W1298" s="710"/>
      <c r="X1298" s="707">
        <f t="shared" si="940"/>
        <v>0</v>
      </c>
      <c r="Y1298" s="708"/>
      <c r="Z1298" s="711">
        <f t="shared" si="941"/>
        <v>0</v>
      </c>
      <c r="AA1298" s="713">
        <f t="shared" si="942"/>
        <v>0</v>
      </c>
    </row>
    <row r="1299" spans="2:27" ht="14.25" customHeight="1" x14ac:dyDescent="0.15">
      <c r="B1299" s="872"/>
      <c r="C1299" s="873"/>
      <c r="D1299" s="874"/>
      <c r="E1299" s="864"/>
      <c r="F1299" s="865"/>
      <c r="G1299" s="847"/>
      <c r="H1299" s="678" t="s">
        <v>567</v>
      </c>
      <c r="I1299" s="690">
        <v>0</v>
      </c>
      <c r="J1299" s="714">
        <f t="shared" si="955"/>
        <v>0</v>
      </c>
      <c r="K1299" s="694"/>
      <c r="L1299" s="690">
        <v>0</v>
      </c>
      <c r="M1299" s="714">
        <f t="shared" si="956"/>
        <v>0</v>
      </c>
      <c r="N1299" s="693"/>
      <c r="O1299" s="850"/>
      <c r="P1299" s="852"/>
      <c r="Q1299" s="854"/>
      <c r="R1299" s="694"/>
      <c r="S1299" s="691">
        <f t="shared" ref="S1299" si="960">+R1299/210*1000</f>
        <v>0</v>
      </c>
      <c r="T1299" s="692"/>
      <c r="U1299" s="695">
        <f t="shared" ref="U1299:U1306" si="961">+K1299+T1299</f>
        <v>0</v>
      </c>
      <c r="V1299" s="696">
        <f t="shared" ref="V1299:V1306" si="962">IF(S1299=0,0,+U1299/S1299*100)</f>
        <v>0</v>
      </c>
      <c r="W1299" s="694"/>
      <c r="X1299" s="691">
        <f t="shared" si="940"/>
        <v>0</v>
      </c>
      <c r="Y1299" s="692"/>
      <c r="Z1299" s="695">
        <f t="shared" si="941"/>
        <v>0</v>
      </c>
      <c r="AA1299" s="697">
        <f t="shared" si="942"/>
        <v>0</v>
      </c>
    </row>
    <row r="1300" spans="2:27" ht="14.25" customHeight="1" x14ac:dyDescent="0.15">
      <c r="B1300" s="872"/>
      <c r="C1300" s="873"/>
      <c r="D1300" s="874"/>
      <c r="E1300" s="864"/>
      <c r="F1300" s="865"/>
      <c r="G1300" s="848"/>
      <c r="H1300" s="679" t="s">
        <v>568</v>
      </c>
      <c r="I1300" s="698">
        <v>0</v>
      </c>
      <c r="J1300" s="715">
        <f t="shared" si="955"/>
        <v>0</v>
      </c>
      <c r="K1300" s="702"/>
      <c r="L1300" s="698">
        <v>0</v>
      </c>
      <c r="M1300" s="715">
        <f t="shared" si="956"/>
        <v>0</v>
      </c>
      <c r="N1300" s="701"/>
      <c r="O1300" s="850"/>
      <c r="P1300" s="852"/>
      <c r="Q1300" s="854"/>
      <c r="R1300" s="702"/>
      <c r="S1300" s="699">
        <f>+R1300/210*1000</f>
        <v>0</v>
      </c>
      <c r="T1300" s="700"/>
      <c r="U1300" s="703">
        <f t="shared" si="961"/>
        <v>0</v>
      </c>
      <c r="V1300" s="704">
        <f t="shared" si="962"/>
        <v>0</v>
      </c>
      <c r="W1300" s="702"/>
      <c r="X1300" s="699">
        <f t="shared" si="940"/>
        <v>0</v>
      </c>
      <c r="Y1300" s="700"/>
      <c r="Z1300" s="703">
        <f t="shared" si="941"/>
        <v>0</v>
      </c>
      <c r="AA1300" s="705">
        <f t="shared" si="942"/>
        <v>0</v>
      </c>
    </row>
    <row r="1301" spans="2:27" ht="14.25" customHeight="1" x14ac:dyDescent="0.15">
      <c r="B1301" s="872"/>
      <c r="C1301" s="873"/>
      <c r="D1301" s="874"/>
      <c r="E1301" s="864"/>
      <c r="F1301" s="865"/>
      <c r="G1301" s="846" t="s">
        <v>567</v>
      </c>
      <c r="H1301" s="680" t="s">
        <v>566</v>
      </c>
      <c r="I1301" s="706">
        <v>0</v>
      </c>
      <c r="J1301" s="716">
        <f t="shared" si="955"/>
        <v>0</v>
      </c>
      <c r="K1301" s="710"/>
      <c r="L1301" s="706">
        <v>0</v>
      </c>
      <c r="M1301" s="716">
        <f t="shared" si="956"/>
        <v>0</v>
      </c>
      <c r="N1301" s="709"/>
      <c r="O1301" s="850"/>
      <c r="P1301" s="852"/>
      <c r="Q1301" s="854"/>
      <c r="R1301" s="710"/>
      <c r="S1301" s="707">
        <f t="shared" ref="S1301:S1306" si="963">+R1301/210*1000</f>
        <v>0</v>
      </c>
      <c r="T1301" s="708"/>
      <c r="U1301" s="711">
        <f t="shared" si="961"/>
        <v>0</v>
      </c>
      <c r="V1301" s="712">
        <f t="shared" si="962"/>
        <v>0</v>
      </c>
      <c r="W1301" s="710"/>
      <c r="X1301" s="707">
        <f t="shared" si="940"/>
        <v>0</v>
      </c>
      <c r="Y1301" s="708"/>
      <c r="Z1301" s="711">
        <f t="shared" si="941"/>
        <v>0</v>
      </c>
      <c r="AA1301" s="713">
        <f t="shared" si="942"/>
        <v>0</v>
      </c>
    </row>
    <row r="1302" spans="2:27" ht="14.25" customHeight="1" x14ac:dyDescent="0.15">
      <c r="B1302" s="872"/>
      <c r="C1302" s="873"/>
      <c r="D1302" s="874"/>
      <c r="E1302" s="864"/>
      <c r="F1302" s="865"/>
      <c r="G1302" s="847"/>
      <c r="H1302" s="678" t="s">
        <v>567</v>
      </c>
      <c r="I1302" s="690">
        <v>0</v>
      </c>
      <c r="J1302" s="714">
        <f t="shared" si="955"/>
        <v>0</v>
      </c>
      <c r="K1302" s="694"/>
      <c r="L1302" s="690">
        <v>0</v>
      </c>
      <c r="M1302" s="714">
        <f t="shared" si="956"/>
        <v>0</v>
      </c>
      <c r="N1302" s="693"/>
      <c r="O1302" s="850"/>
      <c r="P1302" s="852"/>
      <c r="Q1302" s="854"/>
      <c r="R1302" s="694"/>
      <c r="S1302" s="691">
        <f t="shared" si="963"/>
        <v>0</v>
      </c>
      <c r="T1302" s="692"/>
      <c r="U1302" s="695">
        <f t="shared" si="961"/>
        <v>0</v>
      </c>
      <c r="V1302" s="696">
        <f t="shared" si="962"/>
        <v>0</v>
      </c>
      <c r="W1302" s="694"/>
      <c r="X1302" s="691">
        <f t="shared" si="940"/>
        <v>0</v>
      </c>
      <c r="Y1302" s="692"/>
      <c r="Z1302" s="695">
        <f t="shared" si="941"/>
        <v>0</v>
      </c>
      <c r="AA1302" s="697">
        <f t="shared" si="942"/>
        <v>0</v>
      </c>
    </row>
    <row r="1303" spans="2:27" ht="14.25" customHeight="1" x14ac:dyDescent="0.15">
      <c r="B1303" s="872"/>
      <c r="C1303" s="873"/>
      <c r="D1303" s="874"/>
      <c r="E1303" s="864"/>
      <c r="F1303" s="865"/>
      <c r="G1303" s="848"/>
      <c r="H1303" s="679" t="s">
        <v>568</v>
      </c>
      <c r="I1303" s="698">
        <v>0</v>
      </c>
      <c r="J1303" s="715">
        <f t="shared" si="955"/>
        <v>0</v>
      </c>
      <c r="K1303" s="702"/>
      <c r="L1303" s="698">
        <v>0</v>
      </c>
      <c r="M1303" s="715">
        <f t="shared" si="956"/>
        <v>0</v>
      </c>
      <c r="N1303" s="701"/>
      <c r="O1303" s="850"/>
      <c r="P1303" s="852"/>
      <c r="Q1303" s="854"/>
      <c r="R1303" s="702"/>
      <c r="S1303" s="699">
        <f t="shared" si="963"/>
        <v>0</v>
      </c>
      <c r="T1303" s="700"/>
      <c r="U1303" s="703">
        <f t="shared" si="961"/>
        <v>0</v>
      </c>
      <c r="V1303" s="704">
        <f t="shared" si="962"/>
        <v>0</v>
      </c>
      <c r="W1303" s="702"/>
      <c r="X1303" s="699">
        <f t="shared" si="940"/>
        <v>0</v>
      </c>
      <c r="Y1303" s="700"/>
      <c r="Z1303" s="703">
        <f t="shared" si="941"/>
        <v>0</v>
      </c>
      <c r="AA1303" s="705">
        <f t="shared" si="942"/>
        <v>0</v>
      </c>
    </row>
    <row r="1304" spans="2:27" ht="14.25" customHeight="1" x14ac:dyDescent="0.15">
      <c r="B1304" s="872"/>
      <c r="C1304" s="873"/>
      <c r="D1304" s="874"/>
      <c r="E1304" s="864"/>
      <c r="F1304" s="865"/>
      <c r="G1304" s="846" t="s">
        <v>568</v>
      </c>
      <c r="H1304" s="680" t="s">
        <v>566</v>
      </c>
      <c r="I1304" s="706">
        <v>0</v>
      </c>
      <c r="J1304" s="716">
        <f t="shared" si="955"/>
        <v>0</v>
      </c>
      <c r="K1304" s="710"/>
      <c r="L1304" s="706">
        <v>0</v>
      </c>
      <c r="M1304" s="716">
        <f t="shared" si="956"/>
        <v>0</v>
      </c>
      <c r="N1304" s="709"/>
      <c r="O1304" s="850"/>
      <c r="P1304" s="852"/>
      <c r="Q1304" s="854"/>
      <c r="R1304" s="710"/>
      <c r="S1304" s="707">
        <f t="shared" si="963"/>
        <v>0</v>
      </c>
      <c r="T1304" s="708"/>
      <c r="U1304" s="711">
        <f t="shared" si="961"/>
        <v>0</v>
      </c>
      <c r="V1304" s="712">
        <f t="shared" si="962"/>
        <v>0</v>
      </c>
      <c r="W1304" s="710"/>
      <c r="X1304" s="707">
        <f t="shared" si="940"/>
        <v>0</v>
      </c>
      <c r="Y1304" s="708"/>
      <c r="Z1304" s="711">
        <f t="shared" si="941"/>
        <v>0</v>
      </c>
      <c r="AA1304" s="713">
        <f t="shared" si="942"/>
        <v>0</v>
      </c>
    </row>
    <row r="1305" spans="2:27" ht="14.25" customHeight="1" x14ac:dyDescent="0.15">
      <c r="B1305" s="872"/>
      <c r="C1305" s="873"/>
      <c r="D1305" s="874"/>
      <c r="E1305" s="864"/>
      <c r="F1305" s="865"/>
      <c r="G1305" s="847"/>
      <c r="H1305" s="678" t="s">
        <v>567</v>
      </c>
      <c r="I1305" s="690">
        <v>0</v>
      </c>
      <c r="J1305" s="714">
        <f t="shared" si="955"/>
        <v>0</v>
      </c>
      <c r="K1305" s="694"/>
      <c r="L1305" s="690">
        <v>0</v>
      </c>
      <c r="M1305" s="714">
        <f t="shared" si="956"/>
        <v>0</v>
      </c>
      <c r="N1305" s="693"/>
      <c r="O1305" s="850"/>
      <c r="P1305" s="852"/>
      <c r="Q1305" s="854"/>
      <c r="R1305" s="694"/>
      <c r="S1305" s="691">
        <f t="shared" si="963"/>
        <v>0</v>
      </c>
      <c r="T1305" s="692"/>
      <c r="U1305" s="695">
        <f t="shared" si="961"/>
        <v>0</v>
      </c>
      <c r="V1305" s="696">
        <f t="shared" si="962"/>
        <v>0</v>
      </c>
      <c r="W1305" s="694"/>
      <c r="X1305" s="691">
        <f t="shared" si="940"/>
        <v>0</v>
      </c>
      <c r="Y1305" s="692"/>
      <c r="Z1305" s="695">
        <f t="shared" si="941"/>
        <v>0</v>
      </c>
      <c r="AA1305" s="697">
        <f t="shared" si="942"/>
        <v>0</v>
      </c>
    </row>
    <row r="1306" spans="2:27" ht="14.25" customHeight="1" x14ac:dyDescent="0.15">
      <c r="B1306" s="872"/>
      <c r="C1306" s="873"/>
      <c r="D1306" s="874"/>
      <c r="E1306" s="863"/>
      <c r="F1306" s="865"/>
      <c r="G1306" s="848"/>
      <c r="H1306" s="679" t="s">
        <v>568</v>
      </c>
      <c r="I1306" s="698">
        <v>0</v>
      </c>
      <c r="J1306" s="715">
        <f t="shared" si="955"/>
        <v>0</v>
      </c>
      <c r="K1306" s="702"/>
      <c r="L1306" s="698">
        <v>0</v>
      </c>
      <c r="M1306" s="715">
        <f t="shared" si="956"/>
        <v>0</v>
      </c>
      <c r="N1306" s="701"/>
      <c r="O1306" s="849"/>
      <c r="P1306" s="851"/>
      <c r="Q1306" s="853"/>
      <c r="R1306" s="702"/>
      <c r="S1306" s="699">
        <f t="shared" si="963"/>
        <v>0</v>
      </c>
      <c r="T1306" s="700"/>
      <c r="U1306" s="703">
        <f t="shared" si="961"/>
        <v>0</v>
      </c>
      <c r="V1306" s="704">
        <f t="shared" si="962"/>
        <v>0</v>
      </c>
      <c r="W1306" s="702"/>
      <c r="X1306" s="699">
        <f t="shared" si="940"/>
        <v>0</v>
      </c>
      <c r="Y1306" s="700"/>
      <c r="Z1306" s="703">
        <f t="shared" si="941"/>
        <v>0</v>
      </c>
      <c r="AA1306" s="705">
        <f t="shared" si="942"/>
        <v>0</v>
      </c>
    </row>
    <row r="1307" spans="2:27" ht="14.25" customHeight="1" x14ac:dyDescent="0.15">
      <c r="B1307" s="872">
        <v>145</v>
      </c>
      <c r="C1307" s="873" t="s">
        <v>563</v>
      </c>
      <c r="D1307" s="875"/>
      <c r="E1307" s="863">
        <f t="shared" ref="E1307" si="964">SUM(I1307:I1315)+SUM(L1307:L1315)</f>
        <v>750</v>
      </c>
      <c r="F1307" s="865">
        <v>205</v>
      </c>
      <c r="G1307" s="846" t="s">
        <v>566</v>
      </c>
      <c r="H1307" s="680" t="s">
        <v>566</v>
      </c>
      <c r="I1307" s="706">
        <v>50</v>
      </c>
      <c r="J1307" s="716">
        <f t="shared" si="955"/>
        <v>238.09523809523807</v>
      </c>
      <c r="K1307" s="710"/>
      <c r="L1307" s="706">
        <v>100</v>
      </c>
      <c r="M1307" s="716">
        <f t="shared" si="956"/>
        <v>274.92869961410747</v>
      </c>
      <c r="N1307" s="709"/>
      <c r="O1307" s="849"/>
      <c r="P1307" s="851">
        <f t="shared" ref="P1307" si="965">SUM(R1307:R1315)+SUM(W1307:W1315)</f>
        <v>0</v>
      </c>
      <c r="Q1307" s="853"/>
      <c r="R1307" s="710"/>
      <c r="S1307" s="707">
        <f>+R1307/210*1000</f>
        <v>0</v>
      </c>
      <c r="T1307" s="708"/>
      <c r="U1307" s="711">
        <f>+K1307+T1307</f>
        <v>0</v>
      </c>
      <c r="V1307" s="712">
        <f>IF(S1307=0,0,+U1307/S1307*100)</f>
        <v>0</v>
      </c>
      <c r="W1307" s="710"/>
      <c r="X1307" s="707">
        <f t="shared" si="940"/>
        <v>0</v>
      </c>
      <c r="Y1307" s="708"/>
      <c r="Z1307" s="711">
        <f t="shared" si="941"/>
        <v>0</v>
      </c>
      <c r="AA1307" s="713">
        <f t="shared" si="942"/>
        <v>0</v>
      </c>
    </row>
    <row r="1308" spans="2:27" ht="14.25" customHeight="1" x14ac:dyDescent="0.15">
      <c r="B1308" s="872"/>
      <c r="C1308" s="873"/>
      <c r="D1308" s="876"/>
      <c r="E1308" s="864"/>
      <c r="F1308" s="865"/>
      <c r="G1308" s="847"/>
      <c r="H1308" s="678" t="s">
        <v>567</v>
      </c>
      <c r="I1308" s="690">
        <v>0</v>
      </c>
      <c r="J1308" s="714">
        <f t="shared" si="955"/>
        <v>0</v>
      </c>
      <c r="K1308" s="694"/>
      <c r="L1308" s="690">
        <v>0</v>
      </c>
      <c r="M1308" s="714">
        <f t="shared" si="956"/>
        <v>0</v>
      </c>
      <c r="N1308" s="693"/>
      <c r="O1308" s="850"/>
      <c r="P1308" s="852"/>
      <c r="Q1308" s="854"/>
      <c r="R1308" s="694"/>
      <c r="S1308" s="691">
        <f t="shared" ref="S1308" si="966">+R1308/210*1000</f>
        <v>0</v>
      </c>
      <c r="T1308" s="692"/>
      <c r="U1308" s="695">
        <f t="shared" ref="U1308:U1315" si="967">+K1308+T1308</f>
        <v>0</v>
      </c>
      <c r="V1308" s="696">
        <f t="shared" ref="V1308:V1315" si="968">IF(S1308=0,0,+U1308/S1308*100)</f>
        <v>0</v>
      </c>
      <c r="W1308" s="694"/>
      <c r="X1308" s="691">
        <f t="shared" si="940"/>
        <v>0</v>
      </c>
      <c r="Y1308" s="692"/>
      <c r="Z1308" s="695">
        <f t="shared" si="941"/>
        <v>0</v>
      </c>
      <c r="AA1308" s="697">
        <f t="shared" si="942"/>
        <v>0</v>
      </c>
    </row>
    <row r="1309" spans="2:27" ht="14.25" customHeight="1" x14ac:dyDescent="0.15">
      <c r="B1309" s="872"/>
      <c r="C1309" s="873"/>
      <c r="D1309" s="876"/>
      <c r="E1309" s="864"/>
      <c r="F1309" s="865"/>
      <c r="G1309" s="848"/>
      <c r="H1309" s="679" t="s">
        <v>568</v>
      </c>
      <c r="I1309" s="698">
        <v>0</v>
      </c>
      <c r="J1309" s="715">
        <f t="shared" si="955"/>
        <v>0</v>
      </c>
      <c r="K1309" s="702"/>
      <c r="L1309" s="698">
        <v>0</v>
      </c>
      <c r="M1309" s="715">
        <f t="shared" si="956"/>
        <v>0</v>
      </c>
      <c r="N1309" s="701"/>
      <c r="O1309" s="850"/>
      <c r="P1309" s="852"/>
      <c r="Q1309" s="854"/>
      <c r="R1309" s="702"/>
      <c r="S1309" s="699">
        <f>+R1309/210*1000</f>
        <v>0</v>
      </c>
      <c r="T1309" s="700"/>
      <c r="U1309" s="703">
        <f t="shared" si="967"/>
        <v>0</v>
      </c>
      <c r="V1309" s="704">
        <f t="shared" si="968"/>
        <v>0</v>
      </c>
      <c r="W1309" s="702"/>
      <c r="X1309" s="699">
        <f t="shared" si="940"/>
        <v>0</v>
      </c>
      <c r="Y1309" s="700"/>
      <c r="Z1309" s="703">
        <f t="shared" si="941"/>
        <v>0</v>
      </c>
      <c r="AA1309" s="705">
        <f t="shared" si="942"/>
        <v>0</v>
      </c>
    </row>
    <row r="1310" spans="2:27" ht="14.25" customHeight="1" x14ac:dyDescent="0.15">
      <c r="B1310" s="872"/>
      <c r="C1310" s="873"/>
      <c r="D1310" s="876"/>
      <c r="E1310" s="864"/>
      <c r="F1310" s="865"/>
      <c r="G1310" s="846" t="s">
        <v>567</v>
      </c>
      <c r="H1310" s="680" t="s">
        <v>566</v>
      </c>
      <c r="I1310" s="706">
        <v>100</v>
      </c>
      <c r="J1310" s="716">
        <f t="shared" si="955"/>
        <v>476.19047619047615</v>
      </c>
      <c r="K1310" s="710"/>
      <c r="L1310" s="706">
        <v>500</v>
      </c>
      <c r="M1310" s="716">
        <f t="shared" si="956"/>
        <v>1374.6434980705376</v>
      </c>
      <c r="N1310" s="709"/>
      <c r="O1310" s="850"/>
      <c r="P1310" s="852"/>
      <c r="Q1310" s="854"/>
      <c r="R1310" s="710"/>
      <c r="S1310" s="707">
        <f t="shared" ref="S1310:S1315" si="969">+R1310/210*1000</f>
        <v>0</v>
      </c>
      <c r="T1310" s="708"/>
      <c r="U1310" s="711">
        <f t="shared" si="967"/>
        <v>0</v>
      </c>
      <c r="V1310" s="712">
        <f t="shared" si="968"/>
        <v>0</v>
      </c>
      <c r="W1310" s="710"/>
      <c r="X1310" s="707">
        <f t="shared" si="940"/>
        <v>0</v>
      </c>
      <c r="Y1310" s="708"/>
      <c r="Z1310" s="711">
        <f t="shared" si="941"/>
        <v>0</v>
      </c>
      <c r="AA1310" s="713">
        <f t="shared" si="942"/>
        <v>0</v>
      </c>
    </row>
    <row r="1311" spans="2:27" ht="14.25" customHeight="1" x14ac:dyDescent="0.15">
      <c r="B1311" s="872"/>
      <c r="C1311" s="873"/>
      <c r="D1311" s="876"/>
      <c r="E1311" s="864"/>
      <c r="F1311" s="865"/>
      <c r="G1311" s="847"/>
      <c r="H1311" s="678" t="s">
        <v>567</v>
      </c>
      <c r="I1311" s="690">
        <v>0</v>
      </c>
      <c r="J1311" s="714">
        <f t="shared" si="955"/>
        <v>0</v>
      </c>
      <c r="K1311" s="694"/>
      <c r="L1311" s="690">
        <v>0</v>
      </c>
      <c r="M1311" s="714">
        <f t="shared" si="956"/>
        <v>0</v>
      </c>
      <c r="N1311" s="693"/>
      <c r="O1311" s="850"/>
      <c r="P1311" s="852"/>
      <c r="Q1311" s="854"/>
      <c r="R1311" s="694"/>
      <c r="S1311" s="691">
        <f t="shared" si="969"/>
        <v>0</v>
      </c>
      <c r="T1311" s="692"/>
      <c r="U1311" s="695">
        <f t="shared" si="967"/>
        <v>0</v>
      </c>
      <c r="V1311" s="696">
        <f t="shared" si="968"/>
        <v>0</v>
      </c>
      <c r="W1311" s="694"/>
      <c r="X1311" s="691">
        <f t="shared" si="940"/>
        <v>0</v>
      </c>
      <c r="Y1311" s="692"/>
      <c r="Z1311" s="695">
        <f t="shared" si="941"/>
        <v>0</v>
      </c>
      <c r="AA1311" s="697">
        <f t="shared" si="942"/>
        <v>0</v>
      </c>
    </row>
    <row r="1312" spans="2:27" ht="14.25" customHeight="1" x14ac:dyDescent="0.15">
      <c r="B1312" s="872"/>
      <c r="C1312" s="873"/>
      <c r="D1312" s="876"/>
      <c r="E1312" s="864"/>
      <c r="F1312" s="865"/>
      <c r="G1312" s="848"/>
      <c r="H1312" s="679" t="s">
        <v>568</v>
      </c>
      <c r="I1312" s="698">
        <v>0</v>
      </c>
      <c r="J1312" s="715">
        <f t="shared" si="955"/>
        <v>0</v>
      </c>
      <c r="K1312" s="702"/>
      <c r="L1312" s="698">
        <v>0</v>
      </c>
      <c r="M1312" s="715">
        <f t="shared" si="956"/>
        <v>0</v>
      </c>
      <c r="N1312" s="701"/>
      <c r="O1312" s="850"/>
      <c r="P1312" s="852"/>
      <c r="Q1312" s="854"/>
      <c r="R1312" s="702"/>
      <c r="S1312" s="699">
        <f t="shared" si="969"/>
        <v>0</v>
      </c>
      <c r="T1312" s="700"/>
      <c r="U1312" s="703">
        <f t="shared" si="967"/>
        <v>0</v>
      </c>
      <c r="V1312" s="704">
        <f t="shared" si="968"/>
        <v>0</v>
      </c>
      <c r="W1312" s="702"/>
      <c r="X1312" s="699">
        <f t="shared" si="940"/>
        <v>0</v>
      </c>
      <c r="Y1312" s="700"/>
      <c r="Z1312" s="703">
        <f t="shared" si="941"/>
        <v>0</v>
      </c>
      <c r="AA1312" s="705">
        <f t="shared" si="942"/>
        <v>0</v>
      </c>
    </row>
    <row r="1313" spans="2:27" ht="14.25" customHeight="1" x14ac:dyDescent="0.15">
      <c r="B1313" s="872"/>
      <c r="C1313" s="873"/>
      <c r="D1313" s="876"/>
      <c r="E1313" s="864"/>
      <c r="F1313" s="865"/>
      <c r="G1313" s="846" t="s">
        <v>568</v>
      </c>
      <c r="H1313" s="680" t="s">
        <v>566</v>
      </c>
      <c r="I1313" s="706">
        <v>0</v>
      </c>
      <c r="J1313" s="716">
        <f t="shared" si="955"/>
        <v>0</v>
      </c>
      <c r="K1313" s="710"/>
      <c r="L1313" s="706">
        <v>0</v>
      </c>
      <c r="M1313" s="716">
        <f t="shared" si="956"/>
        <v>0</v>
      </c>
      <c r="N1313" s="709"/>
      <c r="O1313" s="850"/>
      <c r="P1313" s="852"/>
      <c r="Q1313" s="854"/>
      <c r="R1313" s="710"/>
      <c r="S1313" s="707">
        <f t="shared" si="969"/>
        <v>0</v>
      </c>
      <c r="T1313" s="708"/>
      <c r="U1313" s="711">
        <f t="shared" si="967"/>
        <v>0</v>
      </c>
      <c r="V1313" s="712">
        <f t="shared" si="968"/>
        <v>0</v>
      </c>
      <c r="W1313" s="710"/>
      <c r="X1313" s="707">
        <f t="shared" si="940"/>
        <v>0</v>
      </c>
      <c r="Y1313" s="708"/>
      <c r="Z1313" s="711">
        <f t="shared" si="941"/>
        <v>0</v>
      </c>
      <c r="AA1313" s="713">
        <f t="shared" si="942"/>
        <v>0</v>
      </c>
    </row>
    <row r="1314" spans="2:27" ht="14.25" customHeight="1" x14ac:dyDescent="0.15">
      <c r="B1314" s="872"/>
      <c r="C1314" s="873"/>
      <c r="D1314" s="876"/>
      <c r="E1314" s="864"/>
      <c r="F1314" s="865"/>
      <c r="G1314" s="847"/>
      <c r="H1314" s="678" t="s">
        <v>567</v>
      </c>
      <c r="I1314" s="690">
        <v>0</v>
      </c>
      <c r="J1314" s="691">
        <f t="shared" si="955"/>
        <v>0</v>
      </c>
      <c r="K1314" s="692"/>
      <c r="L1314" s="690">
        <v>0</v>
      </c>
      <c r="M1314" s="691">
        <f t="shared" si="956"/>
        <v>0</v>
      </c>
      <c r="N1314" s="693"/>
      <c r="O1314" s="850"/>
      <c r="P1314" s="852"/>
      <c r="Q1314" s="854"/>
      <c r="R1314" s="694"/>
      <c r="S1314" s="691">
        <f t="shared" si="969"/>
        <v>0</v>
      </c>
      <c r="T1314" s="692"/>
      <c r="U1314" s="695">
        <f t="shared" si="967"/>
        <v>0</v>
      </c>
      <c r="V1314" s="696">
        <f t="shared" si="968"/>
        <v>0</v>
      </c>
      <c r="W1314" s="694"/>
      <c r="X1314" s="691">
        <f t="shared" si="940"/>
        <v>0</v>
      </c>
      <c r="Y1314" s="692"/>
      <c r="Z1314" s="695">
        <f t="shared" si="941"/>
        <v>0</v>
      </c>
      <c r="AA1314" s="697">
        <f t="shared" si="942"/>
        <v>0</v>
      </c>
    </row>
    <row r="1315" spans="2:27" ht="14.25" customHeight="1" x14ac:dyDescent="0.15">
      <c r="B1315" s="872"/>
      <c r="C1315" s="873"/>
      <c r="D1315" s="877"/>
      <c r="E1315" s="863"/>
      <c r="F1315" s="865"/>
      <c r="G1315" s="848"/>
      <c r="H1315" s="679" t="s">
        <v>568</v>
      </c>
      <c r="I1315" s="698">
        <v>0</v>
      </c>
      <c r="J1315" s="699">
        <f t="shared" si="955"/>
        <v>0</v>
      </c>
      <c r="K1315" s="700"/>
      <c r="L1315" s="698">
        <v>0</v>
      </c>
      <c r="M1315" s="699">
        <f t="shared" si="956"/>
        <v>0</v>
      </c>
      <c r="N1315" s="701"/>
      <c r="O1315" s="849"/>
      <c r="P1315" s="851"/>
      <c r="Q1315" s="853"/>
      <c r="R1315" s="702"/>
      <c r="S1315" s="699">
        <f t="shared" si="969"/>
        <v>0</v>
      </c>
      <c r="T1315" s="700"/>
      <c r="U1315" s="703">
        <f t="shared" si="967"/>
        <v>0</v>
      </c>
      <c r="V1315" s="704">
        <f t="shared" si="968"/>
        <v>0</v>
      </c>
      <c r="W1315" s="702"/>
      <c r="X1315" s="699">
        <f t="shared" si="940"/>
        <v>0</v>
      </c>
      <c r="Y1315" s="700"/>
      <c r="Z1315" s="703">
        <f t="shared" si="941"/>
        <v>0</v>
      </c>
      <c r="AA1315" s="705">
        <f t="shared" si="942"/>
        <v>0</v>
      </c>
    </row>
    <row r="1316" spans="2:27" ht="14.25" customHeight="1" x14ac:dyDescent="0.15">
      <c r="B1316" s="858">
        <v>146</v>
      </c>
      <c r="C1316" s="859" t="s">
        <v>246</v>
      </c>
      <c r="D1316" s="860" t="s">
        <v>571</v>
      </c>
      <c r="E1316" s="863">
        <f t="shared" ref="E1316" si="970">SUM(I1316:I1324)+SUM(L1316:L1324)</f>
        <v>200</v>
      </c>
      <c r="F1316" s="865">
        <v>90</v>
      </c>
      <c r="G1316" s="846" t="s">
        <v>566</v>
      </c>
      <c r="H1316" s="680" t="s">
        <v>566</v>
      </c>
      <c r="I1316" s="706">
        <v>100</v>
      </c>
      <c r="J1316" s="716">
        <f t="shared" si="955"/>
        <v>476.19047619047615</v>
      </c>
      <c r="K1316" s="710"/>
      <c r="L1316" s="706">
        <v>100</v>
      </c>
      <c r="M1316" s="716">
        <f t="shared" si="956"/>
        <v>274.92869961410747</v>
      </c>
      <c r="N1316" s="709"/>
      <c r="O1316" s="849"/>
      <c r="P1316" s="851">
        <f t="shared" ref="P1316" si="971">SUM(R1316:R1324)+SUM(W1316:W1324)</f>
        <v>0</v>
      </c>
      <c r="Q1316" s="853"/>
      <c r="R1316" s="710"/>
      <c r="S1316" s="707">
        <f>+R1316/210*1000</f>
        <v>0</v>
      </c>
      <c r="T1316" s="708"/>
      <c r="U1316" s="711">
        <f>+K1316+T1316</f>
        <v>0</v>
      </c>
      <c r="V1316" s="712">
        <f>IF(S1316=0,0,+U1316/S1316*100)</f>
        <v>0</v>
      </c>
      <c r="W1316" s="710"/>
      <c r="X1316" s="707">
        <f t="shared" ref="X1316:X1379" si="972">+W1316/210/SQRT(3)*1000</f>
        <v>0</v>
      </c>
      <c r="Y1316" s="708"/>
      <c r="Z1316" s="711">
        <f t="shared" ref="Z1316:Z1379" si="973">+N1316+Y1316</f>
        <v>0</v>
      </c>
      <c r="AA1316" s="713">
        <f t="shared" ref="AA1316:AA1379" si="974">IF(X1316=0,0,+Z1316/X1316*100)</f>
        <v>0</v>
      </c>
    </row>
    <row r="1317" spans="2:27" ht="14.25" customHeight="1" x14ac:dyDescent="0.15">
      <c r="B1317" s="858"/>
      <c r="C1317" s="859"/>
      <c r="D1317" s="861"/>
      <c r="E1317" s="864"/>
      <c r="F1317" s="865"/>
      <c r="G1317" s="847"/>
      <c r="H1317" s="678" t="s">
        <v>567</v>
      </c>
      <c r="I1317" s="690">
        <v>0</v>
      </c>
      <c r="J1317" s="714">
        <f t="shared" si="955"/>
        <v>0</v>
      </c>
      <c r="K1317" s="694"/>
      <c r="L1317" s="690">
        <v>0</v>
      </c>
      <c r="M1317" s="714">
        <f t="shared" si="956"/>
        <v>0</v>
      </c>
      <c r="N1317" s="693"/>
      <c r="O1317" s="850"/>
      <c r="P1317" s="852"/>
      <c r="Q1317" s="854"/>
      <c r="R1317" s="694"/>
      <c r="S1317" s="691">
        <f t="shared" ref="S1317" si="975">+R1317/210*1000</f>
        <v>0</v>
      </c>
      <c r="T1317" s="692"/>
      <c r="U1317" s="695">
        <f t="shared" ref="U1317:U1324" si="976">+K1317+T1317</f>
        <v>0</v>
      </c>
      <c r="V1317" s="696">
        <f t="shared" ref="V1317:V1324" si="977">IF(S1317=0,0,+U1317/S1317*100)</f>
        <v>0</v>
      </c>
      <c r="W1317" s="694"/>
      <c r="X1317" s="691">
        <f t="shared" si="972"/>
        <v>0</v>
      </c>
      <c r="Y1317" s="692"/>
      <c r="Z1317" s="695">
        <f t="shared" si="973"/>
        <v>0</v>
      </c>
      <c r="AA1317" s="697">
        <f t="shared" si="974"/>
        <v>0</v>
      </c>
    </row>
    <row r="1318" spans="2:27" ht="14.25" customHeight="1" x14ac:dyDescent="0.15">
      <c r="B1318" s="858"/>
      <c r="C1318" s="859"/>
      <c r="D1318" s="861"/>
      <c r="E1318" s="864"/>
      <c r="F1318" s="865"/>
      <c r="G1318" s="848"/>
      <c r="H1318" s="679" t="s">
        <v>568</v>
      </c>
      <c r="I1318" s="698">
        <v>0</v>
      </c>
      <c r="J1318" s="715">
        <f t="shared" si="955"/>
        <v>0</v>
      </c>
      <c r="K1318" s="702"/>
      <c r="L1318" s="698">
        <v>0</v>
      </c>
      <c r="M1318" s="715">
        <f t="shared" si="956"/>
        <v>0</v>
      </c>
      <c r="N1318" s="701"/>
      <c r="O1318" s="850"/>
      <c r="P1318" s="852"/>
      <c r="Q1318" s="854"/>
      <c r="R1318" s="702"/>
      <c r="S1318" s="699">
        <f>+R1318/210*1000</f>
        <v>0</v>
      </c>
      <c r="T1318" s="700"/>
      <c r="U1318" s="703">
        <f t="shared" si="976"/>
        <v>0</v>
      </c>
      <c r="V1318" s="704">
        <f t="shared" si="977"/>
        <v>0</v>
      </c>
      <c r="W1318" s="702"/>
      <c r="X1318" s="699">
        <f t="shared" si="972"/>
        <v>0</v>
      </c>
      <c r="Y1318" s="700"/>
      <c r="Z1318" s="703">
        <f t="shared" si="973"/>
        <v>0</v>
      </c>
      <c r="AA1318" s="705">
        <f t="shared" si="974"/>
        <v>0</v>
      </c>
    </row>
    <row r="1319" spans="2:27" ht="14.25" customHeight="1" x14ac:dyDescent="0.15">
      <c r="B1319" s="858"/>
      <c r="C1319" s="859"/>
      <c r="D1319" s="861"/>
      <c r="E1319" s="864"/>
      <c r="F1319" s="865"/>
      <c r="G1319" s="846" t="s">
        <v>567</v>
      </c>
      <c r="H1319" s="680" t="s">
        <v>566</v>
      </c>
      <c r="I1319" s="706">
        <v>0</v>
      </c>
      <c r="J1319" s="716">
        <f t="shared" si="955"/>
        <v>0</v>
      </c>
      <c r="K1319" s="710"/>
      <c r="L1319" s="706">
        <v>0</v>
      </c>
      <c r="M1319" s="716">
        <f t="shared" si="956"/>
        <v>0</v>
      </c>
      <c r="N1319" s="709"/>
      <c r="O1319" s="850"/>
      <c r="P1319" s="852"/>
      <c r="Q1319" s="854"/>
      <c r="R1319" s="710"/>
      <c r="S1319" s="707">
        <f t="shared" ref="S1319:S1324" si="978">+R1319/210*1000</f>
        <v>0</v>
      </c>
      <c r="T1319" s="708"/>
      <c r="U1319" s="711">
        <f t="shared" si="976"/>
        <v>0</v>
      </c>
      <c r="V1319" s="712">
        <f t="shared" si="977"/>
        <v>0</v>
      </c>
      <c r="W1319" s="710"/>
      <c r="X1319" s="707">
        <f t="shared" si="972"/>
        <v>0</v>
      </c>
      <c r="Y1319" s="708"/>
      <c r="Z1319" s="711">
        <f t="shared" si="973"/>
        <v>0</v>
      </c>
      <c r="AA1319" s="713">
        <f t="shared" si="974"/>
        <v>0</v>
      </c>
    </row>
    <row r="1320" spans="2:27" ht="14.25" customHeight="1" x14ac:dyDescent="0.15">
      <c r="B1320" s="858"/>
      <c r="C1320" s="859"/>
      <c r="D1320" s="861"/>
      <c r="E1320" s="864"/>
      <c r="F1320" s="865"/>
      <c r="G1320" s="847"/>
      <c r="H1320" s="678" t="s">
        <v>567</v>
      </c>
      <c r="I1320" s="690">
        <v>0</v>
      </c>
      <c r="J1320" s="714">
        <f t="shared" si="955"/>
        <v>0</v>
      </c>
      <c r="K1320" s="694"/>
      <c r="L1320" s="690">
        <v>0</v>
      </c>
      <c r="M1320" s="714">
        <f t="shared" si="956"/>
        <v>0</v>
      </c>
      <c r="N1320" s="693"/>
      <c r="O1320" s="850"/>
      <c r="P1320" s="852"/>
      <c r="Q1320" s="854"/>
      <c r="R1320" s="694"/>
      <c r="S1320" s="691">
        <f t="shared" si="978"/>
        <v>0</v>
      </c>
      <c r="T1320" s="692"/>
      <c r="U1320" s="695">
        <f t="shared" si="976"/>
        <v>0</v>
      </c>
      <c r="V1320" s="696">
        <f t="shared" si="977"/>
        <v>0</v>
      </c>
      <c r="W1320" s="694"/>
      <c r="X1320" s="691">
        <f t="shared" si="972"/>
        <v>0</v>
      </c>
      <c r="Y1320" s="692"/>
      <c r="Z1320" s="695">
        <f t="shared" si="973"/>
        <v>0</v>
      </c>
      <c r="AA1320" s="697">
        <f t="shared" si="974"/>
        <v>0</v>
      </c>
    </row>
    <row r="1321" spans="2:27" ht="14.25" customHeight="1" x14ac:dyDescent="0.15">
      <c r="B1321" s="858"/>
      <c r="C1321" s="859"/>
      <c r="D1321" s="861"/>
      <c r="E1321" s="864"/>
      <c r="F1321" s="865"/>
      <c r="G1321" s="848"/>
      <c r="H1321" s="679" t="s">
        <v>568</v>
      </c>
      <c r="I1321" s="698">
        <v>0</v>
      </c>
      <c r="J1321" s="715">
        <f t="shared" si="955"/>
        <v>0</v>
      </c>
      <c r="K1321" s="702"/>
      <c r="L1321" s="698">
        <v>0</v>
      </c>
      <c r="M1321" s="715">
        <f t="shared" si="956"/>
        <v>0</v>
      </c>
      <c r="N1321" s="701"/>
      <c r="O1321" s="850"/>
      <c r="P1321" s="852"/>
      <c r="Q1321" s="854"/>
      <c r="R1321" s="702"/>
      <c r="S1321" s="699">
        <f t="shared" si="978"/>
        <v>0</v>
      </c>
      <c r="T1321" s="700"/>
      <c r="U1321" s="703">
        <f t="shared" si="976"/>
        <v>0</v>
      </c>
      <c r="V1321" s="704">
        <f t="shared" si="977"/>
        <v>0</v>
      </c>
      <c r="W1321" s="702"/>
      <c r="X1321" s="699">
        <f t="shared" si="972"/>
        <v>0</v>
      </c>
      <c r="Y1321" s="700"/>
      <c r="Z1321" s="703">
        <f t="shared" si="973"/>
        <v>0</v>
      </c>
      <c r="AA1321" s="705">
        <f t="shared" si="974"/>
        <v>0</v>
      </c>
    </row>
    <row r="1322" spans="2:27" ht="14.25" customHeight="1" x14ac:dyDescent="0.15">
      <c r="B1322" s="858"/>
      <c r="C1322" s="859"/>
      <c r="D1322" s="861"/>
      <c r="E1322" s="864"/>
      <c r="F1322" s="865"/>
      <c r="G1322" s="846" t="s">
        <v>568</v>
      </c>
      <c r="H1322" s="680" t="s">
        <v>566</v>
      </c>
      <c r="I1322" s="706">
        <v>0</v>
      </c>
      <c r="J1322" s="716">
        <f t="shared" si="955"/>
        <v>0</v>
      </c>
      <c r="K1322" s="710"/>
      <c r="L1322" s="706">
        <v>0</v>
      </c>
      <c r="M1322" s="716">
        <f t="shared" si="956"/>
        <v>0</v>
      </c>
      <c r="N1322" s="709"/>
      <c r="O1322" s="850"/>
      <c r="P1322" s="852"/>
      <c r="Q1322" s="854"/>
      <c r="R1322" s="710"/>
      <c r="S1322" s="707">
        <f t="shared" si="978"/>
        <v>0</v>
      </c>
      <c r="T1322" s="708"/>
      <c r="U1322" s="711">
        <f t="shared" si="976"/>
        <v>0</v>
      </c>
      <c r="V1322" s="712">
        <f t="shared" si="977"/>
        <v>0</v>
      </c>
      <c r="W1322" s="710"/>
      <c r="X1322" s="707">
        <f t="shared" si="972"/>
        <v>0</v>
      </c>
      <c r="Y1322" s="708"/>
      <c r="Z1322" s="711">
        <f t="shared" si="973"/>
        <v>0</v>
      </c>
      <c r="AA1322" s="713">
        <f t="shared" si="974"/>
        <v>0</v>
      </c>
    </row>
    <row r="1323" spans="2:27" ht="14.25" customHeight="1" x14ac:dyDescent="0.15">
      <c r="B1323" s="858"/>
      <c r="C1323" s="859"/>
      <c r="D1323" s="861"/>
      <c r="E1323" s="864"/>
      <c r="F1323" s="865"/>
      <c r="G1323" s="847"/>
      <c r="H1323" s="678" t="s">
        <v>567</v>
      </c>
      <c r="I1323" s="690">
        <v>0</v>
      </c>
      <c r="J1323" s="714">
        <f t="shared" si="955"/>
        <v>0</v>
      </c>
      <c r="K1323" s="694"/>
      <c r="L1323" s="690">
        <v>0</v>
      </c>
      <c r="M1323" s="714">
        <f t="shared" si="956"/>
        <v>0</v>
      </c>
      <c r="N1323" s="693"/>
      <c r="O1323" s="850"/>
      <c r="P1323" s="852"/>
      <c r="Q1323" s="854"/>
      <c r="R1323" s="694"/>
      <c r="S1323" s="691">
        <f t="shared" si="978"/>
        <v>0</v>
      </c>
      <c r="T1323" s="692"/>
      <c r="U1323" s="695">
        <f t="shared" si="976"/>
        <v>0</v>
      </c>
      <c r="V1323" s="696">
        <f t="shared" si="977"/>
        <v>0</v>
      </c>
      <c r="W1323" s="694"/>
      <c r="X1323" s="691">
        <f t="shared" si="972"/>
        <v>0</v>
      </c>
      <c r="Y1323" s="692"/>
      <c r="Z1323" s="695">
        <f t="shared" si="973"/>
        <v>0</v>
      </c>
      <c r="AA1323" s="697">
        <f t="shared" si="974"/>
        <v>0</v>
      </c>
    </row>
    <row r="1324" spans="2:27" ht="14.25" customHeight="1" x14ac:dyDescent="0.15">
      <c r="B1324" s="858"/>
      <c r="C1324" s="859"/>
      <c r="D1324" s="862"/>
      <c r="E1324" s="863"/>
      <c r="F1324" s="865"/>
      <c r="G1324" s="848"/>
      <c r="H1324" s="679" t="s">
        <v>568</v>
      </c>
      <c r="I1324" s="698">
        <v>0</v>
      </c>
      <c r="J1324" s="715">
        <f t="shared" si="955"/>
        <v>0</v>
      </c>
      <c r="K1324" s="702"/>
      <c r="L1324" s="698">
        <v>0</v>
      </c>
      <c r="M1324" s="715">
        <f t="shared" si="956"/>
        <v>0</v>
      </c>
      <c r="N1324" s="701"/>
      <c r="O1324" s="849"/>
      <c r="P1324" s="851"/>
      <c r="Q1324" s="853"/>
      <c r="R1324" s="702"/>
      <c r="S1324" s="699">
        <f t="shared" si="978"/>
        <v>0</v>
      </c>
      <c r="T1324" s="700"/>
      <c r="U1324" s="703">
        <f t="shared" si="976"/>
        <v>0</v>
      </c>
      <c r="V1324" s="704">
        <f t="shared" si="977"/>
        <v>0</v>
      </c>
      <c r="W1324" s="702"/>
      <c r="X1324" s="699">
        <f t="shared" si="972"/>
        <v>0</v>
      </c>
      <c r="Y1324" s="700"/>
      <c r="Z1324" s="703">
        <f t="shared" si="973"/>
        <v>0</v>
      </c>
      <c r="AA1324" s="705">
        <f t="shared" si="974"/>
        <v>0</v>
      </c>
    </row>
    <row r="1325" spans="2:27" ht="14.25" customHeight="1" x14ac:dyDescent="0.15">
      <c r="B1325" s="872">
        <v>147</v>
      </c>
      <c r="C1325" s="873" t="s">
        <v>247</v>
      </c>
      <c r="D1325" s="874"/>
      <c r="E1325" s="863">
        <f t="shared" ref="E1325" si="979">SUM(I1325:I1333)+SUM(L1325:L1333)</f>
        <v>150</v>
      </c>
      <c r="F1325" s="865">
        <v>88</v>
      </c>
      <c r="G1325" s="846" t="s">
        <v>566</v>
      </c>
      <c r="H1325" s="680" t="s">
        <v>566</v>
      </c>
      <c r="I1325" s="706">
        <v>75</v>
      </c>
      <c r="J1325" s="716">
        <f t="shared" si="955"/>
        <v>357.14285714285717</v>
      </c>
      <c r="K1325" s="710"/>
      <c r="L1325" s="706">
        <v>75</v>
      </c>
      <c r="M1325" s="716">
        <f t="shared" si="956"/>
        <v>206.19652471058063</v>
      </c>
      <c r="N1325" s="709"/>
      <c r="O1325" s="849"/>
      <c r="P1325" s="851">
        <f t="shared" ref="P1325" si="980">SUM(R1325:R1333)+SUM(W1325:W1333)</f>
        <v>0</v>
      </c>
      <c r="Q1325" s="853"/>
      <c r="R1325" s="710"/>
      <c r="S1325" s="707">
        <f>+R1325/210*1000</f>
        <v>0</v>
      </c>
      <c r="T1325" s="708"/>
      <c r="U1325" s="711">
        <f>+K1325+T1325</f>
        <v>0</v>
      </c>
      <c r="V1325" s="712">
        <f>IF(S1325=0,0,+U1325/S1325*100)</f>
        <v>0</v>
      </c>
      <c r="W1325" s="710"/>
      <c r="X1325" s="707">
        <f t="shared" si="972"/>
        <v>0</v>
      </c>
      <c r="Y1325" s="708"/>
      <c r="Z1325" s="711">
        <f t="shared" si="973"/>
        <v>0</v>
      </c>
      <c r="AA1325" s="713">
        <f t="shared" si="974"/>
        <v>0</v>
      </c>
    </row>
    <row r="1326" spans="2:27" ht="14.25" customHeight="1" x14ac:dyDescent="0.15">
      <c r="B1326" s="872"/>
      <c r="C1326" s="873"/>
      <c r="D1326" s="874"/>
      <c r="E1326" s="864"/>
      <c r="F1326" s="865"/>
      <c r="G1326" s="847"/>
      <c r="H1326" s="678" t="s">
        <v>567</v>
      </c>
      <c r="I1326" s="690">
        <v>0</v>
      </c>
      <c r="J1326" s="714">
        <f t="shared" si="955"/>
        <v>0</v>
      </c>
      <c r="K1326" s="694"/>
      <c r="L1326" s="690">
        <v>0</v>
      </c>
      <c r="M1326" s="714">
        <f t="shared" si="956"/>
        <v>0</v>
      </c>
      <c r="N1326" s="693"/>
      <c r="O1326" s="850"/>
      <c r="P1326" s="852"/>
      <c r="Q1326" s="854"/>
      <c r="R1326" s="694"/>
      <c r="S1326" s="691">
        <f t="shared" ref="S1326" si="981">+R1326/210*1000</f>
        <v>0</v>
      </c>
      <c r="T1326" s="692"/>
      <c r="U1326" s="695">
        <f t="shared" ref="U1326:U1333" si="982">+K1326+T1326</f>
        <v>0</v>
      </c>
      <c r="V1326" s="696">
        <f t="shared" ref="V1326:V1333" si="983">IF(S1326=0,0,+U1326/S1326*100)</f>
        <v>0</v>
      </c>
      <c r="W1326" s="694"/>
      <c r="X1326" s="691">
        <f t="shared" si="972"/>
        <v>0</v>
      </c>
      <c r="Y1326" s="692"/>
      <c r="Z1326" s="695">
        <f t="shared" si="973"/>
        <v>0</v>
      </c>
      <c r="AA1326" s="697">
        <f t="shared" si="974"/>
        <v>0</v>
      </c>
    </row>
    <row r="1327" spans="2:27" ht="14.25" customHeight="1" x14ac:dyDescent="0.15">
      <c r="B1327" s="872"/>
      <c r="C1327" s="873"/>
      <c r="D1327" s="874"/>
      <c r="E1327" s="864"/>
      <c r="F1327" s="865"/>
      <c r="G1327" s="848"/>
      <c r="H1327" s="679" t="s">
        <v>568</v>
      </c>
      <c r="I1327" s="698">
        <v>0</v>
      </c>
      <c r="J1327" s="715">
        <f t="shared" si="955"/>
        <v>0</v>
      </c>
      <c r="K1327" s="702"/>
      <c r="L1327" s="698">
        <v>0</v>
      </c>
      <c r="M1327" s="715">
        <f t="shared" si="956"/>
        <v>0</v>
      </c>
      <c r="N1327" s="701"/>
      <c r="O1327" s="850"/>
      <c r="P1327" s="852"/>
      <c r="Q1327" s="854"/>
      <c r="R1327" s="702"/>
      <c r="S1327" s="699">
        <f>+R1327/210*1000</f>
        <v>0</v>
      </c>
      <c r="T1327" s="700"/>
      <c r="U1327" s="703">
        <f t="shared" si="982"/>
        <v>0</v>
      </c>
      <c r="V1327" s="704">
        <f t="shared" si="983"/>
        <v>0</v>
      </c>
      <c r="W1327" s="702"/>
      <c r="X1327" s="699">
        <f t="shared" si="972"/>
        <v>0</v>
      </c>
      <c r="Y1327" s="700"/>
      <c r="Z1327" s="703">
        <f t="shared" si="973"/>
        <v>0</v>
      </c>
      <c r="AA1327" s="705">
        <f t="shared" si="974"/>
        <v>0</v>
      </c>
    </row>
    <row r="1328" spans="2:27" ht="14.25" customHeight="1" x14ac:dyDescent="0.15">
      <c r="B1328" s="872"/>
      <c r="C1328" s="873"/>
      <c r="D1328" s="874"/>
      <c r="E1328" s="864"/>
      <c r="F1328" s="865"/>
      <c r="G1328" s="846" t="s">
        <v>567</v>
      </c>
      <c r="H1328" s="680" t="s">
        <v>566</v>
      </c>
      <c r="I1328" s="706">
        <v>0</v>
      </c>
      <c r="J1328" s="716">
        <f t="shared" si="955"/>
        <v>0</v>
      </c>
      <c r="K1328" s="710"/>
      <c r="L1328" s="706">
        <v>0</v>
      </c>
      <c r="M1328" s="716">
        <f t="shared" si="956"/>
        <v>0</v>
      </c>
      <c r="N1328" s="709"/>
      <c r="O1328" s="850"/>
      <c r="P1328" s="852"/>
      <c r="Q1328" s="854"/>
      <c r="R1328" s="710"/>
      <c r="S1328" s="707">
        <f t="shared" ref="S1328:S1333" si="984">+R1328/210*1000</f>
        <v>0</v>
      </c>
      <c r="T1328" s="708"/>
      <c r="U1328" s="711">
        <f t="shared" si="982"/>
        <v>0</v>
      </c>
      <c r="V1328" s="712">
        <f t="shared" si="983"/>
        <v>0</v>
      </c>
      <c r="W1328" s="710"/>
      <c r="X1328" s="707">
        <f t="shared" si="972"/>
        <v>0</v>
      </c>
      <c r="Y1328" s="708"/>
      <c r="Z1328" s="711">
        <f t="shared" si="973"/>
        <v>0</v>
      </c>
      <c r="AA1328" s="713">
        <f t="shared" si="974"/>
        <v>0</v>
      </c>
    </row>
    <row r="1329" spans="2:27" ht="14.25" customHeight="1" x14ac:dyDescent="0.15">
      <c r="B1329" s="872"/>
      <c r="C1329" s="873"/>
      <c r="D1329" s="874"/>
      <c r="E1329" s="864"/>
      <c r="F1329" s="865"/>
      <c r="G1329" s="847"/>
      <c r="H1329" s="678" t="s">
        <v>567</v>
      </c>
      <c r="I1329" s="690">
        <v>0</v>
      </c>
      <c r="J1329" s="714">
        <f t="shared" si="955"/>
        <v>0</v>
      </c>
      <c r="K1329" s="694"/>
      <c r="L1329" s="690">
        <v>0</v>
      </c>
      <c r="M1329" s="714">
        <f t="shared" si="956"/>
        <v>0</v>
      </c>
      <c r="N1329" s="693"/>
      <c r="O1329" s="850"/>
      <c r="P1329" s="852"/>
      <c r="Q1329" s="854"/>
      <c r="R1329" s="694"/>
      <c r="S1329" s="691">
        <f t="shared" si="984"/>
        <v>0</v>
      </c>
      <c r="T1329" s="692"/>
      <c r="U1329" s="695">
        <f t="shared" si="982"/>
        <v>0</v>
      </c>
      <c r="V1329" s="696">
        <f t="shared" si="983"/>
        <v>0</v>
      </c>
      <c r="W1329" s="694"/>
      <c r="X1329" s="691">
        <f t="shared" si="972"/>
        <v>0</v>
      </c>
      <c r="Y1329" s="692"/>
      <c r="Z1329" s="695">
        <f t="shared" si="973"/>
        <v>0</v>
      </c>
      <c r="AA1329" s="697">
        <f t="shared" si="974"/>
        <v>0</v>
      </c>
    </row>
    <row r="1330" spans="2:27" ht="14.25" customHeight="1" x14ac:dyDescent="0.15">
      <c r="B1330" s="872"/>
      <c r="C1330" s="873"/>
      <c r="D1330" s="874"/>
      <c r="E1330" s="864"/>
      <c r="F1330" s="865"/>
      <c r="G1330" s="848"/>
      <c r="H1330" s="679" t="s">
        <v>568</v>
      </c>
      <c r="I1330" s="698">
        <v>0</v>
      </c>
      <c r="J1330" s="715">
        <f t="shared" si="955"/>
        <v>0</v>
      </c>
      <c r="K1330" s="702"/>
      <c r="L1330" s="698">
        <v>0</v>
      </c>
      <c r="M1330" s="715">
        <f t="shared" si="956"/>
        <v>0</v>
      </c>
      <c r="N1330" s="701"/>
      <c r="O1330" s="850"/>
      <c r="P1330" s="852"/>
      <c r="Q1330" s="854"/>
      <c r="R1330" s="702"/>
      <c r="S1330" s="699">
        <f t="shared" si="984"/>
        <v>0</v>
      </c>
      <c r="T1330" s="700"/>
      <c r="U1330" s="703">
        <f t="shared" si="982"/>
        <v>0</v>
      </c>
      <c r="V1330" s="704">
        <f t="shared" si="983"/>
        <v>0</v>
      </c>
      <c r="W1330" s="702"/>
      <c r="X1330" s="699">
        <f t="shared" si="972"/>
        <v>0</v>
      </c>
      <c r="Y1330" s="700"/>
      <c r="Z1330" s="703">
        <f t="shared" si="973"/>
        <v>0</v>
      </c>
      <c r="AA1330" s="705">
        <f t="shared" si="974"/>
        <v>0</v>
      </c>
    </row>
    <row r="1331" spans="2:27" ht="14.25" customHeight="1" x14ac:dyDescent="0.15">
      <c r="B1331" s="872"/>
      <c r="C1331" s="873"/>
      <c r="D1331" s="874"/>
      <c r="E1331" s="864"/>
      <c r="F1331" s="865"/>
      <c r="G1331" s="846" t="s">
        <v>568</v>
      </c>
      <c r="H1331" s="680" t="s">
        <v>566</v>
      </c>
      <c r="I1331" s="706">
        <v>0</v>
      </c>
      <c r="J1331" s="716">
        <f t="shared" si="955"/>
        <v>0</v>
      </c>
      <c r="K1331" s="710"/>
      <c r="L1331" s="706">
        <v>0</v>
      </c>
      <c r="M1331" s="716">
        <f t="shared" si="956"/>
        <v>0</v>
      </c>
      <c r="N1331" s="709"/>
      <c r="O1331" s="850"/>
      <c r="P1331" s="852"/>
      <c r="Q1331" s="854"/>
      <c r="R1331" s="710"/>
      <c r="S1331" s="707">
        <f t="shared" si="984"/>
        <v>0</v>
      </c>
      <c r="T1331" s="708"/>
      <c r="U1331" s="711">
        <f t="shared" si="982"/>
        <v>0</v>
      </c>
      <c r="V1331" s="712">
        <f t="shared" si="983"/>
        <v>0</v>
      </c>
      <c r="W1331" s="710"/>
      <c r="X1331" s="707">
        <f t="shared" si="972"/>
        <v>0</v>
      </c>
      <c r="Y1331" s="708"/>
      <c r="Z1331" s="711">
        <f t="shared" si="973"/>
        <v>0</v>
      </c>
      <c r="AA1331" s="713">
        <f t="shared" si="974"/>
        <v>0</v>
      </c>
    </row>
    <row r="1332" spans="2:27" ht="14.25" customHeight="1" x14ac:dyDescent="0.15">
      <c r="B1332" s="872"/>
      <c r="C1332" s="873"/>
      <c r="D1332" s="874"/>
      <c r="E1332" s="864"/>
      <c r="F1332" s="865"/>
      <c r="G1332" s="847"/>
      <c r="H1332" s="678" t="s">
        <v>567</v>
      </c>
      <c r="I1332" s="690">
        <v>0</v>
      </c>
      <c r="J1332" s="691">
        <f t="shared" si="955"/>
        <v>0</v>
      </c>
      <c r="K1332" s="692"/>
      <c r="L1332" s="690">
        <v>0</v>
      </c>
      <c r="M1332" s="691">
        <f t="shared" si="956"/>
        <v>0</v>
      </c>
      <c r="N1332" s="693"/>
      <c r="O1332" s="850"/>
      <c r="P1332" s="852"/>
      <c r="Q1332" s="854"/>
      <c r="R1332" s="694"/>
      <c r="S1332" s="691">
        <f t="shared" si="984"/>
        <v>0</v>
      </c>
      <c r="T1332" s="692"/>
      <c r="U1332" s="695">
        <f t="shared" si="982"/>
        <v>0</v>
      </c>
      <c r="V1332" s="696">
        <f t="shared" si="983"/>
        <v>0</v>
      </c>
      <c r="W1332" s="694"/>
      <c r="X1332" s="691">
        <f t="shared" si="972"/>
        <v>0</v>
      </c>
      <c r="Y1332" s="692"/>
      <c r="Z1332" s="695">
        <f t="shared" si="973"/>
        <v>0</v>
      </c>
      <c r="AA1332" s="697">
        <f t="shared" si="974"/>
        <v>0</v>
      </c>
    </row>
    <row r="1333" spans="2:27" ht="14.25" customHeight="1" x14ac:dyDescent="0.15">
      <c r="B1333" s="872"/>
      <c r="C1333" s="873"/>
      <c r="D1333" s="874"/>
      <c r="E1333" s="863"/>
      <c r="F1333" s="865"/>
      <c r="G1333" s="848"/>
      <c r="H1333" s="679" t="s">
        <v>568</v>
      </c>
      <c r="I1333" s="698">
        <v>0</v>
      </c>
      <c r="J1333" s="699">
        <f t="shared" si="955"/>
        <v>0</v>
      </c>
      <c r="K1333" s="700"/>
      <c r="L1333" s="698">
        <v>0</v>
      </c>
      <c r="M1333" s="699">
        <f t="shared" si="956"/>
        <v>0</v>
      </c>
      <c r="N1333" s="701"/>
      <c r="O1333" s="849"/>
      <c r="P1333" s="851"/>
      <c r="Q1333" s="853"/>
      <c r="R1333" s="702"/>
      <c r="S1333" s="699">
        <f t="shared" si="984"/>
        <v>0</v>
      </c>
      <c r="T1333" s="700"/>
      <c r="U1333" s="703">
        <f t="shared" si="982"/>
        <v>0</v>
      </c>
      <c r="V1333" s="704">
        <f t="shared" si="983"/>
        <v>0</v>
      </c>
      <c r="W1333" s="702"/>
      <c r="X1333" s="699">
        <f t="shared" si="972"/>
        <v>0</v>
      </c>
      <c r="Y1333" s="700"/>
      <c r="Z1333" s="703">
        <f t="shared" si="973"/>
        <v>0</v>
      </c>
      <c r="AA1333" s="705">
        <f t="shared" si="974"/>
        <v>0</v>
      </c>
    </row>
    <row r="1334" spans="2:27" ht="14.25" customHeight="1" x14ac:dyDescent="0.15">
      <c r="B1334" s="872">
        <v>148</v>
      </c>
      <c r="C1334" s="873" t="s">
        <v>248</v>
      </c>
      <c r="D1334" s="874"/>
      <c r="E1334" s="863">
        <f t="shared" ref="E1334" si="985">SUM(I1334:I1342)+SUM(L1334:L1342)</f>
        <v>175</v>
      </c>
      <c r="F1334" s="865">
        <v>126</v>
      </c>
      <c r="G1334" s="846" t="s">
        <v>566</v>
      </c>
      <c r="H1334" s="680" t="s">
        <v>566</v>
      </c>
      <c r="I1334" s="706">
        <v>100</v>
      </c>
      <c r="J1334" s="716">
        <f t="shared" si="955"/>
        <v>476.19047619047615</v>
      </c>
      <c r="K1334" s="710"/>
      <c r="L1334" s="706">
        <v>75</v>
      </c>
      <c r="M1334" s="716">
        <f t="shared" si="956"/>
        <v>206.19652471058063</v>
      </c>
      <c r="N1334" s="709"/>
      <c r="O1334" s="849"/>
      <c r="P1334" s="851">
        <f t="shared" ref="P1334" si="986">SUM(R1334:R1342)+SUM(W1334:W1342)</f>
        <v>0</v>
      </c>
      <c r="Q1334" s="853"/>
      <c r="R1334" s="710"/>
      <c r="S1334" s="707">
        <f>+R1334/210*1000</f>
        <v>0</v>
      </c>
      <c r="T1334" s="708"/>
      <c r="U1334" s="711">
        <f>+K1334+T1334</f>
        <v>0</v>
      </c>
      <c r="V1334" s="712">
        <f>IF(S1334=0,0,+U1334/S1334*100)</f>
        <v>0</v>
      </c>
      <c r="W1334" s="710"/>
      <c r="X1334" s="707">
        <f t="shared" si="972"/>
        <v>0</v>
      </c>
      <c r="Y1334" s="708"/>
      <c r="Z1334" s="711">
        <f t="shared" si="973"/>
        <v>0</v>
      </c>
      <c r="AA1334" s="713">
        <f t="shared" si="974"/>
        <v>0</v>
      </c>
    </row>
    <row r="1335" spans="2:27" ht="14.25" customHeight="1" x14ac:dyDescent="0.15">
      <c r="B1335" s="872"/>
      <c r="C1335" s="873"/>
      <c r="D1335" s="874"/>
      <c r="E1335" s="864"/>
      <c r="F1335" s="865"/>
      <c r="G1335" s="847"/>
      <c r="H1335" s="678" t="s">
        <v>567</v>
      </c>
      <c r="I1335" s="690">
        <v>0</v>
      </c>
      <c r="J1335" s="714">
        <f t="shared" si="955"/>
        <v>0</v>
      </c>
      <c r="K1335" s="694"/>
      <c r="L1335" s="690">
        <v>0</v>
      </c>
      <c r="M1335" s="714">
        <f t="shared" si="956"/>
        <v>0</v>
      </c>
      <c r="N1335" s="693"/>
      <c r="O1335" s="850"/>
      <c r="P1335" s="852"/>
      <c r="Q1335" s="854"/>
      <c r="R1335" s="694"/>
      <c r="S1335" s="691">
        <f t="shared" ref="S1335" si="987">+R1335/210*1000</f>
        <v>0</v>
      </c>
      <c r="T1335" s="692"/>
      <c r="U1335" s="695">
        <f t="shared" ref="U1335:U1342" si="988">+K1335+T1335</f>
        <v>0</v>
      </c>
      <c r="V1335" s="696">
        <f t="shared" ref="V1335:V1342" si="989">IF(S1335=0,0,+U1335/S1335*100)</f>
        <v>0</v>
      </c>
      <c r="W1335" s="694"/>
      <c r="X1335" s="691">
        <f t="shared" si="972"/>
        <v>0</v>
      </c>
      <c r="Y1335" s="692"/>
      <c r="Z1335" s="695">
        <f t="shared" si="973"/>
        <v>0</v>
      </c>
      <c r="AA1335" s="697">
        <f t="shared" si="974"/>
        <v>0</v>
      </c>
    </row>
    <row r="1336" spans="2:27" ht="14.25" customHeight="1" x14ac:dyDescent="0.15">
      <c r="B1336" s="872"/>
      <c r="C1336" s="873"/>
      <c r="D1336" s="874"/>
      <c r="E1336" s="864"/>
      <c r="F1336" s="865"/>
      <c r="G1336" s="848"/>
      <c r="H1336" s="679" t="s">
        <v>568</v>
      </c>
      <c r="I1336" s="698">
        <v>0</v>
      </c>
      <c r="J1336" s="715">
        <f t="shared" si="955"/>
        <v>0</v>
      </c>
      <c r="K1336" s="702"/>
      <c r="L1336" s="698">
        <v>0</v>
      </c>
      <c r="M1336" s="715">
        <f t="shared" si="956"/>
        <v>0</v>
      </c>
      <c r="N1336" s="701"/>
      <c r="O1336" s="850"/>
      <c r="P1336" s="852"/>
      <c r="Q1336" s="854"/>
      <c r="R1336" s="702"/>
      <c r="S1336" s="699">
        <f>+R1336/210*1000</f>
        <v>0</v>
      </c>
      <c r="T1336" s="700"/>
      <c r="U1336" s="703">
        <f t="shared" si="988"/>
        <v>0</v>
      </c>
      <c r="V1336" s="704">
        <f t="shared" si="989"/>
        <v>0</v>
      </c>
      <c r="W1336" s="702"/>
      <c r="X1336" s="699">
        <f t="shared" si="972"/>
        <v>0</v>
      </c>
      <c r="Y1336" s="700"/>
      <c r="Z1336" s="703">
        <f t="shared" si="973"/>
        <v>0</v>
      </c>
      <c r="AA1336" s="705">
        <f t="shared" si="974"/>
        <v>0</v>
      </c>
    </row>
    <row r="1337" spans="2:27" ht="14.25" customHeight="1" x14ac:dyDescent="0.15">
      <c r="B1337" s="872"/>
      <c r="C1337" s="873"/>
      <c r="D1337" s="874"/>
      <c r="E1337" s="864"/>
      <c r="F1337" s="865"/>
      <c r="G1337" s="846" t="s">
        <v>567</v>
      </c>
      <c r="H1337" s="680" t="s">
        <v>566</v>
      </c>
      <c r="I1337" s="706">
        <v>0</v>
      </c>
      <c r="J1337" s="716">
        <f t="shared" si="955"/>
        <v>0</v>
      </c>
      <c r="K1337" s="710"/>
      <c r="L1337" s="706">
        <v>0</v>
      </c>
      <c r="M1337" s="716">
        <f t="shared" si="956"/>
        <v>0</v>
      </c>
      <c r="N1337" s="709"/>
      <c r="O1337" s="850"/>
      <c r="P1337" s="852"/>
      <c r="Q1337" s="854"/>
      <c r="R1337" s="710"/>
      <c r="S1337" s="707">
        <f t="shared" ref="S1337:S1342" si="990">+R1337/210*1000</f>
        <v>0</v>
      </c>
      <c r="T1337" s="708"/>
      <c r="U1337" s="711">
        <f t="shared" si="988"/>
        <v>0</v>
      </c>
      <c r="V1337" s="712">
        <f t="shared" si="989"/>
        <v>0</v>
      </c>
      <c r="W1337" s="710"/>
      <c r="X1337" s="707">
        <f t="shared" si="972"/>
        <v>0</v>
      </c>
      <c r="Y1337" s="708"/>
      <c r="Z1337" s="711">
        <f t="shared" si="973"/>
        <v>0</v>
      </c>
      <c r="AA1337" s="713">
        <f t="shared" si="974"/>
        <v>0</v>
      </c>
    </row>
    <row r="1338" spans="2:27" ht="14.25" customHeight="1" x14ac:dyDescent="0.15">
      <c r="B1338" s="872"/>
      <c r="C1338" s="873"/>
      <c r="D1338" s="874"/>
      <c r="E1338" s="864"/>
      <c r="F1338" s="865"/>
      <c r="G1338" s="847"/>
      <c r="H1338" s="678" t="s">
        <v>567</v>
      </c>
      <c r="I1338" s="690">
        <v>0</v>
      </c>
      <c r="J1338" s="714">
        <f t="shared" si="955"/>
        <v>0</v>
      </c>
      <c r="K1338" s="694"/>
      <c r="L1338" s="690">
        <v>0</v>
      </c>
      <c r="M1338" s="714">
        <f t="shared" si="956"/>
        <v>0</v>
      </c>
      <c r="N1338" s="693"/>
      <c r="O1338" s="850"/>
      <c r="P1338" s="852"/>
      <c r="Q1338" s="854"/>
      <c r="R1338" s="694"/>
      <c r="S1338" s="691">
        <f t="shared" si="990"/>
        <v>0</v>
      </c>
      <c r="T1338" s="692"/>
      <c r="U1338" s="695">
        <f t="shared" si="988"/>
        <v>0</v>
      </c>
      <c r="V1338" s="696">
        <f t="shared" si="989"/>
        <v>0</v>
      </c>
      <c r="W1338" s="694"/>
      <c r="X1338" s="691">
        <f t="shared" si="972"/>
        <v>0</v>
      </c>
      <c r="Y1338" s="692"/>
      <c r="Z1338" s="695">
        <f t="shared" si="973"/>
        <v>0</v>
      </c>
      <c r="AA1338" s="697">
        <f t="shared" si="974"/>
        <v>0</v>
      </c>
    </row>
    <row r="1339" spans="2:27" ht="14.25" customHeight="1" x14ac:dyDescent="0.15">
      <c r="B1339" s="872"/>
      <c r="C1339" s="873"/>
      <c r="D1339" s="874"/>
      <c r="E1339" s="864"/>
      <c r="F1339" s="865"/>
      <c r="G1339" s="848"/>
      <c r="H1339" s="679" t="s">
        <v>568</v>
      </c>
      <c r="I1339" s="698">
        <v>0</v>
      </c>
      <c r="J1339" s="715">
        <f t="shared" si="955"/>
        <v>0</v>
      </c>
      <c r="K1339" s="702"/>
      <c r="L1339" s="698">
        <v>0</v>
      </c>
      <c r="M1339" s="715">
        <f t="shared" si="956"/>
        <v>0</v>
      </c>
      <c r="N1339" s="701"/>
      <c r="O1339" s="850"/>
      <c r="P1339" s="852"/>
      <c r="Q1339" s="854"/>
      <c r="R1339" s="702"/>
      <c r="S1339" s="699">
        <f t="shared" si="990"/>
        <v>0</v>
      </c>
      <c r="T1339" s="700"/>
      <c r="U1339" s="703">
        <f t="shared" si="988"/>
        <v>0</v>
      </c>
      <c r="V1339" s="704">
        <f t="shared" si="989"/>
        <v>0</v>
      </c>
      <c r="W1339" s="702"/>
      <c r="X1339" s="699">
        <f t="shared" si="972"/>
        <v>0</v>
      </c>
      <c r="Y1339" s="700"/>
      <c r="Z1339" s="703">
        <f t="shared" si="973"/>
        <v>0</v>
      </c>
      <c r="AA1339" s="705">
        <f t="shared" si="974"/>
        <v>0</v>
      </c>
    </row>
    <row r="1340" spans="2:27" ht="14.25" customHeight="1" x14ac:dyDescent="0.15">
      <c r="B1340" s="872"/>
      <c r="C1340" s="873"/>
      <c r="D1340" s="874"/>
      <c r="E1340" s="864"/>
      <c r="F1340" s="865"/>
      <c r="G1340" s="846" t="s">
        <v>568</v>
      </c>
      <c r="H1340" s="680" t="s">
        <v>566</v>
      </c>
      <c r="I1340" s="706">
        <v>0</v>
      </c>
      <c r="J1340" s="716">
        <f t="shared" si="955"/>
        <v>0</v>
      </c>
      <c r="K1340" s="710"/>
      <c r="L1340" s="706">
        <v>0</v>
      </c>
      <c r="M1340" s="716">
        <f t="shared" si="956"/>
        <v>0</v>
      </c>
      <c r="N1340" s="709"/>
      <c r="O1340" s="850"/>
      <c r="P1340" s="852"/>
      <c r="Q1340" s="854"/>
      <c r="R1340" s="710"/>
      <c r="S1340" s="707">
        <f t="shared" si="990"/>
        <v>0</v>
      </c>
      <c r="T1340" s="708"/>
      <c r="U1340" s="711">
        <f t="shared" si="988"/>
        <v>0</v>
      </c>
      <c r="V1340" s="712">
        <f t="shared" si="989"/>
        <v>0</v>
      </c>
      <c r="W1340" s="710"/>
      <c r="X1340" s="707">
        <f t="shared" si="972"/>
        <v>0</v>
      </c>
      <c r="Y1340" s="708"/>
      <c r="Z1340" s="711">
        <f t="shared" si="973"/>
        <v>0</v>
      </c>
      <c r="AA1340" s="713">
        <f t="shared" si="974"/>
        <v>0</v>
      </c>
    </row>
    <row r="1341" spans="2:27" ht="14.25" customHeight="1" x14ac:dyDescent="0.15">
      <c r="B1341" s="872"/>
      <c r="C1341" s="873"/>
      <c r="D1341" s="874"/>
      <c r="E1341" s="864"/>
      <c r="F1341" s="865"/>
      <c r="G1341" s="847"/>
      <c r="H1341" s="678" t="s">
        <v>567</v>
      </c>
      <c r="I1341" s="690">
        <v>0</v>
      </c>
      <c r="J1341" s="714">
        <f t="shared" si="955"/>
        <v>0</v>
      </c>
      <c r="K1341" s="694"/>
      <c r="L1341" s="690">
        <v>0</v>
      </c>
      <c r="M1341" s="714">
        <f t="shared" si="956"/>
        <v>0</v>
      </c>
      <c r="N1341" s="693"/>
      <c r="O1341" s="850"/>
      <c r="P1341" s="852"/>
      <c r="Q1341" s="854"/>
      <c r="R1341" s="694"/>
      <c r="S1341" s="691">
        <f t="shared" si="990"/>
        <v>0</v>
      </c>
      <c r="T1341" s="692"/>
      <c r="U1341" s="695">
        <f t="shared" si="988"/>
        <v>0</v>
      </c>
      <c r="V1341" s="696">
        <f t="shared" si="989"/>
        <v>0</v>
      </c>
      <c r="W1341" s="694"/>
      <c r="X1341" s="691">
        <f t="shared" si="972"/>
        <v>0</v>
      </c>
      <c r="Y1341" s="692"/>
      <c r="Z1341" s="695">
        <f t="shared" si="973"/>
        <v>0</v>
      </c>
      <c r="AA1341" s="697">
        <f t="shared" si="974"/>
        <v>0</v>
      </c>
    </row>
    <row r="1342" spans="2:27" ht="14.25" customHeight="1" x14ac:dyDescent="0.15">
      <c r="B1342" s="872"/>
      <c r="C1342" s="873"/>
      <c r="D1342" s="874"/>
      <c r="E1342" s="863"/>
      <c r="F1342" s="865"/>
      <c r="G1342" s="848"/>
      <c r="H1342" s="679" t="s">
        <v>568</v>
      </c>
      <c r="I1342" s="698">
        <v>0</v>
      </c>
      <c r="J1342" s="715">
        <f t="shared" si="955"/>
        <v>0</v>
      </c>
      <c r="K1342" s="702"/>
      <c r="L1342" s="698">
        <v>0</v>
      </c>
      <c r="M1342" s="715">
        <f t="shared" si="956"/>
        <v>0</v>
      </c>
      <c r="N1342" s="701"/>
      <c r="O1342" s="849"/>
      <c r="P1342" s="851"/>
      <c r="Q1342" s="853"/>
      <c r="R1342" s="702"/>
      <c r="S1342" s="699">
        <f t="shared" si="990"/>
        <v>0</v>
      </c>
      <c r="T1342" s="700"/>
      <c r="U1342" s="703">
        <f t="shared" si="988"/>
        <v>0</v>
      </c>
      <c r="V1342" s="704">
        <f t="shared" si="989"/>
        <v>0</v>
      </c>
      <c r="W1342" s="702"/>
      <c r="X1342" s="699">
        <f t="shared" si="972"/>
        <v>0</v>
      </c>
      <c r="Y1342" s="700"/>
      <c r="Z1342" s="703">
        <f t="shared" si="973"/>
        <v>0</v>
      </c>
      <c r="AA1342" s="705">
        <f t="shared" si="974"/>
        <v>0</v>
      </c>
    </row>
    <row r="1343" spans="2:27" ht="14.25" customHeight="1" x14ac:dyDescent="0.15">
      <c r="B1343" s="872">
        <v>149</v>
      </c>
      <c r="C1343" s="873" t="s">
        <v>249</v>
      </c>
      <c r="D1343" s="874"/>
      <c r="E1343" s="863">
        <f t="shared" ref="E1343" si="991">SUM(I1343:I1351)+SUM(L1343:L1351)</f>
        <v>175</v>
      </c>
      <c r="F1343" s="865">
        <v>98</v>
      </c>
      <c r="G1343" s="846" t="s">
        <v>566</v>
      </c>
      <c r="H1343" s="680" t="s">
        <v>566</v>
      </c>
      <c r="I1343" s="706">
        <v>75</v>
      </c>
      <c r="J1343" s="716">
        <f t="shared" si="955"/>
        <v>357.14285714285717</v>
      </c>
      <c r="K1343" s="710"/>
      <c r="L1343" s="706">
        <v>100</v>
      </c>
      <c r="M1343" s="716">
        <f t="shared" si="956"/>
        <v>274.92869961410747</v>
      </c>
      <c r="N1343" s="709"/>
      <c r="O1343" s="849"/>
      <c r="P1343" s="851">
        <f t="shared" ref="P1343" si="992">SUM(R1343:R1351)+SUM(W1343:W1351)</f>
        <v>0</v>
      </c>
      <c r="Q1343" s="853"/>
      <c r="R1343" s="710"/>
      <c r="S1343" s="707">
        <f>+R1343/210*1000</f>
        <v>0</v>
      </c>
      <c r="T1343" s="708"/>
      <c r="U1343" s="711">
        <f>+K1343+T1343</f>
        <v>0</v>
      </c>
      <c r="V1343" s="712">
        <f>IF(S1343=0,0,+U1343/S1343*100)</f>
        <v>0</v>
      </c>
      <c r="W1343" s="710"/>
      <c r="X1343" s="707">
        <f t="shared" si="972"/>
        <v>0</v>
      </c>
      <c r="Y1343" s="708"/>
      <c r="Z1343" s="711">
        <f t="shared" si="973"/>
        <v>0</v>
      </c>
      <c r="AA1343" s="713">
        <f t="shared" si="974"/>
        <v>0</v>
      </c>
    </row>
    <row r="1344" spans="2:27" ht="14.25" customHeight="1" x14ac:dyDescent="0.15">
      <c r="B1344" s="872"/>
      <c r="C1344" s="873"/>
      <c r="D1344" s="874"/>
      <c r="E1344" s="864"/>
      <c r="F1344" s="865"/>
      <c r="G1344" s="847"/>
      <c r="H1344" s="678" t="s">
        <v>567</v>
      </c>
      <c r="I1344" s="690">
        <v>0</v>
      </c>
      <c r="J1344" s="714">
        <f t="shared" si="955"/>
        <v>0</v>
      </c>
      <c r="K1344" s="694"/>
      <c r="L1344" s="690">
        <v>0</v>
      </c>
      <c r="M1344" s="714">
        <f t="shared" si="956"/>
        <v>0</v>
      </c>
      <c r="N1344" s="693"/>
      <c r="O1344" s="850"/>
      <c r="P1344" s="852"/>
      <c r="Q1344" s="854"/>
      <c r="R1344" s="694"/>
      <c r="S1344" s="691">
        <f t="shared" ref="S1344" si="993">+R1344/210*1000</f>
        <v>0</v>
      </c>
      <c r="T1344" s="692"/>
      <c r="U1344" s="695">
        <f t="shared" ref="U1344:U1351" si="994">+K1344+T1344</f>
        <v>0</v>
      </c>
      <c r="V1344" s="696">
        <f t="shared" ref="V1344:V1351" si="995">IF(S1344=0,0,+U1344/S1344*100)</f>
        <v>0</v>
      </c>
      <c r="W1344" s="694"/>
      <c r="X1344" s="691">
        <f t="shared" si="972"/>
        <v>0</v>
      </c>
      <c r="Y1344" s="692"/>
      <c r="Z1344" s="695">
        <f t="shared" si="973"/>
        <v>0</v>
      </c>
      <c r="AA1344" s="697">
        <f t="shared" si="974"/>
        <v>0</v>
      </c>
    </row>
    <row r="1345" spans="2:27" ht="14.25" customHeight="1" x14ac:dyDescent="0.15">
      <c r="B1345" s="872"/>
      <c r="C1345" s="873"/>
      <c r="D1345" s="874"/>
      <c r="E1345" s="864"/>
      <c r="F1345" s="865"/>
      <c r="G1345" s="848"/>
      <c r="H1345" s="679" t="s">
        <v>568</v>
      </c>
      <c r="I1345" s="698">
        <v>0</v>
      </c>
      <c r="J1345" s="715">
        <f t="shared" si="955"/>
        <v>0</v>
      </c>
      <c r="K1345" s="702"/>
      <c r="L1345" s="698">
        <v>0</v>
      </c>
      <c r="M1345" s="715">
        <f t="shared" si="956"/>
        <v>0</v>
      </c>
      <c r="N1345" s="701"/>
      <c r="O1345" s="850"/>
      <c r="P1345" s="852"/>
      <c r="Q1345" s="854"/>
      <c r="R1345" s="702"/>
      <c r="S1345" s="699">
        <f>+R1345/210*1000</f>
        <v>0</v>
      </c>
      <c r="T1345" s="700"/>
      <c r="U1345" s="703">
        <f t="shared" si="994"/>
        <v>0</v>
      </c>
      <c r="V1345" s="704">
        <f t="shared" si="995"/>
        <v>0</v>
      </c>
      <c r="W1345" s="702"/>
      <c r="X1345" s="699">
        <f t="shared" si="972"/>
        <v>0</v>
      </c>
      <c r="Y1345" s="700"/>
      <c r="Z1345" s="703">
        <f t="shared" si="973"/>
        <v>0</v>
      </c>
      <c r="AA1345" s="705">
        <f t="shared" si="974"/>
        <v>0</v>
      </c>
    </row>
    <row r="1346" spans="2:27" ht="14.25" customHeight="1" x14ac:dyDescent="0.15">
      <c r="B1346" s="872"/>
      <c r="C1346" s="873"/>
      <c r="D1346" s="874"/>
      <c r="E1346" s="864"/>
      <c r="F1346" s="865"/>
      <c r="G1346" s="846" t="s">
        <v>567</v>
      </c>
      <c r="H1346" s="680" t="s">
        <v>566</v>
      </c>
      <c r="I1346" s="706">
        <v>0</v>
      </c>
      <c r="J1346" s="716">
        <f t="shared" si="955"/>
        <v>0</v>
      </c>
      <c r="K1346" s="710"/>
      <c r="L1346" s="706">
        <v>0</v>
      </c>
      <c r="M1346" s="716">
        <f t="shared" si="956"/>
        <v>0</v>
      </c>
      <c r="N1346" s="709"/>
      <c r="O1346" s="850"/>
      <c r="P1346" s="852"/>
      <c r="Q1346" s="854"/>
      <c r="R1346" s="710"/>
      <c r="S1346" s="707">
        <f t="shared" ref="S1346:S1351" si="996">+R1346/210*1000</f>
        <v>0</v>
      </c>
      <c r="T1346" s="708"/>
      <c r="U1346" s="711">
        <f t="shared" si="994"/>
        <v>0</v>
      </c>
      <c r="V1346" s="712">
        <f t="shared" si="995"/>
        <v>0</v>
      </c>
      <c r="W1346" s="710"/>
      <c r="X1346" s="707">
        <f t="shared" si="972"/>
        <v>0</v>
      </c>
      <c r="Y1346" s="708"/>
      <c r="Z1346" s="711">
        <f t="shared" si="973"/>
        <v>0</v>
      </c>
      <c r="AA1346" s="713">
        <f t="shared" si="974"/>
        <v>0</v>
      </c>
    </row>
    <row r="1347" spans="2:27" ht="14.25" customHeight="1" x14ac:dyDescent="0.15">
      <c r="B1347" s="872"/>
      <c r="C1347" s="873"/>
      <c r="D1347" s="874"/>
      <c r="E1347" s="864"/>
      <c r="F1347" s="865"/>
      <c r="G1347" s="847"/>
      <c r="H1347" s="678" t="s">
        <v>567</v>
      </c>
      <c r="I1347" s="690">
        <v>0</v>
      </c>
      <c r="J1347" s="714">
        <f t="shared" si="955"/>
        <v>0</v>
      </c>
      <c r="K1347" s="694"/>
      <c r="L1347" s="690">
        <v>0</v>
      </c>
      <c r="M1347" s="714">
        <f t="shared" si="956"/>
        <v>0</v>
      </c>
      <c r="N1347" s="693"/>
      <c r="O1347" s="850"/>
      <c r="P1347" s="852"/>
      <c r="Q1347" s="854"/>
      <c r="R1347" s="694"/>
      <c r="S1347" s="691">
        <f t="shared" si="996"/>
        <v>0</v>
      </c>
      <c r="T1347" s="692"/>
      <c r="U1347" s="695">
        <f t="shared" si="994"/>
        <v>0</v>
      </c>
      <c r="V1347" s="696">
        <f t="shared" si="995"/>
        <v>0</v>
      </c>
      <c r="W1347" s="694"/>
      <c r="X1347" s="691">
        <f t="shared" si="972"/>
        <v>0</v>
      </c>
      <c r="Y1347" s="692"/>
      <c r="Z1347" s="695">
        <f t="shared" si="973"/>
        <v>0</v>
      </c>
      <c r="AA1347" s="697">
        <f t="shared" si="974"/>
        <v>0</v>
      </c>
    </row>
    <row r="1348" spans="2:27" ht="14.25" customHeight="1" x14ac:dyDescent="0.15">
      <c r="B1348" s="872"/>
      <c r="C1348" s="873"/>
      <c r="D1348" s="874"/>
      <c r="E1348" s="864"/>
      <c r="F1348" s="865"/>
      <c r="G1348" s="848"/>
      <c r="H1348" s="679" t="s">
        <v>568</v>
      </c>
      <c r="I1348" s="698">
        <v>0</v>
      </c>
      <c r="J1348" s="715">
        <f t="shared" si="955"/>
        <v>0</v>
      </c>
      <c r="K1348" s="702"/>
      <c r="L1348" s="698">
        <v>0</v>
      </c>
      <c r="M1348" s="715">
        <f t="shared" si="956"/>
        <v>0</v>
      </c>
      <c r="N1348" s="701"/>
      <c r="O1348" s="850"/>
      <c r="P1348" s="852"/>
      <c r="Q1348" s="854"/>
      <c r="R1348" s="702"/>
      <c r="S1348" s="699">
        <f t="shared" si="996"/>
        <v>0</v>
      </c>
      <c r="T1348" s="700"/>
      <c r="U1348" s="703">
        <f t="shared" si="994"/>
        <v>0</v>
      </c>
      <c r="V1348" s="704">
        <f t="shared" si="995"/>
        <v>0</v>
      </c>
      <c r="W1348" s="702"/>
      <c r="X1348" s="699">
        <f t="shared" si="972"/>
        <v>0</v>
      </c>
      <c r="Y1348" s="700"/>
      <c r="Z1348" s="703">
        <f t="shared" si="973"/>
        <v>0</v>
      </c>
      <c r="AA1348" s="705">
        <f t="shared" si="974"/>
        <v>0</v>
      </c>
    </row>
    <row r="1349" spans="2:27" ht="14.25" customHeight="1" x14ac:dyDescent="0.15">
      <c r="B1349" s="872"/>
      <c r="C1349" s="873"/>
      <c r="D1349" s="874"/>
      <c r="E1349" s="864"/>
      <c r="F1349" s="865"/>
      <c r="G1349" s="846" t="s">
        <v>568</v>
      </c>
      <c r="H1349" s="680" t="s">
        <v>566</v>
      </c>
      <c r="I1349" s="706">
        <v>0</v>
      </c>
      <c r="J1349" s="716">
        <f t="shared" si="955"/>
        <v>0</v>
      </c>
      <c r="K1349" s="710"/>
      <c r="L1349" s="706">
        <v>0</v>
      </c>
      <c r="M1349" s="716">
        <f t="shared" si="956"/>
        <v>0</v>
      </c>
      <c r="N1349" s="709"/>
      <c r="O1349" s="850"/>
      <c r="P1349" s="852"/>
      <c r="Q1349" s="854"/>
      <c r="R1349" s="710"/>
      <c r="S1349" s="707">
        <f t="shared" si="996"/>
        <v>0</v>
      </c>
      <c r="T1349" s="708"/>
      <c r="U1349" s="711">
        <f t="shared" si="994"/>
        <v>0</v>
      </c>
      <c r="V1349" s="712">
        <f t="shared" si="995"/>
        <v>0</v>
      </c>
      <c r="W1349" s="710"/>
      <c r="X1349" s="707">
        <f t="shared" si="972"/>
        <v>0</v>
      </c>
      <c r="Y1349" s="708"/>
      <c r="Z1349" s="711">
        <f t="shared" si="973"/>
        <v>0</v>
      </c>
      <c r="AA1349" s="713">
        <f t="shared" si="974"/>
        <v>0</v>
      </c>
    </row>
    <row r="1350" spans="2:27" ht="14.25" customHeight="1" x14ac:dyDescent="0.15">
      <c r="B1350" s="872"/>
      <c r="C1350" s="873"/>
      <c r="D1350" s="874"/>
      <c r="E1350" s="864"/>
      <c r="F1350" s="865"/>
      <c r="G1350" s="847"/>
      <c r="H1350" s="678" t="s">
        <v>567</v>
      </c>
      <c r="I1350" s="690">
        <v>0</v>
      </c>
      <c r="J1350" s="691">
        <f t="shared" si="955"/>
        <v>0</v>
      </c>
      <c r="K1350" s="692"/>
      <c r="L1350" s="690">
        <v>0</v>
      </c>
      <c r="M1350" s="691">
        <f t="shared" si="956"/>
        <v>0</v>
      </c>
      <c r="N1350" s="693"/>
      <c r="O1350" s="850"/>
      <c r="P1350" s="852"/>
      <c r="Q1350" s="854"/>
      <c r="R1350" s="694"/>
      <c r="S1350" s="691">
        <f t="shared" si="996"/>
        <v>0</v>
      </c>
      <c r="T1350" s="692"/>
      <c r="U1350" s="695">
        <f t="shared" si="994"/>
        <v>0</v>
      </c>
      <c r="V1350" s="696">
        <f t="shared" si="995"/>
        <v>0</v>
      </c>
      <c r="W1350" s="694"/>
      <c r="X1350" s="691">
        <f t="shared" si="972"/>
        <v>0</v>
      </c>
      <c r="Y1350" s="692"/>
      <c r="Z1350" s="695">
        <f t="shared" si="973"/>
        <v>0</v>
      </c>
      <c r="AA1350" s="697">
        <f t="shared" si="974"/>
        <v>0</v>
      </c>
    </row>
    <row r="1351" spans="2:27" ht="14.25" customHeight="1" x14ac:dyDescent="0.15">
      <c r="B1351" s="872"/>
      <c r="C1351" s="873"/>
      <c r="D1351" s="874"/>
      <c r="E1351" s="863"/>
      <c r="F1351" s="865"/>
      <c r="G1351" s="848"/>
      <c r="H1351" s="679" t="s">
        <v>568</v>
      </c>
      <c r="I1351" s="698">
        <v>0</v>
      </c>
      <c r="J1351" s="699">
        <f t="shared" si="955"/>
        <v>0</v>
      </c>
      <c r="K1351" s="700"/>
      <c r="L1351" s="698">
        <v>0</v>
      </c>
      <c r="M1351" s="699">
        <f t="shared" si="956"/>
        <v>0</v>
      </c>
      <c r="N1351" s="701"/>
      <c r="O1351" s="849"/>
      <c r="P1351" s="851"/>
      <c r="Q1351" s="853"/>
      <c r="R1351" s="702"/>
      <c r="S1351" s="699">
        <f t="shared" si="996"/>
        <v>0</v>
      </c>
      <c r="T1351" s="700"/>
      <c r="U1351" s="703">
        <f t="shared" si="994"/>
        <v>0</v>
      </c>
      <c r="V1351" s="704">
        <f t="shared" si="995"/>
        <v>0</v>
      </c>
      <c r="W1351" s="702"/>
      <c r="X1351" s="699">
        <f t="shared" si="972"/>
        <v>0</v>
      </c>
      <c r="Y1351" s="700"/>
      <c r="Z1351" s="703">
        <f t="shared" si="973"/>
        <v>0</v>
      </c>
      <c r="AA1351" s="705">
        <f t="shared" si="974"/>
        <v>0</v>
      </c>
    </row>
    <row r="1352" spans="2:27" ht="14.25" customHeight="1" x14ac:dyDescent="0.15">
      <c r="B1352" s="872">
        <v>150</v>
      </c>
      <c r="C1352" s="873" t="s">
        <v>250</v>
      </c>
      <c r="D1352" s="874"/>
      <c r="E1352" s="863">
        <f t="shared" ref="E1352" si="997">SUM(I1352:I1360)+SUM(L1352:L1360)</f>
        <v>175</v>
      </c>
      <c r="F1352" s="865">
        <v>118</v>
      </c>
      <c r="G1352" s="846" t="s">
        <v>566</v>
      </c>
      <c r="H1352" s="680" t="s">
        <v>566</v>
      </c>
      <c r="I1352" s="706">
        <v>100</v>
      </c>
      <c r="J1352" s="716">
        <f t="shared" si="955"/>
        <v>476.19047619047615</v>
      </c>
      <c r="K1352" s="710"/>
      <c r="L1352" s="706">
        <v>75</v>
      </c>
      <c r="M1352" s="716">
        <f t="shared" si="956"/>
        <v>206.19652471058063</v>
      </c>
      <c r="N1352" s="709"/>
      <c r="O1352" s="849"/>
      <c r="P1352" s="851">
        <f t="shared" ref="P1352" si="998">SUM(R1352:R1360)+SUM(W1352:W1360)</f>
        <v>0</v>
      </c>
      <c r="Q1352" s="853"/>
      <c r="R1352" s="710"/>
      <c r="S1352" s="707">
        <f>+R1352/210*1000</f>
        <v>0</v>
      </c>
      <c r="T1352" s="708"/>
      <c r="U1352" s="711">
        <f>+K1352+T1352</f>
        <v>0</v>
      </c>
      <c r="V1352" s="712">
        <f>IF(S1352=0,0,+U1352/S1352*100)</f>
        <v>0</v>
      </c>
      <c r="W1352" s="710"/>
      <c r="X1352" s="707">
        <f t="shared" si="972"/>
        <v>0</v>
      </c>
      <c r="Y1352" s="708"/>
      <c r="Z1352" s="711">
        <f t="shared" si="973"/>
        <v>0</v>
      </c>
      <c r="AA1352" s="713">
        <f t="shared" si="974"/>
        <v>0</v>
      </c>
    </row>
    <row r="1353" spans="2:27" ht="14.25" customHeight="1" x14ac:dyDescent="0.15">
      <c r="B1353" s="872"/>
      <c r="C1353" s="873"/>
      <c r="D1353" s="874"/>
      <c r="E1353" s="864"/>
      <c r="F1353" s="865"/>
      <c r="G1353" s="847"/>
      <c r="H1353" s="678" t="s">
        <v>567</v>
      </c>
      <c r="I1353" s="690">
        <v>0</v>
      </c>
      <c r="J1353" s="714">
        <f t="shared" si="955"/>
        <v>0</v>
      </c>
      <c r="K1353" s="694"/>
      <c r="L1353" s="690">
        <v>0</v>
      </c>
      <c r="M1353" s="714">
        <f t="shared" si="956"/>
        <v>0</v>
      </c>
      <c r="N1353" s="693"/>
      <c r="O1353" s="850"/>
      <c r="P1353" s="852"/>
      <c r="Q1353" s="854"/>
      <c r="R1353" s="694"/>
      <c r="S1353" s="691">
        <f t="shared" ref="S1353" si="999">+R1353/210*1000</f>
        <v>0</v>
      </c>
      <c r="T1353" s="692"/>
      <c r="U1353" s="695">
        <f t="shared" ref="U1353:U1360" si="1000">+K1353+T1353</f>
        <v>0</v>
      </c>
      <c r="V1353" s="696">
        <f t="shared" ref="V1353:V1360" si="1001">IF(S1353=0,0,+U1353/S1353*100)</f>
        <v>0</v>
      </c>
      <c r="W1353" s="694"/>
      <c r="X1353" s="691">
        <f t="shared" si="972"/>
        <v>0</v>
      </c>
      <c r="Y1353" s="692"/>
      <c r="Z1353" s="695">
        <f t="shared" si="973"/>
        <v>0</v>
      </c>
      <c r="AA1353" s="697">
        <f t="shared" si="974"/>
        <v>0</v>
      </c>
    </row>
    <row r="1354" spans="2:27" ht="14.25" customHeight="1" x14ac:dyDescent="0.15">
      <c r="B1354" s="872"/>
      <c r="C1354" s="873"/>
      <c r="D1354" s="874"/>
      <c r="E1354" s="864"/>
      <c r="F1354" s="865"/>
      <c r="G1354" s="848"/>
      <c r="H1354" s="679" t="s">
        <v>568</v>
      </c>
      <c r="I1354" s="698">
        <v>0</v>
      </c>
      <c r="J1354" s="715">
        <f t="shared" si="955"/>
        <v>0</v>
      </c>
      <c r="K1354" s="702"/>
      <c r="L1354" s="698">
        <v>0</v>
      </c>
      <c r="M1354" s="715">
        <f t="shared" si="956"/>
        <v>0</v>
      </c>
      <c r="N1354" s="701"/>
      <c r="O1354" s="850"/>
      <c r="P1354" s="852"/>
      <c r="Q1354" s="854"/>
      <c r="R1354" s="702"/>
      <c r="S1354" s="699">
        <f>+R1354/210*1000</f>
        <v>0</v>
      </c>
      <c r="T1354" s="700"/>
      <c r="U1354" s="703">
        <f t="shared" si="1000"/>
        <v>0</v>
      </c>
      <c r="V1354" s="704">
        <f t="shared" si="1001"/>
        <v>0</v>
      </c>
      <c r="W1354" s="702"/>
      <c r="X1354" s="699">
        <f t="shared" si="972"/>
        <v>0</v>
      </c>
      <c r="Y1354" s="700"/>
      <c r="Z1354" s="703">
        <f t="shared" si="973"/>
        <v>0</v>
      </c>
      <c r="AA1354" s="705">
        <f t="shared" si="974"/>
        <v>0</v>
      </c>
    </row>
    <row r="1355" spans="2:27" ht="14.25" customHeight="1" x14ac:dyDescent="0.15">
      <c r="B1355" s="872"/>
      <c r="C1355" s="873"/>
      <c r="D1355" s="874"/>
      <c r="E1355" s="864"/>
      <c r="F1355" s="865"/>
      <c r="G1355" s="846" t="s">
        <v>567</v>
      </c>
      <c r="H1355" s="680" t="s">
        <v>566</v>
      </c>
      <c r="I1355" s="706">
        <v>0</v>
      </c>
      <c r="J1355" s="716">
        <f t="shared" si="955"/>
        <v>0</v>
      </c>
      <c r="K1355" s="710"/>
      <c r="L1355" s="706">
        <v>0</v>
      </c>
      <c r="M1355" s="716">
        <f t="shared" si="956"/>
        <v>0</v>
      </c>
      <c r="N1355" s="709"/>
      <c r="O1355" s="850"/>
      <c r="P1355" s="852"/>
      <c r="Q1355" s="854"/>
      <c r="R1355" s="710"/>
      <c r="S1355" s="707">
        <f t="shared" ref="S1355:S1360" si="1002">+R1355/210*1000</f>
        <v>0</v>
      </c>
      <c r="T1355" s="708"/>
      <c r="U1355" s="711">
        <f t="shared" si="1000"/>
        <v>0</v>
      </c>
      <c r="V1355" s="712">
        <f t="shared" si="1001"/>
        <v>0</v>
      </c>
      <c r="W1355" s="710"/>
      <c r="X1355" s="707">
        <f t="shared" si="972"/>
        <v>0</v>
      </c>
      <c r="Y1355" s="708"/>
      <c r="Z1355" s="711">
        <f t="shared" si="973"/>
        <v>0</v>
      </c>
      <c r="AA1355" s="713">
        <f t="shared" si="974"/>
        <v>0</v>
      </c>
    </row>
    <row r="1356" spans="2:27" ht="14.25" customHeight="1" x14ac:dyDescent="0.15">
      <c r="B1356" s="872"/>
      <c r="C1356" s="873"/>
      <c r="D1356" s="874"/>
      <c r="E1356" s="864"/>
      <c r="F1356" s="865"/>
      <c r="G1356" s="847"/>
      <c r="H1356" s="678" t="s">
        <v>567</v>
      </c>
      <c r="I1356" s="690">
        <v>0</v>
      </c>
      <c r="J1356" s="714">
        <f t="shared" ref="J1356:J1396" si="1003">I1356/210*1000</f>
        <v>0</v>
      </c>
      <c r="K1356" s="694"/>
      <c r="L1356" s="690">
        <v>0</v>
      </c>
      <c r="M1356" s="714">
        <f t="shared" ref="M1356:M1396" si="1004">L1356/210/SQRT(3)*1000</f>
        <v>0</v>
      </c>
      <c r="N1356" s="693"/>
      <c r="O1356" s="850"/>
      <c r="P1356" s="852"/>
      <c r="Q1356" s="854"/>
      <c r="R1356" s="694"/>
      <c r="S1356" s="691">
        <f t="shared" si="1002"/>
        <v>0</v>
      </c>
      <c r="T1356" s="692"/>
      <c r="U1356" s="695">
        <f t="shared" si="1000"/>
        <v>0</v>
      </c>
      <c r="V1356" s="696">
        <f t="shared" si="1001"/>
        <v>0</v>
      </c>
      <c r="W1356" s="694"/>
      <c r="X1356" s="691">
        <f t="shared" si="972"/>
        <v>0</v>
      </c>
      <c r="Y1356" s="692"/>
      <c r="Z1356" s="695">
        <f t="shared" si="973"/>
        <v>0</v>
      </c>
      <c r="AA1356" s="697">
        <f t="shared" si="974"/>
        <v>0</v>
      </c>
    </row>
    <row r="1357" spans="2:27" ht="14.25" customHeight="1" x14ac:dyDescent="0.15">
      <c r="B1357" s="872"/>
      <c r="C1357" s="873"/>
      <c r="D1357" s="874"/>
      <c r="E1357" s="864"/>
      <c r="F1357" s="865"/>
      <c r="G1357" s="848"/>
      <c r="H1357" s="679" t="s">
        <v>568</v>
      </c>
      <c r="I1357" s="698">
        <v>0</v>
      </c>
      <c r="J1357" s="715">
        <f t="shared" si="1003"/>
        <v>0</v>
      </c>
      <c r="K1357" s="702"/>
      <c r="L1357" s="698">
        <v>0</v>
      </c>
      <c r="M1357" s="715">
        <f t="shared" si="1004"/>
        <v>0</v>
      </c>
      <c r="N1357" s="701"/>
      <c r="O1357" s="850"/>
      <c r="P1357" s="852"/>
      <c r="Q1357" s="854"/>
      <c r="R1357" s="702"/>
      <c r="S1357" s="699">
        <f t="shared" si="1002"/>
        <v>0</v>
      </c>
      <c r="T1357" s="700"/>
      <c r="U1357" s="703">
        <f t="shared" si="1000"/>
        <v>0</v>
      </c>
      <c r="V1357" s="704">
        <f t="shared" si="1001"/>
        <v>0</v>
      </c>
      <c r="W1357" s="702"/>
      <c r="X1357" s="699">
        <f t="shared" si="972"/>
        <v>0</v>
      </c>
      <c r="Y1357" s="700"/>
      <c r="Z1357" s="703">
        <f t="shared" si="973"/>
        <v>0</v>
      </c>
      <c r="AA1357" s="705">
        <f t="shared" si="974"/>
        <v>0</v>
      </c>
    </row>
    <row r="1358" spans="2:27" ht="14.25" customHeight="1" x14ac:dyDescent="0.15">
      <c r="B1358" s="872"/>
      <c r="C1358" s="873"/>
      <c r="D1358" s="874"/>
      <c r="E1358" s="864"/>
      <c r="F1358" s="865"/>
      <c r="G1358" s="846" t="s">
        <v>568</v>
      </c>
      <c r="H1358" s="680" t="s">
        <v>566</v>
      </c>
      <c r="I1358" s="706">
        <v>0</v>
      </c>
      <c r="J1358" s="716">
        <f t="shared" si="1003"/>
        <v>0</v>
      </c>
      <c r="K1358" s="710"/>
      <c r="L1358" s="706">
        <v>0</v>
      </c>
      <c r="M1358" s="716">
        <f t="shared" si="1004"/>
        <v>0</v>
      </c>
      <c r="N1358" s="709"/>
      <c r="O1358" s="850"/>
      <c r="P1358" s="852"/>
      <c r="Q1358" s="854"/>
      <c r="R1358" s="710"/>
      <c r="S1358" s="707">
        <f t="shared" si="1002"/>
        <v>0</v>
      </c>
      <c r="T1358" s="708"/>
      <c r="U1358" s="711">
        <f t="shared" si="1000"/>
        <v>0</v>
      </c>
      <c r="V1358" s="712">
        <f t="shared" si="1001"/>
        <v>0</v>
      </c>
      <c r="W1358" s="710"/>
      <c r="X1358" s="707">
        <f t="shared" si="972"/>
        <v>0</v>
      </c>
      <c r="Y1358" s="708"/>
      <c r="Z1358" s="711">
        <f t="shared" si="973"/>
        <v>0</v>
      </c>
      <c r="AA1358" s="713">
        <f t="shared" si="974"/>
        <v>0</v>
      </c>
    </row>
    <row r="1359" spans="2:27" ht="14.25" customHeight="1" x14ac:dyDescent="0.15">
      <c r="B1359" s="872"/>
      <c r="C1359" s="873"/>
      <c r="D1359" s="874"/>
      <c r="E1359" s="864"/>
      <c r="F1359" s="865"/>
      <c r="G1359" s="847"/>
      <c r="H1359" s="678" t="s">
        <v>567</v>
      </c>
      <c r="I1359" s="690">
        <v>0</v>
      </c>
      <c r="J1359" s="714">
        <f t="shared" si="1003"/>
        <v>0</v>
      </c>
      <c r="K1359" s="694"/>
      <c r="L1359" s="690">
        <v>0</v>
      </c>
      <c r="M1359" s="714">
        <f t="shared" si="1004"/>
        <v>0</v>
      </c>
      <c r="N1359" s="693"/>
      <c r="O1359" s="850"/>
      <c r="P1359" s="852"/>
      <c r="Q1359" s="854"/>
      <c r="R1359" s="694"/>
      <c r="S1359" s="691">
        <f t="shared" si="1002"/>
        <v>0</v>
      </c>
      <c r="T1359" s="692"/>
      <c r="U1359" s="695">
        <f t="shared" si="1000"/>
        <v>0</v>
      </c>
      <c r="V1359" s="696">
        <f t="shared" si="1001"/>
        <v>0</v>
      </c>
      <c r="W1359" s="694"/>
      <c r="X1359" s="691">
        <f t="shared" si="972"/>
        <v>0</v>
      </c>
      <c r="Y1359" s="692"/>
      <c r="Z1359" s="695">
        <f t="shared" si="973"/>
        <v>0</v>
      </c>
      <c r="AA1359" s="697">
        <f t="shared" si="974"/>
        <v>0</v>
      </c>
    </row>
    <row r="1360" spans="2:27" ht="14.25" customHeight="1" x14ac:dyDescent="0.15">
      <c r="B1360" s="872"/>
      <c r="C1360" s="873"/>
      <c r="D1360" s="874"/>
      <c r="E1360" s="863"/>
      <c r="F1360" s="865"/>
      <c r="G1360" s="848"/>
      <c r="H1360" s="679" t="s">
        <v>568</v>
      </c>
      <c r="I1360" s="698">
        <v>0</v>
      </c>
      <c r="J1360" s="715">
        <f t="shared" si="1003"/>
        <v>0</v>
      </c>
      <c r="K1360" s="702"/>
      <c r="L1360" s="698">
        <v>0</v>
      </c>
      <c r="M1360" s="715">
        <f t="shared" si="1004"/>
        <v>0</v>
      </c>
      <c r="N1360" s="701"/>
      <c r="O1360" s="849"/>
      <c r="P1360" s="851"/>
      <c r="Q1360" s="853"/>
      <c r="R1360" s="702"/>
      <c r="S1360" s="699">
        <f t="shared" si="1002"/>
        <v>0</v>
      </c>
      <c r="T1360" s="700"/>
      <c r="U1360" s="703">
        <f t="shared" si="1000"/>
        <v>0</v>
      </c>
      <c r="V1360" s="704">
        <f t="shared" si="1001"/>
        <v>0</v>
      </c>
      <c r="W1360" s="702"/>
      <c r="X1360" s="699">
        <f t="shared" si="972"/>
        <v>0</v>
      </c>
      <c r="Y1360" s="700"/>
      <c r="Z1360" s="703">
        <f t="shared" si="973"/>
        <v>0</v>
      </c>
      <c r="AA1360" s="705">
        <f t="shared" si="974"/>
        <v>0</v>
      </c>
    </row>
    <row r="1361" spans="2:27" ht="14.25" customHeight="1" x14ac:dyDescent="0.15">
      <c r="B1361" s="872">
        <v>151</v>
      </c>
      <c r="C1361" s="873" t="s">
        <v>251</v>
      </c>
      <c r="D1361" s="874"/>
      <c r="E1361" s="863">
        <f t="shared" ref="E1361" si="1005">SUM(I1361:I1369)+SUM(L1361:L1369)</f>
        <v>500</v>
      </c>
      <c r="F1361" s="865">
        <v>122</v>
      </c>
      <c r="G1361" s="846" t="s">
        <v>566</v>
      </c>
      <c r="H1361" s="680" t="s">
        <v>566</v>
      </c>
      <c r="I1361" s="706">
        <v>150</v>
      </c>
      <c r="J1361" s="716">
        <f t="shared" si="1003"/>
        <v>714.28571428571433</v>
      </c>
      <c r="K1361" s="710"/>
      <c r="L1361" s="706">
        <v>150</v>
      </c>
      <c r="M1361" s="716">
        <f t="shared" si="1004"/>
        <v>412.39304942116127</v>
      </c>
      <c r="N1361" s="709"/>
      <c r="O1361" s="849"/>
      <c r="P1361" s="851">
        <f t="shared" ref="P1361" si="1006">SUM(R1361:R1369)+SUM(W1361:W1369)</f>
        <v>0</v>
      </c>
      <c r="Q1361" s="853"/>
      <c r="R1361" s="710"/>
      <c r="S1361" s="707">
        <f>+R1361/210*1000</f>
        <v>0</v>
      </c>
      <c r="T1361" s="708"/>
      <c r="U1361" s="711">
        <f>+K1361+T1361</f>
        <v>0</v>
      </c>
      <c r="V1361" s="712">
        <f>IF(S1361=0,0,+U1361/S1361*100)</f>
        <v>0</v>
      </c>
      <c r="W1361" s="710"/>
      <c r="X1361" s="707">
        <f t="shared" si="972"/>
        <v>0</v>
      </c>
      <c r="Y1361" s="708"/>
      <c r="Z1361" s="711">
        <f t="shared" si="973"/>
        <v>0</v>
      </c>
      <c r="AA1361" s="713">
        <f t="shared" si="974"/>
        <v>0</v>
      </c>
    </row>
    <row r="1362" spans="2:27" ht="14.25" customHeight="1" x14ac:dyDescent="0.15">
      <c r="B1362" s="872"/>
      <c r="C1362" s="873"/>
      <c r="D1362" s="874"/>
      <c r="E1362" s="864"/>
      <c r="F1362" s="865"/>
      <c r="G1362" s="847"/>
      <c r="H1362" s="678" t="s">
        <v>567</v>
      </c>
      <c r="I1362" s="690">
        <v>100</v>
      </c>
      <c r="J1362" s="714">
        <f t="shared" si="1003"/>
        <v>476.19047619047615</v>
      </c>
      <c r="K1362" s="694"/>
      <c r="L1362" s="690">
        <v>0</v>
      </c>
      <c r="M1362" s="714">
        <f t="shared" si="1004"/>
        <v>0</v>
      </c>
      <c r="N1362" s="693"/>
      <c r="O1362" s="850"/>
      <c r="P1362" s="852"/>
      <c r="Q1362" s="854"/>
      <c r="R1362" s="694"/>
      <c r="S1362" s="691">
        <f t="shared" ref="S1362" si="1007">+R1362/210*1000</f>
        <v>0</v>
      </c>
      <c r="T1362" s="692"/>
      <c r="U1362" s="695">
        <f t="shared" ref="U1362:U1369" si="1008">+K1362+T1362</f>
        <v>0</v>
      </c>
      <c r="V1362" s="696">
        <f t="shared" ref="V1362:V1369" si="1009">IF(S1362=0,0,+U1362/S1362*100)</f>
        <v>0</v>
      </c>
      <c r="W1362" s="694"/>
      <c r="X1362" s="691">
        <f t="shared" si="972"/>
        <v>0</v>
      </c>
      <c r="Y1362" s="692"/>
      <c r="Z1362" s="695">
        <f t="shared" si="973"/>
        <v>0</v>
      </c>
      <c r="AA1362" s="697">
        <f t="shared" si="974"/>
        <v>0</v>
      </c>
    </row>
    <row r="1363" spans="2:27" ht="14.25" customHeight="1" x14ac:dyDescent="0.15">
      <c r="B1363" s="872"/>
      <c r="C1363" s="873"/>
      <c r="D1363" s="874"/>
      <c r="E1363" s="864"/>
      <c r="F1363" s="865"/>
      <c r="G1363" s="848"/>
      <c r="H1363" s="679" t="s">
        <v>568</v>
      </c>
      <c r="I1363" s="698">
        <v>0</v>
      </c>
      <c r="J1363" s="715">
        <f t="shared" si="1003"/>
        <v>0</v>
      </c>
      <c r="K1363" s="702"/>
      <c r="L1363" s="698">
        <v>0</v>
      </c>
      <c r="M1363" s="715">
        <f t="shared" si="1004"/>
        <v>0</v>
      </c>
      <c r="N1363" s="701"/>
      <c r="O1363" s="850"/>
      <c r="P1363" s="852"/>
      <c r="Q1363" s="854"/>
      <c r="R1363" s="702"/>
      <c r="S1363" s="699">
        <f>+R1363/210*1000</f>
        <v>0</v>
      </c>
      <c r="T1363" s="700"/>
      <c r="U1363" s="703">
        <f t="shared" si="1008"/>
        <v>0</v>
      </c>
      <c r="V1363" s="704">
        <f t="shared" si="1009"/>
        <v>0</v>
      </c>
      <c r="W1363" s="702"/>
      <c r="X1363" s="699">
        <f t="shared" si="972"/>
        <v>0</v>
      </c>
      <c r="Y1363" s="700"/>
      <c r="Z1363" s="703">
        <f t="shared" si="973"/>
        <v>0</v>
      </c>
      <c r="AA1363" s="705">
        <f t="shared" si="974"/>
        <v>0</v>
      </c>
    </row>
    <row r="1364" spans="2:27" ht="14.25" customHeight="1" x14ac:dyDescent="0.15">
      <c r="B1364" s="872"/>
      <c r="C1364" s="873"/>
      <c r="D1364" s="874"/>
      <c r="E1364" s="864"/>
      <c r="F1364" s="865"/>
      <c r="G1364" s="846" t="s">
        <v>567</v>
      </c>
      <c r="H1364" s="680" t="s">
        <v>566</v>
      </c>
      <c r="I1364" s="706">
        <v>100</v>
      </c>
      <c r="J1364" s="716">
        <f t="shared" si="1003"/>
        <v>476.19047619047615</v>
      </c>
      <c r="K1364" s="710"/>
      <c r="L1364" s="706">
        <v>0</v>
      </c>
      <c r="M1364" s="716">
        <f t="shared" si="1004"/>
        <v>0</v>
      </c>
      <c r="N1364" s="709"/>
      <c r="O1364" s="850"/>
      <c r="P1364" s="852"/>
      <c r="Q1364" s="854"/>
      <c r="R1364" s="710"/>
      <c r="S1364" s="707">
        <f t="shared" ref="S1364:S1369" si="1010">+R1364/210*1000</f>
        <v>0</v>
      </c>
      <c r="T1364" s="708"/>
      <c r="U1364" s="711">
        <f t="shared" si="1008"/>
        <v>0</v>
      </c>
      <c r="V1364" s="712">
        <f t="shared" si="1009"/>
        <v>0</v>
      </c>
      <c r="W1364" s="710"/>
      <c r="X1364" s="707">
        <f t="shared" si="972"/>
        <v>0</v>
      </c>
      <c r="Y1364" s="708"/>
      <c r="Z1364" s="711">
        <f t="shared" si="973"/>
        <v>0</v>
      </c>
      <c r="AA1364" s="713">
        <f t="shared" si="974"/>
        <v>0</v>
      </c>
    </row>
    <row r="1365" spans="2:27" ht="14.25" customHeight="1" x14ac:dyDescent="0.15">
      <c r="B1365" s="872"/>
      <c r="C1365" s="873"/>
      <c r="D1365" s="874"/>
      <c r="E1365" s="864"/>
      <c r="F1365" s="865"/>
      <c r="G1365" s="847"/>
      <c r="H1365" s="678" t="s">
        <v>567</v>
      </c>
      <c r="I1365" s="690">
        <v>0</v>
      </c>
      <c r="J1365" s="714">
        <f t="shared" si="1003"/>
        <v>0</v>
      </c>
      <c r="K1365" s="694"/>
      <c r="L1365" s="690">
        <v>0</v>
      </c>
      <c r="M1365" s="714">
        <f t="shared" si="1004"/>
        <v>0</v>
      </c>
      <c r="N1365" s="693"/>
      <c r="O1365" s="850"/>
      <c r="P1365" s="852"/>
      <c r="Q1365" s="854"/>
      <c r="R1365" s="694"/>
      <c r="S1365" s="691">
        <f t="shared" si="1010"/>
        <v>0</v>
      </c>
      <c r="T1365" s="692"/>
      <c r="U1365" s="695">
        <f t="shared" si="1008"/>
        <v>0</v>
      </c>
      <c r="V1365" s="696">
        <f t="shared" si="1009"/>
        <v>0</v>
      </c>
      <c r="W1365" s="694"/>
      <c r="X1365" s="691">
        <f t="shared" si="972"/>
        <v>0</v>
      </c>
      <c r="Y1365" s="692"/>
      <c r="Z1365" s="695">
        <f t="shared" si="973"/>
        <v>0</v>
      </c>
      <c r="AA1365" s="697">
        <f t="shared" si="974"/>
        <v>0</v>
      </c>
    </row>
    <row r="1366" spans="2:27" ht="14.25" customHeight="1" x14ac:dyDescent="0.15">
      <c r="B1366" s="872"/>
      <c r="C1366" s="873"/>
      <c r="D1366" s="874"/>
      <c r="E1366" s="864"/>
      <c r="F1366" s="865"/>
      <c r="G1366" s="848"/>
      <c r="H1366" s="679" t="s">
        <v>568</v>
      </c>
      <c r="I1366" s="698">
        <v>0</v>
      </c>
      <c r="J1366" s="715">
        <f t="shared" si="1003"/>
        <v>0</v>
      </c>
      <c r="K1366" s="702"/>
      <c r="L1366" s="698">
        <v>0</v>
      </c>
      <c r="M1366" s="715">
        <f t="shared" si="1004"/>
        <v>0</v>
      </c>
      <c r="N1366" s="701"/>
      <c r="O1366" s="850"/>
      <c r="P1366" s="852"/>
      <c r="Q1366" s="854"/>
      <c r="R1366" s="702"/>
      <c r="S1366" s="699">
        <f t="shared" si="1010"/>
        <v>0</v>
      </c>
      <c r="T1366" s="700"/>
      <c r="U1366" s="703">
        <f t="shared" si="1008"/>
        <v>0</v>
      </c>
      <c r="V1366" s="704">
        <f t="shared" si="1009"/>
        <v>0</v>
      </c>
      <c r="W1366" s="702"/>
      <c r="X1366" s="699">
        <f t="shared" si="972"/>
        <v>0</v>
      </c>
      <c r="Y1366" s="700"/>
      <c r="Z1366" s="703">
        <f t="shared" si="973"/>
        <v>0</v>
      </c>
      <c r="AA1366" s="705">
        <f t="shared" si="974"/>
        <v>0</v>
      </c>
    </row>
    <row r="1367" spans="2:27" ht="14.25" customHeight="1" x14ac:dyDescent="0.15">
      <c r="B1367" s="872"/>
      <c r="C1367" s="873"/>
      <c r="D1367" s="874"/>
      <c r="E1367" s="864"/>
      <c r="F1367" s="865"/>
      <c r="G1367" s="846" t="s">
        <v>568</v>
      </c>
      <c r="H1367" s="680" t="s">
        <v>566</v>
      </c>
      <c r="I1367" s="706">
        <v>0</v>
      </c>
      <c r="J1367" s="716">
        <f t="shared" si="1003"/>
        <v>0</v>
      </c>
      <c r="K1367" s="710"/>
      <c r="L1367" s="706">
        <v>0</v>
      </c>
      <c r="M1367" s="716">
        <f t="shared" si="1004"/>
        <v>0</v>
      </c>
      <c r="N1367" s="709"/>
      <c r="O1367" s="850"/>
      <c r="P1367" s="852"/>
      <c r="Q1367" s="854"/>
      <c r="R1367" s="710"/>
      <c r="S1367" s="707">
        <f t="shared" si="1010"/>
        <v>0</v>
      </c>
      <c r="T1367" s="708"/>
      <c r="U1367" s="711">
        <f t="shared" si="1008"/>
        <v>0</v>
      </c>
      <c r="V1367" s="712">
        <f t="shared" si="1009"/>
        <v>0</v>
      </c>
      <c r="W1367" s="710"/>
      <c r="X1367" s="707">
        <f t="shared" si="972"/>
        <v>0</v>
      </c>
      <c r="Y1367" s="708"/>
      <c r="Z1367" s="711">
        <f t="shared" si="973"/>
        <v>0</v>
      </c>
      <c r="AA1367" s="713">
        <f t="shared" si="974"/>
        <v>0</v>
      </c>
    </row>
    <row r="1368" spans="2:27" ht="14.25" customHeight="1" x14ac:dyDescent="0.15">
      <c r="B1368" s="872"/>
      <c r="C1368" s="873"/>
      <c r="D1368" s="874"/>
      <c r="E1368" s="864"/>
      <c r="F1368" s="865"/>
      <c r="G1368" s="847"/>
      <c r="H1368" s="678" t="s">
        <v>567</v>
      </c>
      <c r="I1368" s="690">
        <v>0</v>
      </c>
      <c r="J1368" s="691">
        <f t="shared" si="1003"/>
        <v>0</v>
      </c>
      <c r="K1368" s="692"/>
      <c r="L1368" s="690">
        <v>0</v>
      </c>
      <c r="M1368" s="691">
        <f t="shared" si="1004"/>
        <v>0</v>
      </c>
      <c r="N1368" s="693"/>
      <c r="O1368" s="850"/>
      <c r="P1368" s="852"/>
      <c r="Q1368" s="854"/>
      <c r="R1368" s="694"/>
      <c r="S1368" s="691">
        <f t="shared" si="1010"/>
        <v>0</v>
      </c>
      <c r="T1368" s="692"/>
      <c r="U1368" s="695">
        <f t="shared" si="1008"/>
        <v>0</v>
      </c>
      <c r="V1368" s="696">
        <f t="shared" si="1009"/>
        <v>0</v>
      </c>
      <c r="W1368" s="694"/>
      <c r="X1368" s="691">
        <f t="shared" si="972"/>
        <v>0</v>
      </c>
      <c r="Y1368" s="692"/>
      <c r="Z1368" s="695">
        <f t="shared" si="973"/>
        <v>0</v>
      </c>
      <c r="AA1368" s="697">
        <f t="shared" si="974"/>
        <v>0</v>
      </c>
    </row>
    <row r="1369" spans="2:27" ht="14.25" customHeight="1" x14ac:dyDescent="0.15">
      <c r="B1369" s="872"/>
      <c r="C1369" s="873"/>
      <c r="D1369" s="874"/>
      <c r="E1369" s="863"/>
      <c r="F1369" s="865"/>
      <c r="G1369" s="848"/>
      <c r="H1369" s="679" t="s">
        <v>568</v>
      </c>
      <c r="I1369" s="698">
        <v>0</v>
      </c>
      <c r="J1369" s="699">
        <f t="shared" si="1003"/>
        <v>0</v>
      </c>
      <c r="K1369" s="700"/>
      <c r="L1369" s="698">
        <v>0</v>
      </c>
      <c r="M1369" s="699">
        <f t="shared" si="1004"/>
        <v>0</v>
      </c>
      <c r="N1369" s="701"/>
      <c r="O1369" s="849"/>
      <c r="P1369" s="851"/>
      <c r="Q1369" s="853"/>
      <c r="R1369" s="702"/>
      <c r="S1369" s="699">
        <f t="shared" si="1010"/>
        <v>0</v>
      </c>
      <c r="T1369" s="700"/>
      <c r="U1369" s="703">
        <f t="shared" si="1008"/>
        <v>0</v>
      </c>
      <c r="V1369" s="704">
        <f t="shared" si="1009"/>
        <v>0</v>
      </c>
      <c r="W1369" s="702"/>
      <c r="X1369" s="699">
        <f t="shared" si="972"/>
        <v>0</v>
      </c>
      <c r="Y1369" s="700"/>
      <c r="Z1369" s="703">
        <f t="shared" si="973"/>
        <v>0</v>
      </c>
      <c r="AA1369" s="705">
        <f t="shared" si="974"/>
        <v>0</v>
      </c>
    </row>
    <row r="1370" spans="2:27" ht="14.25" customHeight="1" x14ac:dyDescent="0.15">
      <c r="B1370" s="872">
        <v>152</v>
      </c>
      <c r="C1370" s="873" t="s">
        <v>564</v>
      </c>
      <c r="D1370" s="874"/>
      <c r="E1370" s="863">
        <f t="shared" ref="E1370" si="1011">SUM(I1370:I1378)+SUM(L1370:L1378)</f>
        <v>150</v>
      </c>
      <c r="F1370" s="865">
        <v>172</v>
      </c>
      <c r="G1370" s="846" t="s">
        <v>566</v>
      </c>
      <c r="H1370" s="680" t="s">
        <v>566</v>
      </c>
      <c r="I1370" s="706">
        <v>75</v>
      </c>
      <c r="J1370" s="716">
        <f t="shared" si="1003"/>
        <v>357.14285714285717</v>
      </c>
      <c r="K1370" s="710"/>
      <c r="L1370" s="706">
        <v>75</v>
      </c>
      <c r="M1370" s="716">
        <f t="shared" si="1004"/>
        <v>206.19652471058063</v>
      </c>
      <c r="N1370" s="709"/>
      <c r="O1370" s="849"/>
      <c r="P1370" s="851">
        <f t="shared" ref="P1370" si="1012">SUM(R1370:R1378)+SUM(W1370:W1378)</f>
        <v>0</v>
      </c>
      <c r="Q1370" s="853"/>
      <c r="R1370" s="710"/>
      <c r="S1370" s="707">
        <f>+R1370/210*1000</f>
        <v>0</v>
      </c>
      <c r="T1370" s="708"/>
      <c r="U1370" s="711">
        <f>+K1370+T1370</f>
        <v>0</v>
      </c>
      <c r="V1370" s="712">
        <f>IF(S1370=0,0,+U1370/S1370*100)</f>
        <v>0</v>
      </c>
      <c r="W1370" s="710"/>
      <c r="X1370" s="707">
        <f t="shared" si="972"/>
        <v>0</v>
      </c>
      <c r="Y1370" s="708"/>
      <c r="Z1370" s="711">
        <f t="shared" si="973"/>
        <v>0</v>
      </c>
      <c r="AA1370" s="713">
        <f t="shared" si="974"/>
        <v>0</v>
      </c>
    </row>
    <row r="1371" spans="2:27" ht="14.25" customHeight="1" x14ac:dyDescent="0.15">
      <c r="B1371" s="872"/>
      <c r="C1371" s="873"/>
      <c r="D1371" s="874"/>
      <c r="E1371" s="864"/>
      <c r="F1371" s="865"/>
      <c r="G1371" s="847"/>
      <c r="H1371" s="678" t="s">
        <v>567</v>
      </c>
      <c r="I1371" s="690">
        <v>0</v>
      </c>
      <c r="J1371" s="714">
        <f t="shared" si="1003"/>
        <v>0</v>
      </c>
      <c r="K1371" s="694"/>
      <c r="L1371" s="690">
        <v>0</v>
      </c>
      <c r="M1371" s="714">
        <f t="shared" si="1004"/>
        <v>0</v>
      </c>
      <c r="N1371" s="693"/>
      <c r="O1371" s="850"/>
      <c r="P1371" s="852"/>
      <c r="Q1371" s="854"/>
      <c r="R1371" s="694"/>
      <c r="S1371" s="691">
        <f t="shared" ref="S1371" si="1013">+R1371/210*1000</f>
        <v>0</v>
      </c>
      <c r="T1371" s="692"/>
      <c r="U1371" s="695">
        <f t="shared" ref="U1371:U1378" si="1014">+K1371+T1371</f>
        <v>0</v>
      </c>
      <c r="V1371" s="696">
        <f t="shared" ref="V1371:V1378" si="1015">IF(S1371=0,0,+U1371/S1371*100)</f>
        <v>0</v>
      </c>
      <c r="W1371" s="694"/>
      <c r="X1371" s="691">
        <f t="shared" si="972"/>
        <v>0</v>
      </c>
      <c r="Y1371" s="692"/>
      <c r="Z1371" s="695">
        <f t="shared" si="973"/>
        <v>0</v>
      </c>
      <c r="AA1371" s="697">
        <f t="shared" si="974"/>
        <v>0</v>
      </c>
    </row>
    <row r="1372" spans="2:27" ht="14.25" customHeight="1" x14ac:dyDescent="0.15">
      <c r="B1372" s="872"/>
      <c r="C1372" s="873"/>
      <c r="D1372" s="874"/>
      <c r="E1372" s="864"/>
      <c r="F1372" s="865"/>
      <c r="G1372" s="848"/>
      <c r="H1372" s="679" t="s">
        <v>568</v>
      </c>
      <c r="I1372" s="698">
        <v>0</v>
      </c>
      <c r="J1372" s="715">
        <f t="shared" si="1003"/>
        <v>0</v>
      </c>
      <c r="K1372" s="702"/>
      <c r="L1372" s="698">
        <v>0</v>
      </c>
      <c r="M1372" s="715">
        <f t="shared" si="1004"/>
        <v>0</v>
      </c>
      <c r="N1372" s="701"/>
      <c r="O1372" s="850"/>
      <c r="P1372" s="852"/>
      <c r="Q1372" s="854"/>
      <c r="R1372" s="702"/>
      <c r="S1372" s="699">
        <f>+R1372/210*1000</f>
        <v>0</v>
      </c>
      <c r="T1372" s="700"/>
      <c r="U1372" s="703">
        <f t="shared" si="1014"/>
        <v>0</v>
      </c>
      <c r="V1372" s="704">
        <f t="shared" si="1015"/>
        <v>0</v>
      </c>
      <c r="W1372" s="702"/>
      <c r="X1372" s="699">
        <f t="shared" si="972"/>
        <v>0</v>
      </c>
      <c r="Y1372" s="700"/>
      <c r="Z1372" s="703">
        <f t="shared" si="973"/>
        <v>0</v>
      </c>
      <c r="AA1372" s="705">
        <f t="shared" si="974"/>
        <v>0</v>
      </c>
    </row>
    <row r="1373" spans="2:27" ht="14.25" customHeight="1" x14ac:dyDescent="0.15">
      <c r="B1373" s="872"/>
      <c r="C1373" s="873"/>
      <c r="D1373" s="874"/>
      <c r="E1373" s="864"/>
      <c r="F1373" s="865"/>
      <c r="G1373" s="846" t="s">
        <v>567</v>
      </c>
      <c r="H1373" s="680" t="s">
        <v>566</v>
      </c>
      <c r="I1373" s="706">
        <v>0</v>
      </c>
      <c r="J1373" s="716">
        <f t="shared" si="1003"/>
        <v>0</v>
      </c>
      <c r="K1373" s="710"/>
      <c r="L1373" s="706">
        <v>0</v>
      </c>
      <c r="M1373" s="716">
        <f t="shared" si="1004"/>
        <v>0</v>
      </c>
      <c r="N1373" s="709"/>
      <c r="O1373" s="850"/>
      <c r="P1373" s="852"/>
      <c r="Q1373" s="854"/>
      <c r="R1373" s="710"/>
      <c r="S1373" s="707">
        <f t="shared" ref="S1373:S1378" si="1016">+R1373/210*1000</f>
        <v>0</v>
      </c>
      <c r="T1373" s="708"/>
      <c r="U1373" s="711">
        <f t="shared" si="1014"/>
        <v>0</v>
      </c>
      <c r="V1373" s="712">
        <f t="shared" si="1015"/>
        <v>0</v>
      </c>
      <c r="W1373" s="710"/>
      <c r="X1373" s="707">
        <f t="shared" si="972"/>
        <v>0</v>
      </c>
      <c r="Y1373" s="708"/>
      <c r="Z1373" s="711">
        <f t="shared" si="973"/>
        <v>0</v>
      </c>
      <c r="AA1373" s="713">
        <f t="shared" si="974"/>
        <v>0</v>
      </c>
    </row>
    <row r="1374" spans="2:27" ht="14.25" customHeight="1" x14ac:dyDescent="0.15">
      <c r="B1374" s="872"/>
      <c r="C1374" s="873"/>
      <c r="D1374" s="874"/>
      <c r="E1374" s="864"/>
      <c r="F1374" s="865"/>
      <c r="G1374" s="847"/>
      <c r="H1374" s="678" t="s">
        <v>567</v>
      </c>
      <c r="I1374" s="690">
        <v>0</v>
      </c>
      <c r="J1374" s="714">
        <f t="shared" si="1003"/>
        <v>0</v>
      </c>
      <c r="K1374" s="694"/>
      <c r="L1374" s="690">
        <v>0</v>
      </c>
      <c r="M1374" s="714">
        <f t="shared" si="1004"/>
        <v>0</v>
      </c>
      <c r="N1374" s="693"/>
      <c r="O1374" s="850"/>
      <c r="P1374" s="852"/>
      <c r="Q1374" s="854"/>
      <c r="R1374" s="694"/>
      <c r="S1374" s="691">
        <f t="shared" si="1016"/>
        <v>0</v>
      </c>
      <c r="T1374" s="692"/>
      <c r="U1374" s="695">
        <f t="shared" si="1014"/>
        <v>0</v>
      </c>
      <c r="V1374" s="696">
        <f t="shared" si="1015"/>
        <v>0</v>
      </c>
      <c r="W1374" s="694"/>
      <c r="X1374" s="691">
        <f t="shared" si="972"/>
        <v>0</v>
      </c>
      <c r="Y1374" s="692"/>
      <c r="Z1374" s="695">
        <f t="shared" si="973"/>
        <v>0</v>
      </c>
      <c r="AA1374" s="697">
        <f t="shared" si="974"/>
        <v>0</v>
      </c>
    </row>
    <row r="1375" spans="2:27" ht="14.25" customHeight="1" x14ac:dyDescent="0.15">
      <c r="B1375" s="872"/>
      <c r="C1375" s="873"/>
      <c r="D1375" s="874"/>
      <c r="E1375" s="864"/>
      <c r="F1375" s="865"/>
      <c r="G1375" s="848"/>
      <c r="H1375" s="679" t="s">
        <v>568</v>
      </c>
      <c r="I1375" s="698">
        <v>0</v>
      </c>
      <c r="J1375" s="715">
        <f t="shared" si="1003"/>
        <v>0</v>
      </c>
      <c r="K1375" s="702"/>
      <c r="L1375" s="698">
        <v>0</v>
      </c>
      <c r="M1375" s="715">
        <f t="shared" si="1004"/>
        <v>0</v>
      </c>
      <c r="N1375" s="701"/>
      <c r="O1375" s="850"/>
      <c r="P1375" s="852"/>
      <c r="Q1375" s="854"/>
      <c r="R1375" s="702"/>
      <c r="S1375" s="699">
        <f t="shared" si="1016"/>
        <v>0</v>
      </c>
      <c r="T1375" s="700"/>
      <c r="U1375" s="703">
        <f t="shared" si="1014"/>
        <v>0</v>
      </c>
      <c r="V1375" s="704">
        <f t="shared" si="1015"/>
        <v>0</v>
      </c>
      <c r="W1375" s="702"/>
      <c r="X1375" s="699">
        <f t="shared" si="972"/>
        <v>0</v>
      </c>
      <c r="Y1375" s="700"/>
      <c r="Z1375" s="703">
        <f t="shared" si="973"/>
        <v>0</v>
      </c>
      <c r="AA1375" s="705">
        <f t="shared" si="974"/>
        <v>0</v>
      </c>
    </row>
    <row r="1376" spans="2:27" ht="14.25" customHeight="1" x14ac:dyDescent="0.15">
      <c r="B1376" s="872"/>
      <c r="C1376" s="873"/>
      <c r="D1376" s="874"/>
      <c r="E1376" s="864"/>
      <c r="F1376" s="865"/>
      <c r="G1376" s="846" t="s">
        <v>568</v>
      </c>
      <c r="H1376" s="680" t="s">
        <v>566</v>
      </c>
      <c r="I1376" s="706">
        <v>0</v>
      </c>
      <c r="J1376" s="716">
        <f t="shared" si="1003"/>
        <v>0</v>
      </c>
      <c r="K1376" s="710"/>
      <c r="L1376" s="706">
        <v>0</v>
      </c>
      <c r="M1376" s="716">
        <f t="shared" si="1004"/>
        <v>0</v>
      </c>
      <c r="N1376" s="709"/>
      <c r="O1376" s="850"/>
      <c r="P1376" s="852"/>
      <c r="Q1376" s="854"/>
      <c r="R1376" s="710"/>
      <c r="S1376" s="707">
        <f t="shared" si="1016"/>
        <v>0</v>
      </c>
      <c r="T1376" s="708"/>
      <c r="U1376" s="711">
        <f t="shared" si="1014"/>
        <v>0</v>
      </c>
      <c r="V1376" s="712">
        <f t="shared" si="1015"/>
        <v>0</v>
      </c>
      <c r="W1376" s="710"/>
      <c r="X1376" s="707">
        <f t="shared" si="972"/>
        <v>0</v>
      </c>
      <c r="Y1376" s="708"/>
      <c r="Z1376" s="711">
        <f t="shared" si="973"/>
        <v>0</v>
      </c>
      <c r="AA1376" s="713">
        <f t="shared" si="974"/>
        <v>0</v>
      </c>
    </row>
    <row r="1377" spans="2:27" ht="14.25" customHeight="1" x14ac:dyDescent="0.15">
      <c r="B1377" s="872"/>
      <c r="C1377" s="873"/>
      <c r="D1377" s="874"/>
      <c r="E1377" s="864"/>
      <c r="F1377" s="865"/>
      <c r="G1377" s="847"/>
      <c r="H1377" s="678" t="s">
        <v>567</v>
      </c>
      <c r="I1377" s="690">
        <v>0</v>
      </c>
      <c r="J1377" s="714">
        <f t="shared" si="1003"/>
        <v>0</v>
      </c>
      <c r="K1377" s="694"/>
      <c r="L1377" s="690">
        <v>0</v>
      </c>
      <c r="M1377" s="714">
        <f t="shared" si="1004"/>
        <v>0</v>
      </c>
      <c r="N1377" s="693"/>
      <c r="O1377" s="850"/>
      <c r="P1377" s="852"/>
      <c r="Q1377" s="854"/>
      <c r="R1377" s="694"/>
      <c r="S1377" s="691">
        <f t="shared" si="1016"/>
        <v>0</v>
      </c>
      <c r="T1377" s="692"/>
      <c r="U1377" s="695">
        <f t="shared" si="1014"/>
        <v>0</v>
      </c>
      <c r="V1377" s="696">
        <f t="shared" si="1015"/>
        <v>0</v>
      </c>
      <c r="W1377" s="694"/>
      <c r="X1377" s="691">
        <f t="shared" si="972"/>
        <v>0</v>
      </c>
      <c r="Y1377" s="692"/>
      <c r="Z1377" s="695">
        <f t="shared" si="973"/>
        <v>0</v>
      </c>
      <c r="AA1377" s="697">
        <f t="shared" si="974"/>
        <v>0</v>
      </c>
    </row>
    <row r="1378" spans="2:27" ht="14.25" customHeight="1" x14ac:dyDescent="0.15">
      <c r="B1378" s="872"/>
      <c r="C1378" s="873"/>
      <c r="D1378" s="874"/>
      <c r="E1378" s="863"/>
      <c r="F1378" s="865"/>
      <c r="G1378" s="848"/>
      <c r="H1378" s="679" t="s">
        <v>568</v>
      </c>
      <c r="I1378" s="698">
        <v>0</v>
      </c>
      <c r="J1378" s="715">
        <f t="shared" si="1003"/>
        <v>0</v>
      </c>
      <c r="K1378" s="702"/>
      <c r="L1378" s="698">
        <v>0</v>
      </c>
      <c r="M1378" s="715">
        <f t="shared" si="1004"/>
        <v>0</v>
      </c>
      <c r="N1378" s="701"/>
      <c r="O1378" s="849"/>
      <c r="P1378" s="851"/>
      <c r="Q1378" s="853"/>
      <c r="R1378" s="702"/>
      <c r="S1378" s="699">
        <f t="shared" si="1016"/>
        <v>0</v>
      </c>
      <c r="T1378" s="700"/>
      <c r="U1378" s="703">
        <f t="shared" si="1014"/>
        <v>0</v>
      </c>
      <c r="V1378" s="704">
        <f t="shared" si="1015"/>
        <v>0</v>
      </c>
      <c r="W1378" s="702"/>
      <c r="X1378" s="699">
        <f t="shared" si="972"/>
        <v>0</v>
      </c>
      <c r="Y1378" s="700"/>
      <c r="Z1378" s="703">
        <f t="shared" si="973"/>
        <v>0</v>
      </c>
      <c r="AA1378" s="705">
        <f t="shared" si="974"/>
        <v>0</v>
      </c>
    </row>
    <row r="1379" spans="2:27" ht="14.25" customHeight="1" x14ac:dyDescent="0.15">
      <c r="B1379" s="872">
        <v>153</v>
      </c>
      <c r="C1379" s="873" t="s">
        <v>252</v>
      </c>
      <c r="D1379" s="874"/>
      <c r="E1379" s="863">
        <f>SUM(I1379:I1387)+SUM(L1379:L1387)</f>
        <v>400</v>
      </c>
      <c r="F1379" s="865">
        <v>186</v>
      </c>
      <c r="G1379" s="846" t="s">
        <v>566</v>
      </c>
      <c r="H1379" s="680" t="s">
        <v>566</v>
      </c>
      <c r="I1379" s="706">
        <v>100</v>
      </c>
      <c r="J1379" s="716">
        <f t="shared" si="1003"/>
        <v>476.19047619047615</v>
      </c>
      <c r="K1379" s="710"/>
      <c r="L1379" s="706">
        <v>200</v>
      </c>
      <c r="M1379" s="716">
        <f t="shared" si="1004"/>
        <v>549.85739922821494</v>
      </c>
      <c r="N1379" s="709"/>
      <c r="O1379" s="849"/>
      <c r="P1379" s="851">
        <f t="shared" ref="P1379" si="1017">SUM(R1379:R1387)+SUM(W1379:W1387)</f>
        <v>0</v>
      </c>
      <c r="Q1379" s="853"/>
      <c r="R1379" s="710"/>
      <c r="S1379" s="707">
        <f>+R1379/210*1000</f>
        <v>0</v>
      </c>
      <c r="T1379" s="708"/>
      <c r="U1379" s="711">
        <f>+K1379+T1379</f>
        <v>0</v>
      </c>
      <c r="V1379" s="712">
        <f>IF(S1379=0,0,+U1379/S1379*100)</f>
        <v>0</v>
      </c>
      <c r="W1379" s="710"/>
      <c r="X1379" s="707">
        <f t="shared" si="972"/>
        <v>0</v>
      </c>
      <c r="Y1379" s="708"/>
      <c r="Z1379" s="711">
        <f t="shared" si="973"/>
        <v>0</v>
      </c>
      <c r="AA1379" s="713">
        <f t="shared" si="974"/>
        <v>0</v>
      </c>
    </row>
    <row r="1380" spans="2:27" ht="14.25" customHeight="1" x14ac:dyDescent="0.15">
      <c r="B1380" s="872"/>
      <c r="C1380" s="873"/>
      <c r="D1380" s="874"/>
      <c r="E1380" s="864"/>
      <c r="F1380" s="865"/>
      <c r="G1380" s="847"/>
      <c r="H1380" s="678" t="s">
        <v>567</v>
      </c>
      <c r="I1380" s="690">
        <v>100</v>
      </c>
      <c r="J1380" s="714">
        <f t="shared" si="1003"/>
        <v>476.19047619047615</v>
      </c>
      <c r="K1380" s="694"/>
      <c r="L1380" s="690">
        <v>0</v>
      </c>
      <c r="M1380" s="714">
        <f t="shared" si="1004"/>
        <v>0</v>
      </c>
      <c r="N1380" s="693"/>
      <c r="O1380" s="850"/>
      <c r="P1380" s="852"/>
      <c r="Q1380" s="854"/>
      <c r="R1380" s="694"/>
      <c r="S1380" s="691">
        <f t="shared" ref="S1380" si="1018">+R1380/210*1000</f>
        <v>0</v>
      </c>
      <c r="T1380" s="692"/>
      <c r="U1380" s="695">
        <f t="shared" ref="U1380:U1387" si="1019">+K1380+T1380</f>
        <v>0</v>
      </c>
      <c r="V1380" s="696">
        <f t="shared" ref="V1380:V1387" si="1020">IF(S1380=0,0,+U1380/S1380*100)</f>
        <v>0</v>
      </c>
      <c r="W1380" s="694"/>
      <c r="X1380" s="691">
        <f t="shared" ref="X1380:X1388" si="1021">+W1380/210/SQRT(3)*1000</f>
        <v>0</v>
      </c>
      <c r="Y1380" s="692"/>
      <c r="Z1380" s="695">
        <f t="shared" ref="Z1380:Z1388" si="1022">+N1380+Y1380</f>
        <v>0</v>
      </c>
      <c r="AA1380" s="697">
        <f t="shared" ref="AA1380:AA1388" si="1023">IF(X1380=0,0,+Z1380/X1380*100)</f>
        <v>0</v>
      </c>
    </row>
    <row r="1381" spans="2:27" ht="14.25" customHeight="1" x14ac:dyDescent="0.15">
      <c r="B1381" s="872"/>
      <c r="C1381" s="873"/>
      <c r="D1381" s="874"/>
      <c r="E1381" s="864"/>
      <c r="F1381" s="865"/>
      <c r="G1381" s="848"/>
      <c r="H1381" s="679" t="s">
        <v>568</v>
      </c>
      <c r="I1381" s="698">
        <v>0</v>
      </c>
      <c r="J1381" s="715">
        <f t="shared" si="1003"/>
        <v>0</v>
      </c>
      <c r="K1381" s="702"/>
      <c r="L1381" s="698">
        <v>0</v>
      </c>
      <c r="M1381" s="715">
        <f t="shared" si="1004"/>
        <v>0</v>
      </c>
      <c r="N1381" s="701"/>
      <c r="O1381" s="850"/>
      <c r="P1381" s="852"/>
      <c r="Q1381" s="854"/>
      <c r="R1381" s="702"/>
      <c r="S1381" s="699">
        <f>+R1381/210*1000</f>
        <v>0</v>
      </c>
      <c r="T1381" s="700"/>
      <c r="U1381" s="703">
        <f t="shared" si="1019"/>
        <v>0</v>
      </c>
      <c r="V1381" s="704">
        <f t="shared" si="1020"/>
        <v>0</v>
      </c>
      <c r="W1381" s="702"/>
      <c r="X1381" s="699">
        <f t="shared" si="1021"/>
        <v>0</v>
      </c>
      <c r="Y1381" s="700"/>
      <c r="Z1381" s="703">
        <f t="shared" si="1022"/>
        <v>0</v>
      </c>
      <c r="AA1381" s="705">
        <f t="shared" si="1023"/>
        <v>0</v>
      </c>
    </row>
    <row r="1382" spans="2:27" ht="14.25" customHeight="1" x14ac:dyDescent="0.15">
      <c r="B1382" s="872"/>
      <c r="C1382" s="873"/>
      <c r="D1382" s="874"/>
      <c r="E1382" s="864"/>
      <c r="F1382" s="865"/>
      <c r="G1382" s="846" t="s">
        <v>567</v>
      </c>
      <c r="H1382" s="680" t="s">
        <v>566</v>
      </c>
      <c r="I1382" s="706">
        <v>0</v>
      </c>
      <c r="J1382" s="716">
        <f t="shared" si="1003"/>
        <v>0</v>
      </c>
      <c r="K1382" s="710"/>
      <c r="L1382" s="706">
        <v>0</v>
      </c>
      <c r="M1382" s="716">
        <f t="shared" si="1004"/>
        <v>0</v>
      </c>
      <c r="N1382" s="709"/>
      <c r="O1382" s="850"/>
      <c r="P1382" s="852"/>
      <c r="Q1382" s="854"/>
      <c r="R1382" s="710"/>
      <c r="S1382" s="707">
        <f t="shared" ref="S1382:S1387" si="1024">+R1382/210*1000</f>
        <v>0</v>
      </c>
      <c r="T1382" s="708"/>
      <c r="U1382" s="711">
        <f t="shared" si="1019"/>
        <v>0</v>
      </c>
      <c r="V1382" s="712">
        <f t="shared" si="1020"/>
        <v>0</v>
      </c>
      <c r="W1382" s="710"/>
      <c r="X1382" s="707">
        <f t="shared" si="1021"/>
        <v>0</v>
      </c>
      <c r="Y1382" s="708"/>
      <c r="Z1382" s="711">
        <f t="shared" si="1022"/>
        <v>0</v>
      </c>
      <c r="AA1382" s="713">
        <f t="shared" si="1023"/>
        <v>0</v>
      </c>
    </row>
    <row r="1383" spans="2:27" ht="14.25" customHeight="1" x14ac:dyDescent="0.15">
      <c r="B1383" s="872"/>
      <c r="C1383" s="873"/>
      <c r="D1383" s="874"/>
      <c r="E1383" s="864"/>
      <c r="F1383" s="865"/>
      <c r="G1383" s="847"/>
      <c r="H1383" s="678" t="s">
        <v>567</v>
      </c>
      <c r="I1383" s="690">
        <v>0</v>
      </c>
      <c r="J1383" s="714">
        <f t="shared" si="1003"/>
        <v>0</v>
      </c>
      <c r="K1383" s="694"/>
      <c r="L1383" s="690">
        <v>0</v>
      </c>
      <c r="M1383" s="714">
        <f t="shared" si="1004"/>
        <v>0</v>
      </c>
      <c r="N1383" s="693"/>
      <c r="O1383" s="850"/>
      <c r="P1383" s="852"/>
      <c r="Q1383" s="854"/>
      <c r="R1383" s="694"/>
      <c r="S1383" s="691">
        <f t="shared" si="1024"/>
        <v>0</v>
      </c>
      <c r="T1383" s="692"/>
      <c r="U1383" s="695">
        <f t="shared" si="1019"/>
        <v>0</v>
      </c>
      <c r="V1383" s="696">
        <f t="shared" si="1020"/>
        <v>0</v>
      </c>
      <c r="W1383" s="694"/>
      <c r="X1383" s="691">
        <f t="shared" si="1021"/>
        <v>0</v>
      </c>
      <c r="Y1383" s="692"/>
      <c r="Z1383" s="695">
        <f t="shared" si="1022"/>
        <v>0</v>
      </c>
      <c r="AA1383" s="697">
        <f t="shared" si="1023"/>
        <v>0</v>
      </c>
    </row>
    <row r="1384" spans="2:27" ht="14.25" customHeight="1" x14ac:dyDescent="0.15">
      <c r="B1384" s="872"/>
      <c r="C1384" s="873"/>
      <c r="D1384" s="874"/>
      <c r="E1384" s="864"/>
      <c r="F1384" s="865"/>
      <c r="G1384" s="848"/>
      <c r="H1384" s="679" t="s">
        <v>568</v>
      </c>
      <c r="I1384" s="698">
        <v>0</v>
      </c>
      <c r="J1384" s="715">
        <f t="shared" si="1003"/>
        <v>0</v>
      </c>
      <c r="K1384" s="702"/>
      <c r="L1384" s="698">
        <v>0</v>
      </c>
      <c r="M1384" s="715">
        <f t="shared" si="1004"/>
        <v>0</v>
      </c>
      <c r="N1384" s="701"/>
      <c r="O1384" s="850"/>
      <c r="P1384" s="852"/>
      <c r="Q1384" s="854"/>
      <c r="R1384" s="702"/>
      <c r="S1384" s="699">
        <f t="shared" si="1024"/>
        <v>0</v>
      </c>
      <c r="T1384" s="700"/>
      <c r="U1384" s="703">
        <f t="shared" si="1019"/>
        <v>0</v>
      </c>
      <c r="V1384" s="704">
        <f t="shared" si="1020"/>
        <v>0</v>
      </c>
      <c r="W1384" s="702"/>
      <c r="X1384" s="699">
        <f t="shared" si="1021"/>
        <v>0</v>
      </c>
      <c r="Y1384" s="700"/>
      <c r="Z1384" s="703">
        <f t="shared" si="1022"/>
        <v>0</v>
      </c>
      <c r="AA1384" s="705">
        <f t="shared" si="1023"/>
        <v>0</v>
      </c>
    </row>
    <row r="1385" spans="2:27" ht="14.25" customHeight="1" x14ac:dyDescent="0.15">
      <c r="B1385" s="872"/>
      <c r="C1385" s="873"/>
      <c r="D1385" s="874"/>
      <c r="E1385" s="864"/>
      <c r="F1385" s="865"/>
      <c r="G1385" s="846" t="s">
        <v>568</v>
      </c>
      <c r="H1385" s="680" t="s">
        <v>566</v>
      </c>
      <c r="I1385" s="706">
        <v>0</v>
      </c>
      <c r="J1385" s="716">
        <f t="shared" si="1003"/>
        <v>0</v>
      </c>
      <c r="K1385" s="710"/>
      <c r="L1385" s="706">
        <v>0</v>
      </c>
      <c r="M1385" s="716">
        <f t="shared" si="1004"/>
        <v>0</v>
      </c>
      <c r="N1385" s="709"/>
      <c r="O1385" s="850"/>
      <c r="P1385" s="852"/>
      <c r="Q1385" s="854"/>
      <c r="R1385" s="710"/>
      <c r="S1385" s="707">
        <f t="shared" si="1024"/>
        <v>0</v>
      </c>
      <c r="T1385" s="708"/>
      <c r="U1385" s="711">
        <f t="shared" si="1019"/>
        <v>0</v>
      </c>
      <c r="V1385" s="712">
        <f t="shared" si="1020"/>
        <v>0</v>
      </c>
      <c r="W1385" s="710"/>
      <c r="X1385" s="707">
        <f t="shared" si="1021"/>
        <v>0</v>
      </c>
      <c r="Y1385" s="708"/>
      <c r="Z1385" s="711">
        <f t="shared" si="1022"/>
        <v>0</v>
      </c>
      <c r="AA1385" s="713">
        <f t="shared" si="1023"/>
        <v>0</v>
      </c>
    </row>
    <row r="1386" spans="2:27" ht="14.25" customHeight="1" x14ac:dyDescent="0.15">
      <c r="B1386" s="872"/>
      <c r="C1386" s="873"/>
      <c r="D1386" s="874"/>
      <c r="E1386" s="864"/>
      <c r="F1386" s="865"/>
      <c r="G1386" s="847"/>
      <c r="H1386" s="678" t="s">
        <v>567</v>
      </c>
      <c r="I1386" s="690">
        <v>0</v>
      </c>
      <c r="J1386" s="691">
        <f t="shared" si="1003"/>
        <v>0</v>
      </c>
      <c r="K1386" s="692"/>
      <c r="L1386" s="690">
        <v>0</v>
      </c>
      <c r="M1386" s="691">
        <f t="shared" si="1004"/>
        <v>0</v>
      </c>
      <c r="N1386" s="693"/>
      <c r="O1386" s="850"/>
      <c r="P1386" s="852"/>
      <c r="Q1386" s="854"/>
      <c r="R1386" s="694"/>
      <c r="S1386" s="691">
        <f t="shared" si="1024"/>
        <v>0</v>
      </c>
      <c r="T1386" s="692"/>
      <c r="U1386" s="695">
        <f t="shared" si="1019"/>
        <v>0</v>
      </c>
      <c r="V1386" s="696">
        <f t="shared" si="1020"/>
        <v>0</v>
      </c>
      <c r="W1386" s="694"/>
      <c r="X1386" s="691">
        <f t="shared" si="1021"/>
        <v>0</v>
      </c>
      <c r="Y1386" s="692"/>
      <c r="Z1386" s="695">
        <f t="shared" si="1022"/>
        <v>0</v>
      </c>
      <c r="AA1386" s="697">
        <f t="shared" si="1023"/>
        <v>0</v>
      </c>
    </row>
    <row r="1387" spans="2:27" ht="14.25" customHeight="1" x14ac:dyDescent="0.15">
      <c r="B1387" s="872"/>
      <c r="C1387" s="873"/>
      <c r="D1387" s="874"/>
      <c r="E1387" s="863"/>
      <c r="F1387" s="865"/>
      <c r="G1387" s="848"/>
      <c r="H1387" s="679" t="s">
        <v>568</v>
      </c>
      <c r="I1387" s="698">
        <v>0</v>
      </c>
      <c r="J1387" s="699">
        <f t="shared" si="1003"/>
        <v>0</v>
      </c>
      <c r="K1387" s="700"/>
      <c r="L1387" s="698">
        <v>0</v>
      </c>
      <c r="M1387" s="699">
        <f t="shared" si="1004"/>
        <v>0</v>
      </c>
      <c r="N1387" s="701"/>
      <c r="O1387" s="849"/>
      <c r="P1387" s="851"/>
      <c r="Q1387" s="853"/>
      <c r="R1387" s="702"/>
      <c r="S1387" s="699">
        <f t="shared" si="1024"/>
        <v>0</v>
      </c>
      <c r="T1387" s="700"/>
      <c r="U1387" s="703">
        <f t="shared" si="1019"/>
        <v>0</v>
      </c>
      <c r="V1387" s="704">
        <f t="shared" si="1020"/>
        <v>0</v>
      </c>
      <c r="W1387" s="702"/>
      <c r="X1387" s="699">
        <f t="shared" si="1021"/>
        <v>0</v>
      </c>
      <c r="Y1387" s="700"/>
      <c r="Z1387" s="703">
        <f t="shared" si="1022"/>
        <v>0</v>
      </c>
      <c r="AA1387" s="705">
        <f t="shared" si="1023"/>
        <v>0</v>
      </c>
    </row>
    <row r="1388" spans="2:27" ht="14.25" customHeight="1" x14ac:dyDescent="0.15">
      <c r="B1388" s="872">
        <v>154</v>
      </c>
      <c r="C1388" s="873" t="s">
        <v>565</v>
      </c>
      <c r="D1388" s="874"/>
      <c r="E1388" s="863">
        <f>SUM(I1388:I1396)+SUM(L1388:L1396)</f>
        <v>1825</v>
      </c>
      <c r="F1388" s="865">
        <v>514</v>
      </c>
      <c r="G1388" s="846" t="s">
        <v>566</v>
      </c>
      <c r="H1388" s="680" t="s">
        <v>566</v>
      </c>
      <c r="I1388" s="706">
        <v>75</v>
      </c>
      <c r="J1388" s="716">
        <f t="shared" si="1003"/>
        <v>357.14285714285717</v>
      </c>
      <c r="K1388" s="710"/>
      <c r="L1388" s="706">
        <v>75</v>
      </c>
      <c r="M1388" s="716">
        <f t="shared" si="1004"/>
        <v>206.19652471058063</v>
      </c>
      <c r="N1388" s="709"/>
      <c r="O1388" s="849"/>
      <c r="P1388" s="851">
        <f t="shared" ref="P1388" si="1025">SUM(R1388:R1396)+SUM(W1388:W1396)</f>
        <v>0</v>
      </c>
      <c r="Q1388" s="853"/>
      <c r="R1388" s="710"/>
      <c r="S1388" s="707">
        <f>+R1388/210*1000</f>
        <v>0</v>
      </c>
      <c r="T1388" s="708"/>
      <c r="U1388" s="711">
        <f>+K1388+T1388</f>
        <v>0</v>
      </c>
      <c r="V1388" s="712">
        <f>IF(S1388=0,0,+U1388/S1388*100)</f>
        <v>0</v>
      </c>
      <c r="W1388" s="710"/>
      <c r="X1388" s="707">
        <f t="shared" si="1021"/>
        <v>0</v>
      </c>
      <c r="Y1388" s="708"/>
      <c r="Z1388" s="711">
        <f t="shared" si="1022"/>
        <v>0</v>
      </c>
      <c r="AA1388" s="713">
        <f t="shared" si="1023"/>
        <v>0</v>
      </c>
    </row>
    <row r="1389" spans="2:27" ht="14.25" customHeight="1" x14ac:dyDescent="0.15">
      <c r="B1389" s="872"/>
      <c r="C1389" s="873"/>
      <c r="D1389" s="874"/>
      <c r="E1389" s="864"/>
      <c r="F1389" s="865"/>
      <c r="G1389" s="847"/>
      <c r="H1389" s="678" t="s">
        <v>567</v>
      </c>
      <c r="I1389" s="690">
        <v>75</v>
      </c>
      <c r="J1389" s="714">
        <f t="shared" si="1003"/>
        <v>357.14285714285717</v>
      </c>
      <c r="K1389" s="694"/>
      <c r="L1389" s="690">
        <v>500</v>
      </c>
      <c r="M1389" s="714">
        <f t="shared" si="1004"/>
        <v>1374.6434980705376</v>
      </c>
      <c r="N1389" s="693"/>
      <c r="O1389" s="850"/>
      <c r="P1389" s="852"/>
      <c r="Q1389" s="854"/>
      <c r="R1389" s="694"/>
      <c r="S1389" s="691">
        <f t="shared" ref="S1389" si="1026">+R1389/210*1000</f>
        <v>0</v>
      </c>
      <c r="T1389" s="692"/>
      <c r="U1389" s="695">
        <f t="shared" ref="U1389:U1396" si="1027">+K1389+T1389</f>
        <v>0</v>
      </c>
      <c r="V1389" s="696">
        <f t="shared" ref="V1389:V1396" si="1028">IF(S1389=0,0,+U1389/S1389*100)</f>
        <v>0</v>
      </c>
      <c r="W1389" s="694"/>
      <c r="X1389" s="691">
        <f t="shared" ref="X1389:X1396" si="1029">+W1389/210/SQRT(3)*1000</f>
        <v>0</v>
      </c>
      <c r="Y1389" s="692"/>
      <c r="Z1389" s="695">
        <f t="shared" ref="Z1389:Z1396" si="1030">+N1389+Y1389</f>
        <v>0</v>
      </c>
      <c r="AA1389" s="697">
        <f t="shared" ref="AA1389:AA1396" si="1031">IF(X1389=0,0,+Z1389/X1389*100)</f>
        <v>0</v>
      </c>
    </row>
    <row r="1390" spans="2:27" ht="14.25" customHeight="1" x14ac:dyDescent="0.15">
      <c r="B1390" s="872"/>
      <c r="C1390" s="873"/>
      <c r="D1390" s="874"/>
      <c r="E1390" s="864"/>
      <c r="F1390" s="865"/>
      <c r="G1390" s="848"/>
      <c r="H1390" s="679" t="s">
        <v>568</v>
      </c>
      <c r="I1390" s="698">
        <v>75</v>
      </c>
      <c r="J1390" s="715">
        <f t="shared" si="1003"/>
        <v>357.14285714285717</v>
      </c>
      <c r="K1390" s="702"/>
      <c r="L1390" s="698">
        <v>0</v>
      </c>
      <c r="M1390" s="715">
        <f t="shared" si="1004"/>
        <v>0</v>
      </c>
      <c r="N1390" s="701"/>
      <c r="O1390" s="850"/>
      <c r="P1390" s="852"/>
      <c r="Q1390" s="854"/>
      <c r="R1390" s="702"/>
      <c r="S1390" s="699">
        <f>+R1390/210*1000</f>
        <v>0</v>
      </c>
      <c r="T1390" s="700"/>
      <c r="U1390" s="703">
        <f t="shared" si="1027"/>
        <v>0</v>
      </c>
      <c r="V1390" s="704">
        <f t="shared" si="1028"/>
        <v>0</v>
      </c>
      <c r="W1390" s="702"/>
      <c r="X1390" s="699">
        <f t="shared" si="1029"/>
        <v>0</v>
      </c>
      <c r="Y1390" s="700"/>
      <c r="Z1390" s="703">
        <f t="shared" si="1030"/>
        <v>0</v>
      </c>
      <c r="AA1390" s="705">
        <f t="shared" si="1031"/>
        <v>0</v>
      </c>
    </row>
    <row r="1391" spans="2:27" ht="14.25" customHeight="1" x14ac:dyDescent="0.15">
      <c r="B1391" s="872"/>
      <c r="C1391" s="873"/>
      <c r="D1391" s="874"/>
      <c r="E1391" s="864"/>
      <c r="F1391" s="865"/>
      <c r="G1391" s="846" t="s">
        <v>567</v>
      </c>
      <c r="H1391" s="680" t="s">
        <v>566</v>
      </c>
      <c r="I1391" s="706">
        <v>150</v>
      </c>
      <c r="J1391" s="716">
        <f t="shared" si="1003"/>
        <v>714.28571428571433</v>
      </c>
      <c r="K1391" s="710"/>
      <c r="L1391" s="706">
        <v>200</v>
      </c>
      <c r="M1391" s="716">
        <f t="shared" si="1004"/>
        <v>549.85739922821494</v>
      </c>
      <c r="N1391" s="709"/>
      <c r="O1391" s="850"/>
      <c r="P1391" s="852"/>
      <c r="Q1391" s="854"/>
      <c r="R1391" s="710"/>
      <c r="S1391" s="707">
        <f t="shared" ref="S1391:S1396" si="1032">+R1391/210*1000</f>
        <v>0</v>
      </c>
      <c r="T1391" s="708"/>
      <c r="U1391" s="711">
        <f t="shared" si="1027"/>
        <v>0</v>
      </c>
      <c r="V1391" s="712">
        <f t="shared" si="1028"/>
        <v>0</v>
      </c>
      <c r="W1391" s="710"/>
      <c r="X1391" s="707">
        <f t="shared" si="1029"/>
        <v>0</v>
      </c>
      <c r="Y1391" s="708"/>
      <c r="Z1391" s="711">
        <f t="shared" si="1030"/>
        <v>0</v>
      </c>
      <c r="AA1391" s="713">
        <f t="shared" si="1031"/>
        <v>0</v>
      </c>
    </row>
    <row r="1392" spans="2:27" ht="14.25" customHeight="1" x14ac:dyDescent="0.15">
      <c r="B1392" s="872"/>
      <c r="C1392" s="873"/>
      <c r="D1392" s="874"/>
      <c r="E1392" s="864"/>
      <c r="F1392" s="865"/>
      <c r="G1392" s="847"/>
      <c r="H1392" s="678" t="s">
        <v>567</v>
      </c>
      <c r="I1392" s="690">
        <v>150</v>
      </c>
      <c r="J1392" s="714">
        <f t="shared" si="1003"/>
        <v>714.28571428571433</v>
      </c>
      <c r="K1392" s="694"/>
      <c r="L1392" s="690">
        <v>300</v>
      </c>
      <c r="M1392" s="714">
        <f t="shared" si="1004"/>
        <v>824.78609884232253</v>
      </c>
      <c r="N1392" s="693"/>
      <c r="O1392" s="850"/>
      <c r="P1392" s="852"/>
      <c r="Q1392" s="854"/>
      <c r="R1392" s="694"/>
      <c r="S1392" s="691">
        <f t="shared" si="1032"/>
        <v>0</v>
      </c>
      <c r="T1392" s="692"/>
      <c r="U1392" s="695">
        <f t="shared" si="1027"/>
        <v>0</v>
      </c>
      <c r="V1392" s="696">
        <f t="shared" si="1028"/>
        <v>0</v>
      </c>
      <c r="W1392" s="694"/>
      <c r="X1392" s="691">
        <f t="shared" si="1029"/>
        <v>0</v>
      </c>
      <c r="Y1392" s="692"/>
      <c r="Z1392" s="695">
        <f t="shared" si="1030"/>
        <v>0</v>
      </c>
      <c r="AA1392" s="697">
        <f t="shared" si="1031"/>
        <v>0</v>
      </c>
    </row>
    <row r="1393" spans="2:27" ht="14.25" customHeight="1" x14ac:dyDescent="0.15">
      <c r="B1393" s="872"/>
      <c r="C1393" s="873"/>
      <c r="D1393" s="874"/>
      <c r="E1393" s="864"/>
      <c r="F1393" s="865"/>
      <c r="G1393" s="848"/>
      <c r="H1393" s="679" t="s">
        <v>568</v>
      </c>
      <c r="I1393" s="698">
        <v>150</v>
      </c>
      <c r="J1393" s="715">
        <f t="shared" si="1003"/>
        <v>714.28571428571433</v>
      </c>
      <c r="K1393" s="702"/>
      <c r="L1393" s="698">
        <v>75</v>
      </c>
      <c r="M1393" s="715">
        <f t="shared" si="1004"/>
        <v>206.19652471058063</v>
      </c>
      <c r="N1393" s="701"/>
      <c r="O1393" s="850"/>
      <c r="P1393" s="852"/>
      <c r="Q1393" s="854"/>
      <c r="R1393" s="702"/>
      <c r="S1393" s="699">
        <f t="shared" si="1032"/>
        <v>0</v>
      </c>
      <c r="T1393" s="700"/>
      <c r="U1393" s="703">
        <f t="shared" si="1027"/>
        <v>0</v>
      </c>
      <c r="V1393" s="704">
        <f t="shared" si="1028"/>
        <v>0</v>
      </c>
      <c r="W1393" s="702"/>
      <c r="X1393" s="699">
        <f t="shared" si="1029"/>
        <v>0</v>
      </c>
      <c r="Y1393" s="700"/>
      <c r="Z1393" s="703">
        <f t="shared" si="1030"/>
        <v>0</v>
      </c>
      <c r="AA1393" s="705">
        <f t="shared" si="1031"/>
        <v>0</v>
      </c>
    </row>
    <row r="1394" spans="2:27" ht="14.25" customHeight="1" x14ac:dyDescent="0.15">
      <c r="B1394" s="872"/>
      <c r="C1394" s="873"/>
      <c r="D1394" s="874"/>
      <c r="E1394" s="864"/>
      <c r="F1394" s="865"/>
      <c r="G1394" s="846" t="s">
        <v>568</v>
      </c>
      <c r="H1394" s="680" t="s">
        <v>566</v>
      </c>
      <c r="I1394" s="706">
        <v>0</v>
      </c>
      <c r="J1394" s="716">
        <f t="shared" si="1003"/>
        <v>0</v>
      </c>
      <c r="K1394" s="710"/>
      <c r="L1394" s="706">
        <v>0</v>
      </c>
      <c r="M1394" s="716">
        <f t="shared" si="1004"/>
        <v>0</v>
      </c>
      <c r="N1394" s="709"/>
      <c r="O1394" s="850"/>
      <c r="P1394" s="852"/>
      <c r="Q1394" s="854"/>
      <c r="R1394" s="710"/>
      <c r="S1394" s="707">
        <f t="shared" si="1032"/>
        <v>0</v>
      </c>
      <c r="T1394" s="708"/>
      <c r="U1394" s="711">
        <f t="shared" si="1027"/>
        <v>0</v>
      </c>
      <c r="V1394" s="712">
        <f t="shared" si="1028"/>
        <v>0</v>
      </c>
      <c r="W1394" s="710"/>
      <c r="X1394" s="707">
        <f t="shared" si="1029"/>
        <v>0</v>
      </c>
      <c r="Y1394" s="708"/>
      <c r="Z1394" s="711">
        <f t="shared" si="1030"/>
        <v>0</v>
      </c>
      <c r="AA1394" s="713">
        <f t="shared" si="1031"/>
        <v>0</v>
      </c>
    </row>
    <row r="1395" spans="2:27" ht="14.25" customHeight="1" x14ac:dyDescent="0.15">
      <c r="B1395" s="872"/>
      <c r="C1395" s="873"/>
      <c r="D1395" s="874"/>
      <c r="E1395" s="864"/>
      <c r="F1395" s="865"/>
      <c r="G1395" s="847"/>
      <c r="H1395" s="678" t="s">
        <v>567</v>
      </c>
      <c r="I1395" s="690">
        <v>0</v>
      </c>
      <c r="J1395" s="691">
        <f t="shared" si="1003"/>
        <v>0</v>
      </c>
      <c r="K1395" s="692"/>
      <c r="L1395" s="690">
        <v>0</v>
      </c>
      <c r="M1395" s="691">
        <f t="shared" si="1004"/>
        <v>0</v>
      </c>
      <c r="N1395" s="693"/>
      <c r="O1395" s="850"/>
      <c r="P1395" s="852"/>
      <c r="Q1395" s="854"/>
      <c r="R1395" s="694"/>
      <c r="S1395" s="691">
        <f t="shared" si="1032"/>
        <v>0</v>
      </c>
      <c r="T1395" s="692"/>
      <c r="U1395" s="695">
        <f t="shared" si="1027"/>
        <v>0</v>
      </c>
      <c r="V1395" s="696">
        <f t="shared" si="1028"/>
        <v>0</v>
      </c>
      <c r="W1395" s="694"/>
      <c r="X1395" s="691">
        <f t="shared" si="1029"/>
        <v>0</v>
      </c>
      <c r="Y1395" s="692"/>
      <c r="Z1395" s="695">
        <f t="shared" si="1030"/>
        <v>0</v>
      </c>
      <c r="AA1395" s="697">
        <f t="shared" si="1031"/>
        <v>0</v>
      </c>
    </row>
    <row r="1396" spans="2:27" ht="14.25" customHeight="1" x14ac:dyDescent="0.15">
      <c r="B1396" s="872"/>
      <c r="C1396" s="873"/>
      <c r="D1396" s="874"/>
      <c r="E1396" s="863"/>
      <c r="F1396" s="865"/>
      <c r="G1396" s="848"/>
      <c r="H1396" s="679" t="s">
        <v>568</v>
      </c>
      <c r="I1396" s="698">
        <v>0</v>
      </c>
      <c r="J1396" s="699">
        <f t="shared" si="1003"/>
        <v>0</v>
      </c>
      <c r="K1396" s="700"/>
      <c r="L1396" s="698">
        <v>0</v>
      </c>
      <c r="M1396" s="699">
        <f t="shared" si="1004"/>
        <v>0</v>
      </c>
      <c r="N1396" s="701"/>
      <c r="O1396" s="849"/>
      <c r="P1396" s="851"/>
      <c r="Q1396" s="853"/>
      <c r="R1396" s="702"/>
      <c r="S1396" s="699">
        <f t="shared" si="1032"/>
        <v>0</v>
      </c>
      <c r="T1396" s="700"/>
      <c r="U1396" s="703">
        <f t="shared" si="1027"/>
        <v>0</v>
      </c>
      <c r="V1396" s="704">
        <f t="shared" si="1028"/>
        <v>0</v>
      </c>
      <c r="W1396" s="702"/>
      <c r="X1396" s="699">
        <f t="shared" si="1029"/>
        <v>0</v>
      </c>
      <c r="Y1396" s="700"/>
      <c r="Z1396" s="703">
        <f t="shared" si="1030"/>
        <v>0</v>
      </c>
      <c r="AA1396" s="705">
        <f t="shared" si="1031"/>
        <v>0</v>
      </c>
    </row>
  </sheetData>
  <mergeCells count="1713">
    <mergeCell ref="G1388:G1390"/>
    <mergeCell ref="O1388:O1396"/>
    <mergeCell ref="P1388:P1396"/>
    <mergeCell ref="Q1388:Q1396"/>
    <mergeCell ref="G1391:G1393"/>
    <mergeCell ref="G1394:G1396"/>
    <mergeCell ref="O1379:O1387"/>
    <mergeCell ref="P1379:P1387"/>
    <mergeCell ref="Q1379:Q1387"/>
    <mergeCell ref="G1382:G1384"/>
    <mergeCell ref="G1385:G1387"/>
    <mergeCell ref="B1388:B1396"/>
    <mergeCell ref="C1388:C1396"/>
    <mergeCell ref="D1388:D1396"/>
    <mergeCell ref="E1388:E1396"/>
    <mergeCell ref="F1388:F1396"/>
    <mergeCell ref="B1379:B1387"/>
    <mergeCell ref="C1379:C1387"/>
    <mergeCell ref="D1379:D1387"/>
    <mergeCell ref="E1379:E1387"/>
    <mergeCell ref="F1379:F1387"/>
    <mergeCell ref="G1379:G1381"/>
    <mergeCell ref="G1370:G1372"/>
    <mergeCell ref="O1370:O1378"/>
    <mergeCell ref="P1370:P1378"/>
    <mergeCell ref="Q1370:Q1378"/>
    <mergeCell ref="G1373:G1375"/>
    <mergeCell ref="G1376:G1378"/>
    <mergeCell ref="O1361:O1369"/>
    <mergeCell ref="P1361:P1369"/>
    <mergeCell ref="Q1361:Q1369"/>
    <mergeCell ref="G1364:G1366"/>
    <mergeCell ref="G1367:G1369"/>
    <mergeCell ref="B1370:B1378"/>
    <mergeCell ref="C1370:C1378"/>
    <mergeCell ref="D1370:D1378"/>
    <mergeCell ref="E1370:E1378"/>
    <mergeCell ref="F1370:F1378"/>
    <mergeCell ref="B1361:B1369"/>
    <mergeCell ref="C1361:C1369"/>
    <mergeCell ref="D1361:D1369"/>
    <mergeCell ref="E1361:E1369"/>
    <mergeCell ref="F1361:F1369"/>
    <mergeCell ref="G1361:G1363"/>
    <mergeCell ref="G1352:G1354"/>
    <mergeCell ref="O1352:O1360"/>
    <mergeCell ref="P1352:P1360"/>
    <mergeCell ref="Q1352:Q1360"/>
    <mergeCell ref="G1355:G1357"/>
    <mergeCell ref="G1358:G1360"/>
    <mergeCell ref="O1343:O1351"/>
    <mergeCell ref="P1343:P1351"/>
    <mergeCell ref="Q1343:Q1351"/>
    <mergeCell ref="G1346:G1348"/>
    <mergeCell ref="G1349:G1351"/>
    <mergeCell ref="B1352:B1360"/>
    <mergeCell ref="C1352:C1360"/>
    <mergeCell ref="D1352:D1360"/>
    <mergeCell ref="E1352:E1360"/>
    <mergeCell ref="F1352:F1360"/>
    <mergeCell ref="B1343:B1351"/>
    <mergeCell ref="C1343:C1351"/>
    <mergeCell ref="D1343:D1351"/>
    <mergeCell ref="E1343:E1351"/>
    <mergeCell ref="F1343:F1351"/>
    <mergeCell ref="G1343:G1345"/>
    <mergeCell ref="G1334:G1336"/>
    <mergeCell ref="O1334:O1342"/>
    <mergeCell ref="P1334:P1342"/>
    <mergeCell ref="Q1334:Q1342"/>
    <mergeCell ref="G1337:G1339"/>
    <mergeCell ref="G1340:G1342"/>
    <mergeCell ref="O1325:O1333"/>
    <mergeCell ref="P1325:P1333"/>
    <mergeCell ref="Q1325:Q1333"/>
    <mergeCell ref="G1328:G1330"/>
    <mergeCell ref="G1331:G1333"/>
    <mergeCell ref="B1334:B1342"/>
    <mergeCell ref="C1334:C1342"/>
    <mergeCell ref="D1334:D1342"/>
    <mergeCell ref="E1334:E1342"/>
    <mergeCell ref="F1334:F1342"/>
    <mergeCell ref="B1325:B1333"/>
    <mergeCell ref="C1325:C1333"/>
    <mergeCell ref="D1325:D1333"/>
    <mergeCell ref="E1325:E1333"/>
    <mergeCell ref="F1325:F1333"/>
    <mergeCell ref="G1325:G1327"/>
    <mergeCell ref="G1316:G1318"/>
    <mergeCell ref="O1316:O1324"/>
    <mergeCell ref="P1316:P1324"/>
    <mergeCell ref="Q1316:Q1324"/>
    <mergeCell ref="G1319:G1321"/>
    <mergeCell ref="G1322:G1324"/>
    <mergeCell ref="O1307:O1315"/>
    <mergeCell ref="P1307:P1315"/>
    <mergeCell ref="Q1307:Q1315"/>
    <mergeCell ref="G1310:G1312"/>
    <mergeCell ref="G1313:G1315"/>
    <mergeCell ref="B1316:B1324"/>
    <mergeCell ref="C1316:C1324"/>
    <mergeCell ref="D1316:D1324"/>
    <mergeCell ref="E1316:E1324"/>
    <mergeCell ref="F1316:F1324"/>
    <mergeCell ref="B1307:B1315"/>
    <mergeCell ref="C1307:C1315"/>
    <mergeCell ref="D1307:D1315"/>
    <mergeCell ref="E1307:E1315"/>
    <mergeCell ref="F1307:F1315"/>
    <mergeCell ref="G1307:G1309"/>
    <mergeCell ref="G1298:G1300"/>
    <mergeCell ref="O1298:O1306"/>
    <mergeCell ref="P1298:P1306"/>
    <mergeCell ref="Q1298:Q1306"/>
    <mergeCell ref="G1301:G1303"/>
    <mergeCell ref="G1304:G1306"/>
    <mergeCell ref="O1289:O1297"/>
    <mergeCell ref="P1289:P1297"/>
    <mergeCell ref="Q1289:Q1297"/>
    <mergeCell ref="G1292:G1294"/>
    <mergeCell ref="G1295:G1297"/>
    <mergeCell ref="B1298:B1306"/>
    <mergeCell ref="C1298:C1306"/>
    <mergeCell ref="D1298:D1306"/>
    <mergeCell ref="E1298:E1306"/>
    <mergeCell ref="F1298:F1306"/>
    <mergeCell ref="B1289:B1297"/>
    <mergeCell ref="C1289:C1297"/>
    <mergeCell ref="D1289:D1297"/>
    <mergeCell ref="E1289:E1297"/>
    <mergeCell ref="F1289:F1297"/>
    <mergeCell ref="G1289:G1291"/>
    <mergeCell ref="G1280:G1282"/>
    <mergeCell ref="O1280:O1288"/>
    <mergeCell ref="P1280:P1288"/>
    <mergeCell ref="Q1280:Q1288"/>
    <mergeCell ref="G1283:G1285"/>
    <mergeCell ref="G1286:G1288"/>
    <mergeCell ref="O1271:O1279"/>
    <mergeCell ref="P1271:P1279"/>
    <mergeCell ref="Q1271:Q1279"/>
    <mergeCell ref="G1274:G1276"/>
    <mergeCell ref="G1277:G1279"/>
    <mergeCell ref="B1280:B1288"/>
    <mergeCell ref="C1280:C1288"/>
    <mergeCell ref="D1280:D1288"/>
    <mergeCell ref="E1280:E1288"/>
    <mergeCell ref="F1280:F1288"/>
    <mergeCell ref="B1271:B1279"/>
    <mergeCell ref="C1271:C1279"/>
    <mergeCell ref="D1271:D1279"/>
    <mergeCell ref="E1271:E1279"/>
    <mergeCell ref="F1271:F1279"/>
    <mergeCell ref="G1271:G1273"/>
    <mergeCell ref="G1262:G1264"/>
    <mergeCell ref="O1262:O1270"/>
    <mergeCell ref="P1262:P1270"/>
    <mergeCell ref="Q1262:Q1270"/>
    <mergeCell ref="G1265:G1267"/>
    <mergeCell ref="G1268:G1270"/>
    <mergeCell ref="O1253:O1261"/>
    <mergeCell ref="P1253:P1261"/>
    <mergeCell ref="Q1253:Q1261"/>
    <mergeCell ref="G1256:G1258"/>
    <mergeCell ref="G1259:G1261"/>
    <mergeCell ref="B1262:B1270"/>
    <mergeCell ref="C1262:C1270"/>
    <mergeCell ref="D1262:D1270"/>
    <mergeCell ref="E1262:E1270"/>
    <mergeCell ref="F1262:F1270"/>
    <mergeCell ref="B1253:B1261"/>
    <mergeCell ref="C1253:C1261"/>
    <mergeCell ref="D1253:D1261"/>
    <mergeCell ref="E1253:E1261"/>
    <mergeCell ref="F1253:F1261"/>
    <mergeCell ref="G1253:G1255"/>
    <mergeCell ref="G1244:G1246"/>
    <mergeCell ref="O1244:O1252"/>
    <mergeCell ref="P1244:P1252"/>
    <mergeCell ref="Q1244:Q1252"/>
    <mergeCell ref="G1247:G1249"/>
    <mergeCell ref="G1250:G1252"/>
    <mergeCell ref="O1235:O1243"/>
    <mergeCell ref="P1235:P1243"/>
    <mergeCell ref="Q1235:Q1243"/>
    <mergeCell ref="G1238:G1240"/>
    <mergeCell ref="G1241:G1243"/>
    <mergeCell ref="B1244:B1252"/>
    <mergeCell ref="C1244:C1252"/>
    <mergeCell ref="D1244:D1252"/>
    <mergeCell ref="E1244:E1252"/>
    <mergeCell ref="F1244:F1252"/>
    <mergeCell ref="B1235:B1243"/>
    <mergeCell ref="C1235:C1243"/>
    <mergeCell ref="D1235:D1243"/>
    <mergeCell ref="E1235:E1243"/>
    <mergeCell ref="F1235:F1243"/>
    <mergeCell ref="G1235:G1237"/>
    <mergeCell ref="G1226:G1228"/>
    <mergeCell ref="O1226:O1234"/>
    <mergeCell ref="P1226:P1234"/>
    <mergeCell ref="Q1226:Q1234"/>
    <mergeCell ref="G1229:G1231"/>
    <mergeCell ref="G1232:G1234"/>
    <mergeCell ref="O1217:O1225"/>
    <mergeCell ref="P1217:P1225"/>
    <mergeCell ref="Q1217:Q1225"/>
    <mergeCell ref="G1220:G1222"/>
    <mergeCell ref="G1223:G1225"/>
    <mergeCell ref="B1226:B1234"/>
    <mergeCell ref="C1226:C1234"/>
    <mergeCell ref="D1226:D1234"/>
    <mergeCell ref="E1226:E1234"/>
    <mergeCell ref="F1226:F1234"/>
    <mergeCell ref="B1217:B1225"/>
    <mergeCell ref="C1217:C1225"/>
    <mergeCell ref="D1217:D1225"/>
    <mergeCell ref="E1217:E1225"/>
    <mergeCell ref="F1217:F1225"/>
    <mergeCell ref="G1217:G1219"/>
    <mergeCell ref="G1208:G1210"/>
    <mergeCell ref="O1208:O1216"/>
    <mergeCell ref="P1208:P1216"/>
    <mergeCell ref="Q1208:Q1216"/>
    <mergeCell ref="G1211:G1213"/>
    <mergeCell ref="G1214:G1216"/>
    <mergeCell ref="O1199:O1207"/>
    <mergeCell ref="P1199:P1207"/>
    <mergeCell ref="Q1199:Q1207"/>
    <mergeCell ref="G1202:G1204"/>
    <mergeCell ref="G1205:G1207"/>
    <mergeCell ref="B1208:B1216"/>
    <mergeCell ref="C1208:C1216"/>
    <mergeCell ref="D1208:D1216"/>
    <mergeCell ref="E1208:E1216"/>
    <mergeCell ref="F1208:F1216"/>
    <mergeCell ref="B1199:B1207"/>
    <mergeCell ref="C1199:C1207"/>
    <mergeCell ref="D1199:D1207"/>
    <mergeCell ref="E1199:E1207"/>
    <mergeCell ref="F1199:F1207"/>
    <mergeCell ref="G1199:G1201"/>
    <mergeCell ref="G1190:G1192"/>
    <mergeCell ref="O1190:O1198"/>
    <mergeCell ref="P1190:P1198"/>
    <mergeCell ref="Q1190:Q1198"/>
    <mergeCell ref="G1193:G1195"/>
    <mergeCell ref="G1196:G1198"/>
    <mergeCell ref="O1181:O1189"/>
    <mergeCell ref="P1181:P1189"/>
    <mergeCell ref="Q1181:Q1189"/>
    <mergeCell ref="G1184:G1186"/>
    <mergeCell ref="G1187:G1189"/>
    <mergeCell ref="B1190:B1198"/>
    <mergeCell ref="C1190:C1198"/>
    <mergeCell ref="D1190:D1198"/>
    <mergeCell ref="E1190:E1198"/>
    <mergeCell ref="F1190:F1198"/>
    <mergeCell ref="B1181:B1189"/>
    <mergeCell ref="C1181:C1189"/>
    <mergeCell ref="D1181:D1189"/>
    <mergeCell ref="E1181:E1189"/>
    <mergeCell ref="F1181:F1189"/>
    <mergeCell ref="G1181:G1183"/>
    <mergeCell ref="G1172:G1174"/>
    <mergeCell ref="O1172:O1180"/>
    <mergeCell ref="P1172:P1180"/>
    <mergeCell ref="Q1172:Q1180"/>
    <mergeCell ref="G1175:G1177"/>
    <mergeCell ref="G1178:G1180"/>
    <mergeCell ref="O1163:O1171"/>
    <mergeCell ref="P1163:P1171"/>
    <mergeCell ref="Q1163:Q1171"/>
    <mergeCell ref="G1166:G1168"/>
    <mergeCell ref="G1169:G1171"/>
    <mergeCell ref="B1172:B1180"/>
    <mergeCell ref="C1172:C1180"/>
    <mergeCell ref="D1172:D1180"/>
    <mergeCell ref="E1172:E1180"/>
    <mergeCell ref="F1172:F1180"/>
    <mergeCell ref="B1163:B1171"/>
    <mergeCell ref="C1163:C1171"/>
    <mergeCell ref="D1163:D1171"/>
    <mergeCell ref="E1163:E1171"/>
    <mergeCell ref="F1163:F1171"/>
    <mergeCell ref="G1163:G1165"/>
    <mergeCell ref="G1154:G1156"/>
    <mergeCell ref="O1154:O1162"/>
    <mergeCell ref="P1154:P1162"/>
    <mergeCell ref="Q1154:Q1162"/>
    <mergeCell ref="G1157:G1159"/>
    <mergeCell ref="G1160:G1162"/>
    <mergeCell ref="O1145:O1153"/>
    <mergeCell ref="P1145:P1153"/>
    <mergeCell ref="Q1145:Q1153"/>
    <mergeCell ref="G1148:G1150"/>
    <mergeCell ref="G1151:G1153"/>
    <mergeCell ref="B1154:B1162"/>
    <mergeCell ref="C1154:C1162"/>
    <mergeCell ref="D1154:D1162"/>
    <mergeCell ref="E1154:E1162"/>
    <mergeCell ref="F1154:F1162"/>
    <mergeCell ref="B1145:B1153"/>
    <mergeCell ref="C1145:C1153"/>
    <mergeCell ref="D1145:D1153"/>
    <mergeCell ref="E1145:E1153"/>
    <mergeCell ref="F1145:F1153"/>
    <mergeCell ref="G1145:G1147"/>
    <mergeCell ref="G1136:G1138"/>
    <mergeCell ref="O1136:O1144"/>
    <mergeCell ref="P1136:P1144"/>
    <mergeCell ref="Q1136:Q1144"/>
    <mergeCell ref="G1139:G1141"/>
    <mergeCell ref="G1142:G1144"/>
    <mergeCell ref="O1127:O1135"/>
    <mergeCell ref="P1127:P1135"/>
    <mergeCell ref="Q1127:Q1135"/>
    <mergeCell ref="G1130:G1132"/>
    <mergeCell ref="G1133:G1135"/>
    <mergeCell ref="B1136:B1144"/>
    <mergeCell ref="C1136:C1144"/>
    <mergeCell ref="D1136:D1144"/>
    <mergeCell ref="E1136:E1144"/>
    <mergeCell ref="F1136:F1144"/>
    <mergeCell ref="B1127:B1135"/>
    <mergeCell ref="C1127:C1135"/>
    <mergeCell ref="D1127:D1135"/>
    <mergeCell ref="E1127:E1135"/>
    <mergeCell ref="F1127:F1135"/>
    <mergeCell ref="G1127:G1129"/>
    <mergeCell ref="G1118:G1120"/>
    <mergeCell ref="O1118:O1126"/>
    <mergeCell ref="P1118:P1126"/>
    <mergeCell ref="Q1118:Q1126"/>
    <mergeCell ref="G1121:G1123"/>
    <mergeCell ref="G1124:G1126"/>
    <mergeCell ref="O1109:O1117"/>
    <mergeCell ref="P1109:P1117"/>
    <mergeCell ref="Q1109:Q1117"/>
    <mergeCell ref="G1112:G1114"/>
    <mergeCell ref="G1115:G1117"/>
    <mergeCell ref="B1118:B1126"/>
    <mergeCell ref="C1118:C1126"/>
    <mergeCell ref="D1118:D1126"/>
    <mergeCell ref="E1118:E1126"/>
    <mergeCell ref="F1118:F1126"/>
    <mergeCell ref="B1109:B1117"/>
    <mergeCell ref="C1109:C1117"/>
    <mergeCell ref="D1109:D1117"/>
    <mergeCell ref="E1109:E1117"/>
    <mergeCell ref="F1109:F1117"/>
    <mergeCell ref="G1109:G1111"/>
    <mergeCell ref="G1100:G1102"/>
    <mergeCell ref="O1100:O1108"/>
    <mergeCell ref="P1100:P1108"/>
    <mergeCell ref="Q1100:Q1108"/>
    <mergeCell ref="G1103:G1105"/>
    <mergeCell ref="G1106:G1108"/>
    <mergeCell ref="O1091:O1099"/>
    <mergeCell ref="P1091:P1099"/>
    <mergeCell ref="Q1091:Q1099"/>
    <mergeCell ref="G1094:G1096"/>
    <mergeCell ref="G1097:G1099"/>
    <mergeCell ref="B1100:B1108"/>
    <mergeCell ref="C1100:C1108"/>
    <mergeCell ref="D1100:D1108"/>
    <mergeCell ref="E1100:E1108"/>
    <mergeCell ref="F1100:F1108"/>
    <mergeCell ref="B1091:B1099"/>
    <mergeCell ref="C1091:C1099"/>
    <mergeCell ref="D1091:D1099"/>
    <mergeCell ref="E1091:E1099"/>
    <mergeCell ref="F1091:F1099"/>
    <mergeCell ref="G1091:G1093"/>
    <mergeCell ref="G1082:G1084"/>
    <mergeCell ref="O1082:O1090"/>
    <mergeCell ref="P1082:P1090"/>
    <mergeCell ref="Q1082:Q1090"/>
    <mergeCell ref="G1085:G1087"/>
    <mergeCell ref="G1088:G1090"/>
    <mergeCell ref="O1073:O1081"/>
    <mergeCell ref="P1073:P1081"/>
    <mergeCell ref="Q1073:Q1081"/>
    <mergeCell ref="G1076:G1078"/>
    <mergeCell ref="G1079:G1081"/>
    <mergeCell ref="B1082:B1090"/>
    <mergeCell ref="C1082:C1090"/>
    <mergeCell ref="D1082:D1090"/>
    <mergeCell ref="E1082:E1090"/>
    <mergeCell ref="F1082:F1090"/>
    <mergeCell ref="B1073:B1081"/>
    <mergeCell ref="C1073:C1081"/>
    <mergeCell ref="D1073:D1081"/>
    <mergeCell ref="E1073:E1081"/>
    <mergeCell ref="F1073:F1081"/>
    <mergeCell ref="G1073:G1075"/>
    <mergeCell ref="G1064:G1066"/>
    <mergeCell ref="O1064:O1072"/>
    <mergeCell ref="P1064:P1072"/>
    <mergeCell ref="Q1064:Q1072"/>
    <mergeCell ref="G1067:G1069"/>
    <mergeCell ref="G1070:G1072"/>
    <mergeCell ref="O1055:O1063"/>
    <mergeCell ref="P1055:P1063"/>
    <mergeCell ref="Q1055:Q1063"/>
    <mergeCell ref="G1058:G1060"/>
    <mergeCell ref="G1061:G1063"/>
    <mergeCell ref="B1064:B1072"/>
    <mergeCell ref="C1064:C1072"/>
    <mergeCell ref="D1064:D1072"/>
    <mergeCell ref="E1064:E1072"/>
    <mergeCell ref="F1064:F1072"/>
    <mergeCell ref="B1055:B1063"/>
    <mergeCell ref="C1055:C1063"/>
    <mergeCell ref="D1055:D1063"/>
    <mergeCell ref="E1055:E1063"/>
    <mergeCell ref="F1055:F1063"/>
    <mergeCell ref="G1055:G1057"/>
    <mergeCell ref="G1046:G1048"/>
    <mergeCell ref="O1046:O1054"/>
    <mergeCell ref="P1046:P1054"/>
    <mergeCell ref="Q1046:Q1054"/>
    <mergeCell ref="G1049:G1051"/>
    <mergeCell ref="G1052:G1054"/>
    <mergeCell ref="O1037:O1045"/>
    <mergeCell ref="P1037:P1045"/>
    <mergeCell ref="Q1037:Q1045"/>
    <mergeCell ref="G1040:G1042"/>
    <mergeCell ref="G1043:G1045"/>
    <mergeCell ref="B1046:B1054"/>
    <mergeCell ref="C1046:C1054"/>
    <mergeCell ref="D1046:D1054"/>
    <mergeCell ref="E1046:E1054"/>
    <mergeCell ref="F1046:F1054"/>
    <mergeCell ref="B1037:B1045"/>
    <mergeCell ref="C1037:C1045"/>
    <mergeCell ref="D1037:D1045"/>
    <mergeCell ref="E1037:E1045"/>
    <mergeCell ref="F1037:F1045"/>
    <mergeCell ref="G1037:G1039"/>
    <mergeCell ref="G1028:G1030"/>
    <mergeCell ref="O1028:O1036"/>
    <mergeCell ref="P1028:P1036"/>
    <mergeCell ref="Q1028:Q1036"/>
    <mergeCell ref="G1031:G1033"/>
    <mergeCell ref="G1034:G1036"/>
    <mergeCell ref="O1019:O1027"/>
    <mergeCell ref="P1019:P1027"/>
    <mergeCell ref="Q1019:Q1027"/>
    <mergeCell ref="G1022:G1024"/>
    <mergeCell ref="G1025:G1027"/>
    <mergeCell ref="B1028:B1036"/>
    <mergeCell ref="C1028:C1036"/>
    <mergeCell ref="D1028:D1036"/>
    <mergeCell ref="E1028:E1036"/>
    <mergeCell ref="F1028:F1036"/>
    <mergeCell ref="B1019:B1027"/>
    <mergeCell ref="C1019:C1027"/>
    <mergeCell ref="D1019:D1027"/>
    <mergeCell ref="E1019:E1027"/>
    <mergeCell ref="F1019:F1027"/>
    <mergeCell ref="G1019:G1021"/>
    <mergeCell ref="G1010:G1012"/>
    <mergeCell ref="O1010:O1018"/>
    <mergeCell ref="P1010:P1018"/>
    <mergeCell ref="Q1010:Q1018"/>
    <mergeCell ref="G1013:G1015"/>
    <mergeCell ref="G1016:G1018"/>
    <mergeCell ref="O1001:O1009"/>
    <mergeCell ref="P1001:P1009"/>
    <mergeCell ref="Q1001:Q1009"/>
    <mergeCell ref="G1004:G1006"/>
    <mergeCell ref="G1007:G1009"/>
    <mergeCell ref="B1010:B1018"/>
    <mergeCell ref="C1010:C1018"/>
    <mergeCell ref="D1010:D1018"/>
    <mergeCell ref="E1010:E1018"/>
    <mergeCell ref="F1010:F1018"/>
    <mergeCell ref="B1001:B1009"/>
    <mergeCell ref="C1001:C1009"/>
    <mergeCell ref="D1001:D1009"/>
    <mergeCell ref="E1001:E1009"/>
    <mergeCell ref="F1001:F1009"/>
    <mergeCell ref="G1001:G1003"/>
    <mergeCell ref="G992:G994"/>
    <mergeCell ref="O992:O1000"/>
    <mergeCell ref="P992:P1000"/>
    <mergeCell ref="Q992:Q1000"/>
    <mergeCell ref="G995:G997"/>
    <mergeCell ref="G998:G1000"/>
    <mergeCell ref="O983:O991"/>
    <mergeCell ref="P983:P991"/>
    <mergeCell ref="Q983:Q991"/>
    <mergeCell ref="G986:G988"/>
    <mergeCell ref="G989:G991"/>
    <mergeCell ref="B992:B1000"/>
    <mergeCell ref="C992:C1000"/>
    <mergeCell ref="D992:D1000"/>
    <mergeCell ref="E992:E1000"/>
    <mergeCell ref="F992:F1000"/>
    <mergeCell ref="B983:B991"/>
    <mergeCell ref="C983:C991"/>
    <mergeCell ref="D983:D991"/>
    <mergeCell ref="E983:E991"/>
    <mergeCell ref="F983:F991"/>
    <mergeCell ref="G983:G985"/>
    <mergeCell ref="G974:G976"/>
    <mergeCell ref="O974:O982"/>
    <mergeCell ref="P974:P982"/>
    <mergeCell ref="Q974:Q982"/>
    <mergeCell ref="G977:G979"/>
    <mergeCell ref="G980:G982"/>
    <mergeCell ref="O965:O973"/>
    <mergeCell ref="P965:P973"/>
    <mergeCell ref="Q965:Q973"/>
    <mergeCell ref="G968:G970"/>
    <mergeCell ref="G971:G973"/>
    <mergeCell ref="B974:B982"/>
    <mergeCell ref="C974:C982"/>
    <mergeCell ref="D974:D982"/>
    <mergeCell ref="E974:E982"/>
    <mergeCell ref="F974:F982"/>
    <mergeCell ref="B965:B973"/>
    <mergeCell ref="C965:C973"/>
    <mergeCell ref="D965:D973"/>
    <mergeCell ref="E965:E973"/>
    <mergeCell ref="F965:F973"/>
    <mergeCell ref="G965:G967"/>
    <mergeCell ref="G956:G958"/>
    <mergeCell ref="O956:O964"/>
    <mergeCell ref="P956:P964"/>
    <mergeCell ref="Q956:Q964"/>
    <mergeCell ref="G959:G961"/>
    <mergeCell ref="G962:G964"/>
    <mergeCell ref="O947:O955"/>
    <mergeCell ref="P947:P955"/>
    <mergeCell ref="Q947:Q955"/>
    <mergeCell ref="G950:G952"/>
    <mergeCell ref="G953:G955"/>
    <mergeCell ref="B956:B964"/>
    <mergeCell ref="C956:C964"/>
    <mergeCell ref="D956:D964"/>
    <mergeCell ref="E956:E964"/>
    <mergeCell ref="F956:F964"/>
    <mergeCell ref="B947:B955"/>
    <mergeCell ref="C947:C955"/>
    <mergeCell ref="D947:D955"/>
    <mergeCell ref="E947:E955"/>
    <mergeCell ref="F947:F955"/>
    <mergeCell ref="G947:G949"/>
    <mergeCell ref="G938:G940"/>
    <mergeCell ref="O938:O946"/>
    <mergeCell ref="P938:P946"/>
    <mergeCell ref="Q938:Q946"/>
    <mergeCell ref="G941:G943"/>
    <mergeCell ref="G944:G946"/>
    <mergeCell ref="O929:O937"/>
    <mergeCell ref="P929:P937"/>
    <mergeCell ref="Q929:Q937"/>
    <mergeCell ref="G932:G934"/>
    <mergeCell ref="G935:G937"/>
    <mergeCell ref="B938:B946"/>
    <mergeCell ref="C938:C946"/>
    <mergeCell ref="D938:D946"/>
    <mergeCell ref="E938:E946"/>
    <mergeCell ref="F938:F946"/>
    <mergeCell ref="B929:B937"/>
    <mergeCell ref="C929:C937"/>
    <mergeCell ref="D929:D937"/>
    <mergeCell ref="E929:E937"/>
    <mergeCell ref="F929:F937"/>
    <mergeCell ref="G929:G931"/>
    <mergeCell ref="G920:G922"/>
    <mergeCell ref="O920:O928"/>
    <mergeCell ref="P920:P928"/>
    <mergeCell ref="Q920:Q928"/>
    <mergeCell ref="G923:G925"/>
    <mergeCell ref="G926:G928"/>
    <mergeCell ref="O911:O919"/>
    <mergeCell ref="P911:P919"/>
    <mergeCell ref="Q911:Q919"/>
    <mergeCell ref="G914:G916"/>
    <mergeCell ref="G917:G919"/>
    <mergeCell ref="B920:B928"/>
    <mergeCell ref="C920:C928"/>
    <mergeCell ref="D920:D928"/>
    <mergeCell ref="E920:E928"/>
    <mergeCell ref="F920:F928"/>
    <mergeCell ref="B911:B919"/>
    <mergeCell ref="C911:C919"/>
    <mergeCell ref="D911:D919"/>
    <mergeCell ref="E911:E919"/>
    <mergeCell ref="F911:F919"/>
    <mergeCell ref="G911:G913"/>
    <mergeCell ref="G902:G904"/>
    <mergeCell ref="O902:O910"/>
    <mergeCell ref="P902:P910"/>
    <mergeCell ref="Q902:Q910"/>
    <mergeCell ref="G905:G907"/>
    <mergeCell ref="G908:G910"/>
    <mergeCell ref="O893:O901"/>
    <mergeCell ref="P893:P901"/>
    <mergeCell ref="Q893:Q901"/>
    <mergeCell ref="G896:G898"/>
    <mergeCell ref="G899:G901"/>
    <mergeCell ref="B902:B910"/>
    <mergeCell ref="C902:C910"/>
    <mergeCell ref="D902:D910"/>
    <mergeCell ref="E902:E910"/>
    <mergeCell ref="F902:F910"/>
    <mergeCell ref="B893:B901"/>
    <mergeCell ref="C893:C901"/>
    <mergeCell ref="D893:D901"/>
    <mergeCell ref="E893:E901"/>
    <mergeCell ref="F893:F901"/>
    <mergeCell ref="G893:G895"/>
    <mergeCell ref="G884:G886"/>
    <mergeCell ref="O884:O892"/>
    <mergeCell ref="P884:P892"/>
    <mergeCell ref="Q884:Q892"/>
    <mergeCell ref="G887:G889"/>
    <mergeCell ref="G890:G892"/>
    <mergeCell ref="O875:O883"/>
    <mergeCell ref="P875:P883"/>
    <mergeCell ref="Q875:Q883"/>
    <mergeCell ref="G878:G880"/>
    <mergeCell ref="G881:G883"/>
    <mergeCell ref="B884:B892"/>
    <mergeCell ref="C884:C892"/>
    <mergeCell ref="D884:D892"/>
    <mergeCell ref="E884:E892"/>
    <mergeCell ref="F884:F892"/>
    <mergeCell ref="B875:B883"/>
    <mergeCell ref="C875:C883"/>
    <mergeCell ref="D875:D883"/>
    <mergeCell ref="E875:E883"/>
    <mergeCell ref="F875:F883"/>
    <mergeCell ref="G875:G877"/>
    <mergeCell ref="G866:G868"/>
    <mergeCell ref="O866:O874"/>
    <mergeCell ref="P866:P874"/>
    <mergeCell ref="Q866:Q874"/>
    <mergeCell ref="G869:G871"/>
    <mergeCell ref="G872:G874"/>
    <mergeCell ref="O857:O865"/>
    <mergeCell ref="P857:P865"/>
    <mergeCell ref="Q857:Q865"/>
    <mergeCell ref="G860:G862"/>
    <mergeCell ref="G863:G865"/>
    <mergeCell ref="B866:B874"/>
    <mergeCell ref="C866:C874"/>
    <mergeCell ref="D866:D874"/>
    <mergeCell ref="E866:E874"/>
    <mergeCell ref="F866:F874"/>
    <mergeCell ref="B857:B865"/>
    <mergeCell ref="C857:C865"/>
    <mergeCell ref="D857:D865"/>
    <mergeCell ref="E857:E865"/>
    <mergeCell ref="F857:F865"/>
    <mergeCell ref="G857:G859"/>
    <mergeCell ref="G848:G850"/>
    <mergeCell ref="O848:O856"/>
    <mergeCell ref="P848:P856"/>
    <mergeCell ref="Q848:Q856"/>
    <mergeCell ref="G851:G853"/>
    <mergeCell ref="G854:G856"/>
    <mergeCell ref="O839:O847"/>
    <mergeCell ref="P839:P847"/>
    <mergeCell ref="Q839:Q847"/>
    <mergeCell ref="G842:G844"/>
    <mergeCell ref="G845:G847"/>
    <mergeCell ref="B848:B856"/>
    <mergeCell ref="C848:C856"/>
    <mergeCell ref="D848:D856"/>
    <mergeCell ref="E848:E856"/>
    <mergeCell ref="F848:F856"/>
    <mergeCell ref="B839:B847"/>
    <mergeCell ref="C839:C847"/>
    <mergeCell ref="D839:D847"/>
    <mergeCell ref="E839:E847"/>
    <mergeCell ref="F839:F847"/>
    <mergeCell ref="G839:G841"/>
    <mergeCell ref="G830:G832"/>
    <mergeCell ref="O830:O838"/>
    <mergeCell ref="P830:P838"/>
    <mergeCell ref="Q830:Q838"/>
    <mergeCell ref="G833:G835"/>
    <mergeCell ref="G836:G838"/>
    <mergeCell ref="O821:O829"/>
    <mergeCell ref="P821:P829"/>
    <mergeCell ref="Q821:Q829"/>
    <mergeCell ref="G824:G826"/>
    <mergeCell ref="G827:G829"/>
    <mergeCell ref="B830:B838"/>
    <mergeCell ref="C830:C838"/>
    <mergeCell ref="D830:D838"/>
    <mergeCell ref="E830:E838"/>
    <mergeCell ref="F830:F838"/>
    <mergeCell ref="B821:B829"/>
    <mergeCell ref="C821:C829"/>
    <mergeCell ref="D821:D829"/>
    <mergeCell ref="E821:E829"/>
    <mergeCell ref="F821:F829"/>
    <mergeCell ref="G821:G823"/>
    <mergeCell ref="G812:G814"/>
    <mergeCell ref="O812:O820"/>
    <mergeCell ref="P812:P820"/>
    <mergeCell ref="Q812:Q820"/>
    <mergeCell ref="G815:G817"/>
    <mergeCell ref="G818:G820"/>
    <mergeCell ref="O803:O811"/>
    <mergeCell ref="P803:P811"/>
    <mergeCell ref="Q803:Q811"/>
    <mergeCell ref="G806:G808"/>
    <mergeCell ref="G809:G811"/>
    <mergeCell ref="B812:B820"/>
    <mergeCell ref="C812:C820"/>
    <mergeCell ref="D812:D820"/>
    <mergeCell ref="E812:E820"/>
    <mergeCell ref="F812:F820"/>
    <mergeCell ref="B803:B811"/>
    <mergeCell ref="C803:C811"/>
    <mergeCell ref="D803:D811"/>
    <mergeCell ref="E803:E811"/>
    <mergeCell ref="F803:F811"/>
    <mergeCell ref="G803:G805"/>
    <mergeCell ref="G794:G796"/>
    <mergeCell ref="O794:O802"/>
    <mergeCell ref="P794:P802"/>
    <mergeCell ref="Q794:Q802"/>
    <mergeCell ref="G797:G799"/>
    <mergeCell ref="G800:G802"/>
    <mergeCell ref="O785:O793"/>
    <mergeCell ref="P785:P793"/>
    <mergeCell ref="Q785:Q793"/>
    <mergeCell ref="G788:G790"/>
    <mergeCell ref="G791:G793"/>
    <mergeCell ref="B794:B802"/>
    <mergeCell ref="C794:C802"/>
    <mergeCell ref="D794:D802"/>
    <mergeCell ref="E794:E802"/>
    <mergeCell ref="F794:F802"/>
    <mergeCell ref="B785:B793"/>
    <mergeCell ref="C785:C793"/>
    <mergeCell ref="D785:D793"/>
    <mergeCell ref="E785:E793"/>
    <mergeCell ref="F785:F793"/>
    <mergeCell ref="G785:G787"/>
    <mergeCell ref="G776:G778"/>
    <mergeCell ref="O776:O784"/>
    <mergeCell ref="P776:P784"/>
    <mergeCell ref="Q776:Q784"/>
    <mergeCell ref="G779:G781"/>
    <mergeCell ref="G782:G784"/>
    <mergeCell ref="O767:O775"/>
    <mergeCell ref="P767:P775"/>
    <mergeCell ref="Q767:Q775"/>
    <mergeCell ref="G770:G772"/>
    <mergeCell ref="G773:G775"/>
    <mergeCell ref="B776:B784"/>
    <mergeCell ref="C776:C784"/>
    <mergeCell ref="D776:D784"/>
    <mergeCell ref="E776:E784"/>
    <mergeCell ref="F776:F784"/>
    <mergeCell ref="B767:B775"/>
    <mergeCell ref="C767:C775"/>
    <mergeCell ref="D767:D775"/>
    <mergeCell ref="E767:E775"/>
    <mergeCell ref="F767:F775"/>
    <mergeCell ref="G767:G769"/>
    <mergeCell ref="G758:G760"/>
    <mergeCell ref="O758:O766"/>
    <mergeCell ref="P758:P766"/>
    <mergeCell ref="Q758:Q766"/>
    <mergeCell ref="G761:G763"/>
    <mergeCell ref="G764:G766"/>
    <mergeCell ref="O749:O757"/>
    <mergeCell ref="P749:P757"/>
    <mergeCell ref="Q749:Q757"/>
    <mergeCell ref="G752:G754"/>
    <mergeCell ref="G755:G757"/>
    <mergeCell ref="B758:B766"/>
    <mergeCell ref="C758:C766"/>
    <mergeCell ref="D758:D766"/>
    <mergeCell ref="E758:E766"/>
    <mergeCell ref="F758:F766"/>
    <mergeCell ref="B749:B757"/>
    <mergeCell ref="C749:C757"/>
    <mergeCell ref="D749:D757"/>
    <mergeCell ref="E749:E757"/>
    <mergeCell ref="F749:F757"/>
    <mergeCell ref="G749:G751"/>
    <mergeCell ref="G740:G742"/>
    <mergeCell ref="O740:O748"/>
    <mergeCell ref="P740:P748"/>
    <mergeCell ref="Q740:Q748"/>
    <mergeCell ref="G743:G745"/>
    <mergeCell ref="G746:G748"/>
    <mergeCell ref="O731:O739"/>
    <mergeCell ref="P731:P739"/>
    <mergeCell ref="Q731:Q739"/>
    <mergeCell ref="G734:G736"/>
    <mergeCell ref="G737:G739"/>
    <mergeCell ref="B740:B748"/>
    <mergeCell ref="C740:C748"/>
    <mergeCell ref="D740:D748"/>
    <mergeCell ref="E740:E748"/>
    <mergeCell ref="F740:F748"/>
    <mergeCell ref="B731:B739"/>
    <mergeCell ref="C731:C739"/>
    <mergeCell ref="D731:D739"/>
    <mergeCell ref="E731:E739"/>
    <mergeCell ref="F731:F739"/>
    <mergeCell ref="G731:G733"/>
    <mergeCell ref="G722:G724"/>
    <mergeCell ref="O722:O730"/>
    <mergeCell ref="P722:P730"/>
    <mergeCell ref="Q722:Q730"/>
    <mergeCell ref="G725:G727"/>
    <mergeCell ref="G728:G730"/>
    <mergeCell ref="O713:O721"/>
    <mergeCell ref="P713:P721"/>
    <mergeCell ref="Q713:Q721"/>
    <mergeCell ref="G716:G718"/>
    <mergeCell ref="G719:G721"/>
    <mergeCell ref="B722:B730"/>
    <mergeCell ref="C722:C730"/>
    <mergeCell ref="D722:D730"/>
    <mergeCell ref="E722:E730"/>
    <mergeCell ref="F722:F730"/>
    <mergeCell ref="B713:B721"/>
    <mergeCell ref="C713:C721"/>
    <mergeCell ref="D713:D721"/>
    <mergeCell ref="E713:E721"/>
    <mergeCell ref="F713:F721"/>
    <mergeCell ref="G713:G715"/>
    <mergeCell ref="G704:G706"/>
    <mergeCell ref="O704:O712"/>
    <mergeCell ref="P704:P712"/>
    <mergeCell ref="Q704:Q712"/>
    <mergeCell ref="G707:G709"/>
    <mergeCell ref="G710:G712"/>
    <mergeCell ref="O695:O703"/>
    <mergeCell ref="P695:P703"/>
    <mergeCell ref="Q695:Q703"/>
    <mergeCell ref="G698:G700"/>
    <mergeCell ref="G701:G703"/>
    <mergeCell ref="B704:B712"/>
    <mergeCell ref="C704:C712"/>
    <mergeCell ref="D704:D712"/>
    <mergeCell ref="E704:E712"/>
    <mergeCell ref="F704:F712"/>
    <mergeCell ref="B695:B703"/>
    <mergeCell ref="C695:C703"/>
    <mergeCell ref="D695:D703"/>
    <mergeCell ref="E695:E703"/>
    <mergeCell ref="F695:F703"/>
    <mergeCell ref="G695:G697"/>
    <mergeCell ref="G686:G688"/>
    <mergeCell ref="O686:O694"/>
    <mergeCell ref="P686:P694"/>
    <mergeCell ref="Q686:Q694"/>
    <mergeCell ref="G689:G691"/>
    <mergeCell ref="G692:G694"/>
    <mergeCell ref="O677:O685"/>
    <mergeCell ref="P677:P685"/>
    <mergeCell ref="Q677:Q685"/>
    <mergeCell ref="G680:G682"/>
    <mergeCell ref="G683:G685"/>
    <mergeCell ref="B686:B694"/>
    <mergeCell ref="C686:C694"/>
    <mergeCell ref="D686:D694"/>
    <mergeCell ref="E686:E694"/>
    <mergeCell ref="F686:F694"/>
    <mergeCell ref="B677:B685"/>
    <mergeCell ref="C677:C685"/>
    <mergeCell ref="D677:D685"/>
    <mergeCell ref="E677:E685"/>
    <mergeCell ref="F677:F685"/>
    <mergeCell ref="G677:G679"/>
    <mergeCell ref="G668:G670"/>
    <mergeCell ref="O668:O676"/>
    <mergeCell ref="P668:P676"/>
    <mergeCell ref="Q668:Q676"/>
    <mergeCell ref="G671:G673"/>
    <mergeCell ref="G674:G676"/>
    <mergeCell ref="O659:O667"/>
    <mergeCell ref="P659:P667"/>
    <mergeCell ref="Q659:Q667"/>
    <mergeCell ref="G662:G664"/>
    <mergeCell ref="G665:G667"/>
    <mergeCell ref="B668:B676"/>
    <mergeCell ref="C668:C676"/>
    <mergeCell ref="D668:D676"/>
    <mergeCell ref="E668:E676"/>
    <mergeCell ref="F668:F676"/>
    <mergeCell ref="B659:B667"/>
    <mergeCell ref="C659:C667"/>
    <mergeCell ref="D659:D667"/>
    <mergeCell ref="E659:E667"/>
    <mergeCell ref="F659:F667"/>
    <mergeCell ref="G659:G661"/>
    <mergeCell ref="G650:G652"/>
    <mergeCell ref="O650:O658"/>
    <mergeCell ref="P650:P658"/>
    <mergeCell ref="Q650:Q658"/>
    <mergeCell ref="G653:G655"/>
    <mergeCell ref="G656:G658"/>
    <mergeCell ref="O641:O649"/>
    <mergeCell ref="P641:P649"/>
    <mergeCell ref="Q641:Q649"/>
    <mergeCell ref="G644:G646"/>
    <mergeCell ref="G647:G649"/>
    <mergeCell ref="B650:B658"/>
    <mergeCell ref="C650:C658"/>
    <mergeCell ref="D650:D658"/>
    <mergeCell ref="E650:E658"/>
    <mergeCell ref="F650:F658"/>
    <mergeCell ref="B641:B649"/>
    <mergeCell ref="C641:C649"/>
    <mergeCell ref="D641:D649"/>
    <mergeCell ref="E641:E649"/>
    <mergeCell ref="F641:F649"/>
    <mergeCell ref="G641:G643"/>
    <mergeCell ref="G632:G634"/>
    <mergeCell ref="O632:O640"/>
    <mergeCell ref="P632:P640"/>
    <mergeCell ref="Q632:Q640"/>
    <mergeCell ref="G635:G637"/>
    <mergeCell ref="G638:G640"/>
    <mergeCell ref="O623:O631"/>
    <mergeCell ref="P623:P631"/>
    <mergeCell ref="Q623:Q631"/>
    <mergeCell ref="G626:G628"/>
    <mergeCell ref="G629:G631"/>
    <mergeCell ref="B632:B640"/>
    <mergeCell ref="C632:C640"/>
    <mergeCell ref="D632:D640"/>
    <mergeCell ref="E632:E640"/>
    <mergeCell ref="F632:F640"/>
    <mergeCell ref="B623:B631"/>
    <mergeCell ref="C623:C631"/>
    <mergeCell ref="D623:D631"/>
    <mergeCell ref="E623:E631"/>
    <mergeCell ref="F623:F631"/>
    <mergeCell ref="G623:G625"/>
    <mergeCell ref="G614:G616"/>
    <mergeCell ref="O614:O622"/>
    <mergeCell ref="P614:P622"/>
    <mergeCell ref="Q614:Q622"/>
    <mergeCell ref="G617:G619"/>
    <mergeCell ref="G620:G622"/>
    <mergeCell ref="O605:O613"/>
    <mergeCell ref="P605:P613"/>
    <mergeCell ref="Q605:Q613"/>
    <mergeCell ref="G608:G610"/>
    <mergeCell ref="G611:G613"/>
    <mergeCell ref="B614:B622"/>
    <mergeCell ref="C614:C622"/>
    <mergeCell ref="D614:D622"/>
    <mergeCell ref="E614:E622"/>
    <mergeCell ref="F614:F622"/>
    <mergeCell ref="B605:B613"/>
    <mergeCell ref="C605:C613"/>
    <mergeCell ref="D605:D613"/>
    <mergeCell ref="E605:E613"/>
    <mergeCell ref="F605:F613"/>
    <mergeCell ref="G605:G607"/>
    <mergeCell ref="G596:G598"/>
    <mergeCell ref="O596:O604"/>
    <mergeCell ref="P596:P604"/>
    <mergeCell ref="Q596:Q604"/>
    <mergeCell ref="G599:G601"/>
    <mergeCell ref="G602:G604"/>
    <mergeCell ref="O587:O595"/>
    <mergeCell ref="P587:P595"/>
    <mergeCell ref="Q587:Q595"/>
    <mergeCell ref="G590:G592"/>
    <mergeCell ref="G593:G595"/>
    <mergeCell ref="B596:B604"/>
    <mergeCell ref="C596:C604"/>
    <mergeCell ref="D596:D604"/>
    <mergeCell ref="E596:E604"/>
    <mergeCell ref="F596:F604"/>
    <mergeCell ref="B587:B595"/>
    <mergeCell ref="C587:C595"/>
    <mergeCell ref="D587:D595"/>
    <mergeCell ref="E587:E595"/>
    <mergeCell ref="F587:F595"/>
    <mergeCell ref="G587:G589"/>
    <mergeCell ref="G578:G580"/>
    <mergeCell ref="O578:O586"/>
    <mergeCell ref="P578:P586"/>
    <mergeCell ref="Q578:Q586"/>
    <mergeCell ref="G581:G583"/>
    <mergeCell ref="G584:G586"/>
    <mergeCell ref="O569:O577"/>
    <mergeCell ref="P569:P577"/>
    <mergeCell ref="Q569:Q577"/>
    <mergeCell ref="G572:G574"/>
    <mergeCell ref="G575:G577"/>
    <mergeCell ref="B578:B586"/>
    <mergeCell ref="C578:C586"/>
    <mergeCell ref="D578:D586"/>
    <mergeCell ref="E578:E586"/>
    <mergeCell ref="F578:F586"/>
    <mergeCell ref="B569:B577"/>
    <mergeCell ref="C569:C577"/>
    <mergeCell ref="D569:D577"/>
    <mergeCell ref="E569:E577"/>
    <mergeCell ref="F569:F577"/>
    <mergeCell ref="G569:G571"/>
    <mergeCell ref="G560:G562"/>
    <mergeCell ref="O560:O568"/>
    <mergeCell ref="P560:P568"/>
    <mergeCell ref="Q560:Q568"/>
    <mergeCell ref="G563:G565"/>
    <mergeCell ref="G566:G568"/>
    <mergeCell ref="O551:O559"/>
    <mergeCell ref="P551:P559"/>
    <mergeCell ref="Q551:Q559"/>
    <mergeCell ref="G554:G556"/>
    <mergeCell ref="G557:G559"/>
    <mergeCell ref="B560:B568"/>
    <mergeCell ref="C560:C568"/>
    <mergeCell ref="D560:D568"/>
    <mergeCell ref="E560:E568"/>
    <mergeCell ref="F560:F568"/>
    <mergeCell ref="B551:B559"/>
    <mergeCell ref="C551:C559"/>
    <mergeCell ref="D551:D559"/>
    <mergeCell ref="E551:E559"/>
    <mergeCell ref="F551:F559"/>
    <mergeCell ref="G551:G553"/>
    <mergeCell ref="G542:G544"/>
    <mergeCell ref="O542:O550"/>
    <mergeCell ref="P542:P550"/>
    <mergeCell ref="Q542:Q550"/>
    <mergeCell ref="G545:G547"/>
    <mergeCell ref="G548:G550"/>
    <mergeCell ref="O533:O541"/>
    <mergeCell ref="P533:P541"/>
    <mergeCell ref="Q533:Q541"/>
    <mergeCell ref="G536:G538"/>
    <mergeCell ref="G539:G541"/>
    <mergeCell ref="B542:B550"/>
    <mergeCell ref="C542:C550"/>
    <mergeCell ref="D542:D550"/>
    <mergeCell ref="E542:E550"/>
    <mergeCell ref="F542:F550"/>
    <mergeCell ref="B533:B541"/>
    <mergeCell ref="C533:C541"/>
    <mergeCell ref="D533:D541"/>
    <mergeCell ref="E533:E541"/>
    <mergeCell ref="F533:F541"/>
    <mergeCell ref="G533:G535"/>
    <mergeCell ref="G524:G526"/>
    <mergeCell ref="O524:O532"/>
    <mergeCell ref="P524:P532"/>
    <mergeCell ref="Q524:Q532"/>
    <mergeCell ref="G527:G529"/>
    <mergeCell ref="G530:G532"/>
    <mergeCell ref="O515:O523"/>
    <mergeCell ref="P515:P523"/>
    <mergeCell ref="Q515:Q523"/>
    <mergeCell ref="G518:G520"/>
    <mergeCell ref="G521:G523"/>
    <mergeCell ref="B524:B532"/>
    <mergeCell ref="C524:C532"/>
    <mergeCell ref="D524:D532"/>
    <mergeCell ref="E524:E532"/>
    <mergeCell ref="F524:F532"/>
    <mergeCell ref="B515:B523"/>
    <mergeCell ref="C515:C523"/>
    <mergeCell ref="D515:D523"/>
    <mergeCell ref="E515:E523"/>
    <mergeCell ref="F515:F523"/>
    <mergeCell ref="G515:G517"/>
    <mergeCell ref="G506:G508"/>
    <mergeCell ref="O506:O514"/>
    <mergeCell ref="P506:P514"/>
    <mergeCell ref="Q506:Q514"/>
    <mergeCell ref="G509:G511"/>
    <mergeCell ref="G512:G514"/>
    <mergeCell ref="O497:O505"/>
    <mergeCell ref="P497:P505"/>
    <mergeCell ref="Q497:Q505"/>
    <mergeCell ref="G500:G502"/>
    <mergeCell ref="G503:G505"/>
    <mergeCell ref="B506:B514"/>
    <mergeCell ref="C506:C514"/>
    <mergeCell ref="D506:D514"/>
    <mergeCell ref="E506:E514"/>
    <mergeCell ref="F506:F514"/>
    <mergeCell ref="B497:B505"/>
    <mergeCell ref="C497:C505"/>
    <mergeCell ref="D497:D505"/>
    <mergeCell ref="E497:E505"/>
    <mergeCell ref="F497:F505"/>
    <mergeCell ref="G497:G499"/>
    <mergeCell ref="G488:G490"/>
    <mergeCell ref="O488:O496"/>
    <mergeCell ref="P488:P496"/>
    <mergeCell ref="Q488:Q496"/>
    <mergeCell ref="G491:G493"/>
    <mergeCell ref="G494:G496"/>
    <mergeCell ref="O479:O487"/>
    <mergeCell ref="P479:P487"/>
    <mergeCell ref="Q479:Q487"/>
    <mergeCell ref="G482:G484"/>
    <mergeCell ref="G485:G487"/>
    <mergeCell ref="B488:B496"/>
    <mergeCell ref="C488:C496"/>
    <mergeCell ref="D488:D496"/>
    <mergeCell ref="E488:E496"/>
    <mergeCell ref="F488:F496"/>
    <mergeCell ref="B479:B487"/>
    <mergeCell ref="C479:C487"/>
    <mergeCell ref="D479:D487"/>
    <mergeCell ref="E479:E487"/>
    <mergeCell ref="F479:F487"/>
    <mergeCell ref="G479:G481"/>
    <mergeCell ref="G470:G472"/>
    <mergeCell ref="O470:O478"/>
    <mergeCell ref="P470:P478"/>
    <mergeCell ref="Q470:Q478"/>
    <mergeCell ref="G473:G475"/>
    <mergeCell ref="G476:G478"/>
    <mergeCell ref="O461:O469"/>
    <mergeCell ref="P461:P469"/>
    <mergeCell ref="Q461:Q469"/>
    <mergeCell ref="G464:G466"/>
    <mergeCell ref="G467:G469"/>
    <mergeCell ref="B470:B478"/>
    <mergeCell ref="C470:C478"/>
    <mergeCell ref="D470:D478"/>
    <mergeCell ref="E470:E478"/>
    <mergeCell ref="F470:F478"/>
    <mergeCell ref="B461:B469"/>
    <mergeCell ref="C461:C469"/>
    <mergeCell ref="D461:D469"/>
    <mergeCell ref="E461:E469"/>
    <mergeCell ref="F461:F469"/>
    <mergeCell ref="G461:G463"/>
    <mergeCell ref="G452:G454"/>
    <mergeCell ref="O452:O460"/>
    <mergeCell ref="P452:P460"/>
    <mergeCell ref="Q452:Q460"/>
    <mergeCell ref="G455:G457"/>
    <mergeCell ref="G458:G460"/>
    <mergeCell ref="O443:O451"/>
    <mergeCell ref="P443:P451"/>
    <mergeCell ref="Q443:Q451"/>
    <mergeCell ref="G446:G448"/>
    <mergeCell ref="G449:G451"/>
    <mergeCell ref="B452:B460"/>
    <mergeCell ref="C452:C460"/>
    <mergeCell ref="D452:D460"/>
    <mergeCell ref="E452:E460"/>
    <mergeCell ref="F452:F460"/>
    <mergeCell ref="B443:B451"/>
    <mergeCell ref="C443:C451"/>
    <mergeCell ref="D443:D451"/>
    <mergeCell ref="E443:E451"/>
    <mergeCell ref="F443:F451"/>
    <mergeCell ref="G443:G445"/>
    <mergeCell ref="G434:G436"/>
    <mergeCell ref="O434:O442"/>
    <mergeCell ref="P434:P442"/>
    <mergeCell ref="Q434:Q442"/>
    <mergeCell ref="G437:G439"/>
    <mergeCell ref="G440:G442"/>
    <mergeCell ref="O425:O433"/>
    <mergeCell ref="P425:P433"/>
    <mergeCell ref="Q425:Q433"/>
    <mergeCell ref="G428:G430"/>
    <mergeCell ref="G431:G433"/>
    <mergeCell ref="B434:B442"/>
    <mergeCell ref="C434:C442"/>
    <mergeCell ref="D434:D442"/>
    <mergeCell ref="E434:E442"/>
    <mergeCell ref="F434:F442"/>
    <mergeCell ref="B425:B433"/>
    <mergeCell ref="C425:C433"/>
    <mergeCell ref="D425:D433"/>
    <mergeCell ref="E425:E433"/>
    <mergeCell ref="F425:F433"/>
    <mergeCell ref="G425:G427"/>
    <mergeCell ref="G416:G418"/>
    <mergeCell ref="O416:O424"/>
    <mergeCell ref="P416:P424"/>
    <mergeCell ref="Q416:Q424"/>
    <mergeCell ref="G419:G421"/>
    <mergeCell ref="G422:G424"/>
    <mergeCell ref="O407:O415"/>
    <mergeCell ref="P407:P415"/>
    <mergeCell ref="Q407:Q415"/>
    <mergeCell ref="G410:G412"/>
    <mergeCell ref="G413:G415"/>
    <mergeCell ref="B416:B424"/>
    <mergeCell ref="C416:C424"/>
    <mergeCell ref="D416:D424"/>
    <mergeCell ref="E416:E424"/>
    <mergeCell ref="F416:F424"/>
    <mergeCell ref="B407:B415"/>
    <mergeCell ref="C407:C415"/>
    <mergeCell ref="D407:D415"/>
    <mergeCell ref="E407:E415"/>
    <mergeCell ref="F407:F415"/>
    <mergeCell ref="G407:G409"/>
    <mergeCell ref="G398:G400"/>
    <mergeCell ref="O398:O406"/>
    <mergeCell ref="P398:P406"/>
    <mergeCell ref="Q398:Q406"/>
    <mergeCell ref="G401:G403"/>
    <mergeCell ref="G404:G406"/>
    <mergeCell ref="O389:O397"/>
    <mergeCell ref="P389:P397"/>
    <mergeCell ref="Q389:Q397"/>
    <mergeCell ref="G392:G394"/>
    <mergeCell ref="G395:G397"/>
    <mergeCell ref="B398:B406"/>
    <mergeCell ref="C398:C406"/>
    <mergeCell ref="D398:D406"/>
    <mergeCell ref="E398:E406"/>
    <mergeCell ref="F398:F406"/>
    <mergeCell ref="B389:B397"/>
    <mergeCell ref="C389:C397"/>
    <mergeCell ref="D389:D397"/>
    <mergeCell ref="E389:E397"/>
    <mergeCell ref="F389:F397"/>
    <mergeCell ref="G389:G391"/>
    <mergeCell ref="G380:G382"/>
    <mergeCell ref="O380:O388"/>
    <mergeCell ref="P380:P388"/>
    <mergeCell ref="Q380:Q388"/>
    <mergeCell ref="G383:G385"/>
    <mergeCell ref="G386:G388"/>
    <mergeCell ref="O371:O379"/>
    <mergeCell ref="P371:P379"/>
    <mergeCell ref="Q371:Q379"/>
    <mergeCell ref="G374:G376"/>
    <mergeCell ref="G377:G379"/>
    <mergeCell ref="B380:B388"/>
    <mergeCell ref="C380:C388"/>
    <mergeCell ref="D380:D388"/>
    <mergeCell ref="E380:E388"/>
    <mergeCell ref="F380:F388"/>
    <mergeCell ref="B371:B379"/>
    <mergeCell ref="C371:C379"/>
    <mergeCell ref="D371:D379"/>
    <mergeCell ref="E371:E379"/>
    <mergeCell ref="F371:F379"/>
    <mergeCell ref="G371:G373"/>
    <mergeCell ref="G362:G364"/>
    <mergeCell ref="O362:O370"/>
    <mergeCell ref="P362:P370"/>
    <mergeCell ref="Q362:Q370"/>
    <mergeCell ref="G365:G367"/>
    <mergeCell ref="G368:G370"/>
    <mergeCell ref="O353:O361"/>
    <mergeCell ref="P353:P361"/>
    <mergeCell ref="Q353:Q361"/>
    <mergeCell ref="G356:G358"/>
    <mergeCell ref="G359:G361"/>
    <mergeCell ref="B362:B370"/>
    <mergeCell ref="C362:C370"/>
    <mergeCell ref="D362:D370"/>
    <mergeCell ref="E362:E370"/>
    <mergeCell ref="F362:F370"/>
    <mergeCell ref="B353:B361"/>
    <mergeCell ref="C353:C361"/>
    <mergeCell ref="D353:D361"/>
    <mergeCell ref="E353:E361"/>
    <mergeCell ref="F353:F361"/>
    <mergeCell ref="G353:G355"/>
    <mergeCell ref="G344:G346"/>
    <mergeCell ref="O344:O352"/>
    <mergeCell ref="P344:P352"/>
    <mergeCell ref="Q344:Q352"/>
    <mergeCell ref="G347:G349"/>
    <mergeCell ref="G350:G352"/>
    <mergeCell ref="O335:O343"/>
    <mergeCell ref="P335:P343"/>
    <mergeCell ref="Q335:Q343"/>
    <mergeCell ref="G338:G340"/>
    <mergeCell ref="G341:G343"/>
    <mergeCell ref="B344:B352"/>
    <mergeCell ref="C344:C352"/>
    <mergeCell ref="D344:D352"/>
    <mergeCell ref="E344:E352"/>
    <mergeCell ref="F344:F352"/>
    <mergeCell ref="B335:B343"/>
    <mergeCell ref="C335:C343"/>
    <mergeCell ref="D335:D343"/>
    <mergeCell ref="E335:E343"/>
    <mergeCell ref="F335:F343"/>
    <mergeCell ref="G335:G337"/>
    <mergeCell ref="G326:G328"/>
    <mergeCell ref="O326:O334"/>
    <mergeCell ref="P326:P334"/>
    <mergeCell ref="Q326:Q334"/>
    <mergeCell ref="G329:G331"/>
    <mergeCell ref="G332:G334"/>
    <mergeCell ref="O317:O325"/>
    <mergeCell ref="P317:P325"/>
    <mergeCell ref="Q317:Q325"/>
    <mergeCell ref="G320:G322"/>
    <mergeCell ref="G323:G325"/>
    <mergeCell ref="B326:B334"/>
    <mergeCell ref="C326:C334"/>
    <mergeCell ref="D326:D334"/>
    <mergeCell ref="E326:E334"/>
    <mergeCell ref="F326:F334"/>
    <mergeCell ref="B317:B325"/>
    <mergeCell ref="C317:C325"/>
    <mergeCell ref="D317:D325"/>
    <mergeCell ref="E317:E325"/>
    <mergeCell ref="F317:F325"/>
    <mergeCell ref="G317:G319"/>
    <mergeCell ref="G308:G310"/>
    <mergeCell ref="O308:O316"/>
    <mergeCell ref="P308:P316"/>
    <mergeCell ref="Q308:Q316"/>
    <mergeCell ref="G311:G313"/>
    <mergeCell ref="G314:G316"/>
    <mergeCell ref="O299:O307"/>
    <mergeCell ref="P299:P307"/>
    <mergeCell ref="Q299:Q307"/>
    <mergeCell ref="G302:G304"/>
    <mergeCell ref="G305:G307"/>
    <mergeCell ref="B308:B316"/>
    <mergeCell ref="C308:C316"/>
    <mergeCell ref="D308:D316"/>
    <mergeCell ref="E308:E316"/>
    <mergeCell ref="F308:F316"/>
    <mergeCell ref="B299:B307"/>
    <mergeCell ref="C299:C307"/>
    <mergeCell ref="D299:D307"/>
    <mergeCell ref="E299:E307"/>
    <mergeCell ref="F299:F307"/>
    <mergeCell ref="G299:G301"/>
    <mergeCell ref="G290:G292"/>
    <mergeCell ref="O290:O298"/>
    <mergeCell ref="P290:P298"/>
    <mergeCell ref="Q290:Q298"/>
    <mergeCell ref="G293:G295"/>
    <mergeCell ref="G296:G298"/>
    <mergeCell ref="O281:O289"/>
    <mergeCell ref="P281:P289"/>
    <mergeCell ref="Q281:Q289"/>
    <mergeCell ref="G284:G286"/>
    <mergeCell ref="G287:G289"/>
    <mergeCell ref="B290:B298"/>
    <mergeCell ref="C290:C298"/>
    <mergeCell ref="D290:D298"/>
    <mergeCell ref="E290:E298"/>
    <mergeCell ref="F290:F298"/>
    <mergeCell ref="B281:B289"/>
    <mergeCell ref="C281:C289"/>
    <mergeCell ref="D281:D289"/>
    <mergeCell ref="E281:E289"/>
    <mergeCell ref="F281:F289"/>
    <mergeCell ref="G281:G283"/>
    <mergeCell ref="G272:G274"/>
    <mergeCell ref="O272:O280"/>
    <mergeCell ref="P272:P280"/>
    <mergeCell ref="Q272:Q280"/>
    <mergeCell ref="G275:G277"/>
    <mergeCell ref="G278:G280"/>
    <mergeCell ref="O263:O271"/>
    <mergeCell ref="P263:P271"/>
    <mergeCell ref="Q263:Q271"/>
    <mergeCell ref="G266:G268"/>
    <mergeCell ref="G269:G271"/>
    <mergeCell ref="B272:B280"/>
    <mergeCell ref="C272:C280"/>
    <mergeCell ref="D272:D280"/>
    <mergeCell ref="E272:E280"/>
    <mergeCell ref="F272:F280"/>
    <mergeCell ref="B263:B271"/>
    <mergeCell ref="C263:C271"/>
    <mergeCell ref="D263:D271"/>
    <mergeCell ref="E263:E271"/>
    <mergeCell ref="F263:F271"/>
    <mergeCell ref="G263:G265"/>
    <mergeCell ref="G254:G256"/>
    <mergeCell ref="O254:O262"/>
    <mergeCell ref="P254:P262"/>
    <mergeCell ref="Q254:Q262"/>
    <mergeCell ref="G257:G259"/>
    <mergeCell ref="G260:G262"/>
    <mergeCell ref="O245:O253"/>
    <mergeCell ref="P245:P253"/>
    <mergeCell ref="Q245:Q253"/>
    <mergeCell ref="G248:G250"/>
    <mergeCell ref="G251:G253"/>
    <mergeCell ref="B254:B262"/>
    <mergeCell ref="C254:C262"/>
    <mergeCell ref="D254:D262"/>
    <mergeCell ref="E254:E262"/>
    <mergeCell ref="F254:F262"/>
    <mergeCell ref="B245:B253"/>
    <mergeCell ref="C245:C253"/>
    <mergeCell ref="D245:D253"/>
    <mergeCell ref="E245:E253"/>
    <mergeCell ref="F245:F253"/>
    <mergeCell ref="G245:G247"/>
    <mergeCell ref="G236:G238"/>
    <mergeCell ref="O236:O244"/>
    <mergeCell ref="P236:P244"/>
    <mergeCell ref="Q236:Q244"/>
    <mergeCell ref="G239:G241"/>
    <mergeCell ref="G242:G244"/>
    <mergeCell ref="O227:O235"/>
    <mergeCell ref="P227:P235"/>
    <mergeCell ref="Q227:Q235"/>
    <mergeCell ref="G230:G232"/>
    <mergeCell ref="G233:G235"/>
    <mergeCell ref="B236:B244"/>
    <mergeCell ref="C236:C244"/>
    <mergeCell ref="D236:D244"/>
    <mergeCell ref="E236:E244"/>
    <mergeCell ref="F236:F244"/>
    <mergeCell ref="B227:B235"/>
    <mergeCell ref="C227:C235"/>
    <mergeCell ref="D227:D235"/>
    <mergeCell ref="E227:E235"/>
    <mergeCell ref="F227:F235"/>
    <mergeCell ref="G227:G229"/>
    <mergeCell ref="G218:G220"/>
    <mergeCell ref="O218:O226"/>
    <mergeCell ref="P218:P226"/>
    <mergeCell ref="Q218:Q226"/>
    <mergeCell ref="G221:G223"/>
    <mergeCell ref="G224:G226"/>
    <mergeCell ref="O209:O217"/>
    <mergeCell ref="P209:P217"/>
    <mergeCell ref="Q209:Q217"/>
    <mergeCell ref="G212:G214"/>
    <mergeCell ref="G215:G217"/>
    <mergeCell ref="B218:B226"/>
    <mergeCell ref="C218:C226"/>
    <mergeCell ref="D218:D226"/>
    <mergeCell ref="E218:E226"/>
    <mergeCell ref="F218:F226"/>
    <mergeCell ref="B209:B217"/>
    <mergeCell ref="C209:C217"/>
    <mergeCell ref="D209:D217"/>
    <mergeCell ref="E209:E217"/>
    <mergeCell ref="F209:F217"/>
    <mergeCell ref="G209:G211"/>
    <mergeCell ref="G200:G202"/>
    <mergeCell ref="O200:O208"/>
    <mergeCell ref="P200:P208"/>
    <mergeCell ref="Q200:Q208"/>
    <mergeCell ref="G203:G205"/>
    <mergeCell ref="G206:G208"/>
    <mergeCell ref="O191:O199"/>
    <mergeCell ref="P191:P199"/>
    <mergeCell ref="Q191:Q199"/>
    <mergeCell ref="G194:G196"/>
    <mergeCell ref="G197:G199"/>
    <mergeCell ref="B200:B208"/>
    <mergeCell ref="C200:C208"/>
    <mergeCell ref="D200:D208"/>
    <mergeCell ref="E200:E208"/>
    <mergeCell ref="F200:F208"/>
    <mergeCell ref="B191:B199"/>
    <mergeCell ref="C191:C199"/>
    <mergeCell ref="D191:D199"/>
    <mergeCell ref="E191:E199"/>
    <mergeCell ref="F191:F199"/>
    <mergeCell ref="G191:G193"/>
    <mergeCell ref="G182:G184"/>
    <mergeCell ref="O182:O190"/>
    <mergeCell ref="P182:P190"/>
    <mergeCell ref="Q182:Q190"/>
    <mergeCell ref="G185:G187"/>
    <mergeCell ref="G188:G190"/>
    <mergeCell ref="O173:O181"/>
    <mergeCell ref="P173:P181"/>
    <mergeCell ref="Q173:Q181"/>
    <mergeCell ref="G176:G178"/>
    <mergeCell ref="G179:G181"/>
    <mergeCell ref="B182:B190"/>
    <mergeCell ref="C182:C190"/>
    <mergeCell ref="D182:D190"/>
    <mergeCell ref="E182:E190"/>
    <mergeCell ref="F182:F190"/>
    <mergeCell ref="B173:B181"/>
    <mergeCell ref="C173:C181"/>
    <mergeCell ref="D173:D181"/>
    <mergeCell ref="E173:E181"/>
    <mergeCell ref="F173:F181"/>
    <mergeCell ref="G173:G175"/>
    <mergeCell ref="G164:G166"/>
    <mergeCell ref="O164:O172"/>
    <mergeCell ref="P164:P172"/>
    <mergeCell ref="Q164:Q172"/>
    <mergeCell ref="G167:G169"/>
    <mergeCell ref="G170:G172"/>
    <mergeCell ref="O155:O163"/>
    <mergeCell ref="P155:P163"/>
    <mergeCell ref="Q155:Q163"/>
    <mergeCell ref="G158:G160"/>
    <mergeCell ref="G161:G163"/>
    <mergeCell ref="B164:B172"/>
    <mergeCell ref="C164:C172"/>
    <mergeCell ref="D164:D172"/>
    <mergeCell ref="E164:E172"/>
    <mergeCell ref="F164:F172"/>
    <mergeCell ref="B155:B163"/>
    <mergeCell ref="C155:C163"/>
    <mergeCell ref="D155:D163"/>
    <mergeCell ref="E155:E163"/>
    <mergeCell ref="F155:F163"/>
    <mergeCell ref="G155:G157"/>
    <mergeCell ref="G146:G148"/>
    <mergeCell ref="O146:O154"/>
    <mergeCell ref="P146:P154"/>
    <mergeCell ref="Q146:Q154"/>
    <mergeCell ref="G149:G151"/>
    <mergeCell ref="G152:G154"/>
    <mergeCell ref="O137:O145"/>
    <mergeCell ref="P137:P145"/>
    <mergeCell ref="Q137:Q145"/>
    <mergeCell ref="G140:G142"/>
    <mergeCell ref="G143:G145"/>
    <mergeCell ref="B146:B154"/>
    <mergeCell ref="C146:C154"/>
    <mergeCell ref="D146:D154"/>
    <mergeCell ref="E146:E154"/>
    <mergeCell ref="F146:F154"/>
    <mergeCell ref="B137:B145"/>
    <mergeCell ref="C137:C145"/>
    <mergeCell ref="D137:D145"/>
    <mergeCell ref="E137:E145"/>
    <mergeCell ref="F137:F145"/>
    <mergeCell ref="G137:G139"/>
    <mergeCell ref="G128:G130"/>
    <mergeCell ref="O128:O136"/>
    <mergeCell ref="P128:P136"/>
    <mergeCell ref="Q128:Q136"/>
    <mergeCell ref="G131:G133"/>
    <mergeCell ref="G134:G136"/>
    <mergeCell ref="O119:O127"/>
    <mergeCell ref="P119:P127"/>
    <mergeCell ref="Q119:Q127"/>
    <mergeCell ref="G122:G124"/>
    <mergeCell ref="G125:G127"/>
    <mergeCell ref="B128:B136"/>
    <mergeCell ref="C128:C136"/>
    <mergeCell ref="D128:D136"/>
    <mergeCell ref="E128:E136"/>
    <mergeCell ref="F128:F136"/>
    <mergeCell ref="B119:B127"/>
    <mergeCell ref="C119:C127"/>
    <mergeCell ref="D119:D127"/>
    <mergeCell ref="E119:E127"/>
    <mergeCell ref="F119:F127"/>
    <mergeCell ref="G119:G121"/>
    <mergeCell ref="G110:G112"/>
    <mergeCell ref="O110:O118"/>
    <mergeCell ref="P110:P118"/>
    <mergeCell ref="Q110:Q118"/>
    <mergeCell ref="G113:G115"/>
    <mergeCell ref="G116:G118"/>
    <mergeCell ref="O101:O109"/>
    <mergeCell ref="P101:P109"/>
    <mergeCell ref="Q101:Q109"/>
    <mergeCell ref="G104:G106"/>
    <mergeCell ref="G107:G109"/>
    <mergeCell ref="B110:B118"/>
    <mergeCell ref="C110:C118"/>
    <mergeCell ref="D110:D118"/>
    <mergeCell ref="E110:E118"/>
    <mergeCell ref="F110:F118"/>
    <mergeCell ref="B101:B109"/>
    <mergeCell ref="C101:C109"/>
    <mergeCell ref="D101:D109"/>
    <mergeCell ref="E101:E109"/>
    <mergeCell ref="F101:F109"/>
    <mergeCell ref="G101:G103"/>
    <mergeCell ref="G92:G94"/>
    <mergeCell ref="O92:O100"/>
    <mergeCell ref="P92:P100"/>
    <mergeCell ref="Q92:Q100"/>
    <mergeCell ref="G95:G97"/>
    <mergeCell ref="G98:G100"/>
    <mergeCell ref="O83:O91"/>
    <mergeCell ref="P83:P91"/>
    <mergeCell ref="Q83:Q91"/>
    <mergeCell ref="G86:G88"/>
    <mergeCell ref="G89:G91"/>
    <mergeCell ref="B92:B100"/>
    <mergeCell ref="C92:C100"/>
    <mergeCell ref="D92:D100"/>
    <mergeCell ref="E92:E100"/>
    <mergeCell ref="F92:F100"/>
    <mergeCell ref="B83:B91"/>
    <mergeCell ref="C83:C91"/>
    <mergeCell ref="D83:D91"/>
    <mergeCell ref="E83:E91"/>
    <mergeCell ref="F83:F91"/>
    <mergeCell ref="G83:G85"/>
    <mergeCell ref="G74:G76"/>
    <mergeCell ref="O74:O82"/>
    <mergeCell ref="P74:P82"/>
    <mergeCell ref="Q74:Q82"/>
    <mergeCell ref="G77:G79"/>
    <mergeCell ref="G80:G82"/>
    <mergeCell ref="O65:O73"/>
    <mergeCell ref="P65:P73"/>
    <mergeCell ref="Q65:Q73"/>
    <mergeCell ref="G68:G70"/>
    <mergeCell ref="G71:G73"/>
    <mergeCell ref="B74:B82"/>
    <mergeCell ref="C74:C82"/>
    <mergeCell ref="D74:D82"/>
    <mergeCell ref="E74:E82"/>
    <mergeCell ref="F74:F82"/>
    <mergeCell ref="B65:B73"/>
    <mergeCell ref="C65:C73"/>
    <mergeCell ref="D65:D73"/>
    <mergeCell ref="E65:E73"/>
    <mergeCell ref="F65:F73"/>
    <mergeCell ref="G65:G67"/>
    <mergeCell ref="G56:G58"/>
    <mergeCell ref="O56:O64"/>
    <mergeCell ref="P56:P64"/>
    <mergeCell ref="Q56:Q64"/>
    <mergeCell ref="G59:G61"/>
    <mergeCell ref="G62:G64"/>
    <mergeCell ref="O47:O55"/>
    <mergeCell ref="P47:P55"/>
    <mergeCell ref="Q47:Q55"/>
    <mergeCell ref="G50:G52"/>
    <mergeCell ref="G53:G55"/>
    <mergeCell ref="B56:B64"/>
    <mergeCell ref="C56:C64"/>
    <mergeCell ref="D56:D64"/>
    <mergeCell ref="E56:E64"/>
    <mergeCell ref="F56:F64"/>
    <mergeCell ref="B47:B55"/>
    <mergeCell ref="C47:C55"/>
    <mergeCell ref="D47:D55"/>
    <mergeCell ref="E47:E55"/>
    <mergeCell ref="F47:F55"/>
    <mergeCell ref="G47:G49"/>
    <mergeCell ref="G38:G40"/>
    <mergeCell ref="O38:O46"/>
    <mergeCell ref="P38:P46"/>
    <mergeCell ref="Q38:Q46"/>
    <mergeCell ref="G41:G43"/>
    <mergeCell ref="G44:G46"/>
    <mergeCell ref="O29:O37"/>
    <mergeCell ref="P29:P37"/>
    <mergeCell ref="Q29:Q37"/>
    <mergeCell ref="G32:G34"/>
    <mergeCell ref="G35:G37"/>
    <mergeCell ref="B38:B46"/>
    <mergeCell ref="C38:C46"/>
    <mergeCell ref="D38:D46"/>
    <mergeCell ref="E38:E46"/>
    <mergeCell ref="F38:F46"/>
    <mergeCell ref="B29:B37"/>
    <mergeCell ref="C29:C37"/>
    <mergeCell ref="D29:D37"/>
    <mergeCell ref="E29:E37"/>
    <mergeCell ref="F29:F37"/>
    <mergeCell ref="G29:G31"/>
    <mergeCell ref="G20:G22"/>
    <mergeCell ref="O20:O28"/>
    <mergeCell ref="P20:P28"/>
    <mergeCell ref="Q20:Q28"/>
    <mergeCell ref="G23:G25"/>
    <mergeCell ref="G26:G28"/>
    <mergeCell ref="O11:O19"/>
    <mergeCell ref="P11:P19"/>
    <mergeCell ref="Q11:Q19"/>
    <mergeCell ref="G14:G16"/>
    <mergeCell ref="G17:G19"/>
    <mergeCell ref="B20:B28"/>
    <mergeCell ref="C20:C28"/>
    <mergeCell ref="D20:D28"/>
    <mergeCell ref="E20:E28"/>
    <mergeCell ref="F20:F28"/>
    <mergeCell ref="B11:B19"/>
    <mergeCell ref="C11:C19"/>
    <mergeCell ref="D11:D19"/>
    <mergeCell ref="E11:E19"/>
    <mergeCell ref="F11:F19"/>
    <mergeCell ref="G11:G13"/>
    <mergeCell ref="B5:AA5"/>
    <mergeCell ref="Q8:Q10"/>
    <mergeCell ref="R8:AA8"/>
    <mergeCell ref="G9:G10"/>
    <mergeCell ref="H9:H10"/>
    <mergeCell ref="I9:K9"/>
    <mergeCell ref="L9:N9"/>
    <mergeCell ref="R9:V9"/>
    <mergeCell ref="W9:AA9"/>
    <mergeCell ref="B7:B10"/>
    <mergeCell ref="C7:C10"/>
    <mergeCell ref="D7:D10"/>
    <mergeCell ref="E7:N7"/>
    <mergeCell ref="O7:AA7"/>
    <mergeCell ref="E8:E10"/>
    <mergeCell ref="F8:F10"/>
    <mergeCell ref="G8:N8"/>
    <mergeCell ref="O8:O10"/>
    <mergeCell ref="P8:P10"/>
  </mergeCells>
  <phoneticPr fontId="3"/>
  <conditionalFormatting sqref="I11:J19">
    <cfRule type="cellIs" dxfId="829" priority="818" operator="equal">
      <formula>0</formula>
    </cfRule>
  </conditionalFormatting>
  <conditionalFormatting sqref="L11:M19">
    <cfRule type="cellIs" dxfId="828" priority="817" operator="equal">
      <formula>0</formula>
    </cfRule>
  </conditionalFormatting>
  <conditionalFormatting sqref="S11:S28">
    <cfRule type="cellIs" dxfId="827" priority="816" operator="equal">
      <formula>0</formula>
    </cfRule>
  </conditionalFormatting>
  <conditionalFormatting sqref="U11:U28">
    <cfRule type="cellIs" dxfId="826" priority="815" operator="equal">
      <formula>0</formula>
    </cfRule>
  </conditionalFormatting>
  <conditionalFormatting sqref="X11:X28">
    <cfRule type="cellIs" dxfId="825" priority="814" operator="equal">
      <formula>0</formula>
    </cfRule>
  </conditionalFormatting>
  <conditionalFormatting sqref="Z11:Z28">
    <cfRule type="cellIs" dxfId="824" priority="813" operator="equal">
      <formula>0</formula>
    </cfRule>
  </conditionalFormatting>
  <conditionalFormatting sqref="S29:S37">
    <cfRule type="cellIs" dxfId="823" priority="812" operator="equal">
      <formula>0</formula>
    </cfRule>
  </conditionalFormatting>
  <conditionalFormatting sqref="U29:U37">
    <cfRule type="cellIs" dxfId="822" priority="811" operator="equal">
      <formula>0</formula>
    </cfRule>
  </conditionalFormatting>
  <conditionalFormatting sqref="X29:X37">
    <cfRule type="cellIs" dxfId="821" priority="810" operator="equal">
      <formula>0</formula>
    </cfRule>
  </conditionalFormatting>
  <conditionalFormatting sqref="Z29:Z37">
    <cfRule type="cellIs" dxfId="820" priority="809" operator="equal">
      <formula>0</formula>
    </cfRule>
  </conditionalFormatting>
  <conditionalFormatting sqref="S38:S46">
    <cfRule type="cellIs" dxfId="819" priority="808" operator="equal">
      <formula>0</formula>
    </cfRule>
  </conditionalFormatting>
  <conditionalFormatting sqref="U38:U46">
    <cfRule type="cellIs" dxfId="818" priority="807" operator="equal">
      <formula>0</formula>
    </cfRule>
  </conditionalFormatting>
  <conditionalFormatting sqref="X38:X46">
    <cfRule type="cellIs" dxfId="817" priority="806" operator="equal">
      <formula>0</formula>
    </cfRule>
  </conditionalFormatting>
  <conditionalFormatting sqref="Z38:Z46">
    <cfRule type="cellIs" dxfId="816" priority="805" operator="equal">
      <formula>0</formula>
    </cfRule>
  </conditionalFormatting>
  <conditionalFormatting sqref="S47:S55">
    <cfRule type="cellIs" dxfId="815" priority="804" operator="equal">
      <formula>0</formula>
    </cfRule>
  </conditionalFormatting>
  <conditionalFormatting sqref="U47:U55">
    <cfRule type="cellIs" dxfId="814" priority="803" operator="equal">
      <formula>0</formula>
    </cfRule>
  </conditionalFormatting>
  <conditionalFormatting sqref="X47:X55">
    <cfRule type="cellIs" dxfId="813" priority="802" operator="equal">
      <formula>0</formula>
    </cfRule>
  </conditionalFormatting>
  <conditionalFormatting sqref="Z47:Z55">
    <cfRule type="cellIs" dxfId="812" priority="801" operator="equal">
      <formula>0</formula>
    </cfRule>
  </conditionalFormatting>
  <conditionalFormatting sqref="S56:S64">
    <cfRule type="cellIs" dxfId="811" priority="800" operator="equal">
      <formula>0</formula>
    </cfRule>
  </conditionalFormatting>
  <conditionalFormatting sqref="U56:U64">
    <cfRule type="cellIs" dxfId="810" priority="799" operator="equal">
      <formula>0</formula>
    </cfRule>
  </conditionalFormatting>
  <conditionalFormatting sqref="X56:X64">
    <cfRule type="cellIs" dxfId="809" priority="798" operator="equal">
      <formula>0</formula>
    </cfRule>
  </conditionalFormatting>
  <conditionalFormatting sqref="Z56:Z64">
    <cfRule type="cellIs" dxfId="808" priority="797" operator="equal">
      <formula>0</formula>
    </cfRule>
  </conditionalFormatting>
  <conditionalFormatting sqref="S65:S73">
    <cfRule type="cellIs" dxfId="807" priority="796" operator="equal">
      <formula>0</formula>
    </cfRule>
  </conditionalFormatting>
  <conditionalFormatting sqref="U65:U73">
    <cfRule type="cellIs" dxfId="806" priority="795" operator="equal">
      <formula>0</formula>
    </cfRule>
  </conditionalFormatting>
  <conditionalFormatting sqref="X65:X73">
    <cfRule type="cellIs" dxfId="805" priority="794" operator="equal">
      <formula>0</formula>
    </cfRule>
  </conditionalFormatting>
  <conditionalFormatting sqref="Z65:Z73">
    <cfRule type="cellIs" dxfId="804" priority="793" operator="equal">
      <formula>0</formula>
    </cfRule>
  </conditionalFormatting>
  <conditionalFormatting sqref="S74:S82">
    <cfRule type="cellIs" dxfId="803" priority="792" operator="equal">
      <formula>0</formula>
    </cfRule>
  </conditionalFormatting>
  <conditionalFormatting sqref="U74:U82">
    <cfRule type="cellIs" dxfId="802" priority="791" operator="equal">
      <formula>0</formula>
    </cfRule>
  </conditionalFormatting>
  <conditionalFormatting sqref="X74:X82">
    <cfRule type="cellIs" dxfId="801" priority="790" operator="equal">
      <formula>0</formula>
    </cfRule>
  </conditionalFormatting>
  <conditionalFormatting sqref="Z74:Z82">
    <cfRule type="cellIs" dxfId="800" priority="789" operator="equal">
      <formula>0</formula>
    </cfRule>
  </conditionalFormatting>
  <conditionalFormatting sqref="S83:S91">
    <cfRule type="cellIs" dxfId="799" priority="788" operator="equal">
      <formula>0</formula>
    </cfRule>
  </conditionalFormatting>
  <conditionalFormatting sqref="U83:U91">
    <cfRule type="cellIs" dxfId="798" priority="787" operator="equal">
      <formula>0</formula>
    </cfRule>
  </conditionalFormatting>
  <conditionalFormatting sqref="X83:X91">
    <cfRule type="cellIs" dxfId="797" priority="786" operator="equal">
      <formula>0</formula>
    </cfRule>
  </conditionalFormatting>
  <conditionalFormatting sqref="Z83:Z91">
    <cfRule type="cellIs" dxfId="796" priority="785" operator="equal">
      <formula>0</formula>
    </cfRule>
  </conditionalFormatting>
  <conditionalFormatting sqref="S92:S100">
    <cfRule type="cellIs" dxfId="795" priority="784" operator="equal">
      <formula>0</formula>
    </cfRule>
  </conditionalFormatting>
  <conditionalFormatting sqref="U92:U100">
    <cfRule type="cellIs" dxfId="794" priority="783" operator="equal">
      <formula>0</formula>
    </cfRule>
  </conditionalFormatting>
  <conditionalFormatting sqref="X92:X100">
    <cfRule type="cellIs" dxfId="793" priority="782" operator="equal">
      <formula>0</formula>
    </cfRule>
  </conditionalFormatting>
  <conditionalFormatting sqref="Z92:Z100">
    <cfRule type="cellIs" dxfId="792" priority="781" operator="equal">
      <formula>0</formula>
    </cfRule>
  </conditionalFormatting>
  <conditionalFormatting sqref="S101:S109">
    <cfRule type="cellIs" dxfId="791" priority="780" operator="equal">
      <formula>0</formula>
    </cfRule>
  </conditionalFormatting>
  <conditionalFormatting sqref="U101:U109">
    <cfRule type="cellIs" dxfId="790" priority="779" operator="equal">
      <formula>0</formula>
    </cfRule>
  </conditionalFormatting>
  <conditionalFormatting sqref="X101:X109">
    <cfRule type="cellIs" dxfId="789" priority="778" operator="equal">
      <formula>0</formula>
    </cfRule>
  </conditionalFormatting>
  <conditionalFormatting sqref="Z101:Z109">
    <cfRule type="cellIs" dxfId="788" priority="777" operator="equal">
      <formula>0</formula>
    </cfRule>
  </conditionalFormatting>
  <conditionalFormatting sqref="S110:S118">
    <cfRule type="cellIs" dxfId="787" priority="776" operator="equal">
      <formula>0</formula>
    </cfRule>
  </conditionalFormatting>
  <conditionalFormatting sqref="U110:U118">
    <cfRule type="cellIs" dxfId="786" priority="775" operator="equal">
      <formula>0</formula>
    </cfRule>
  </conditionalFormatting>
  <conditionalFormatting sqref="X110:X118">
    <cfRule type="cellIs" dxfId="785" priority="774" operator="equal">
      <formula>0</formula>
    </cfRule>
  </conditionalFormatting>
  <conditionalFormatting sqref="Z110:Z118">
    <cfRule type="cellIs" dxfId="784" priority="773" operator="equal">
      <formula>0</formula>
    </cfRule>
  </conditionalFormatting>
  <conditionalFormatting sqref="S119:S127">
    <cfRule type="cellIs" dxfId="783" priority="772" operator="equal">
      <formula>0</formula>
    </cfRule>
  </conditionalFormatting>
  <conditionalFormatting sqref="U119:U127">
    <cfRule type="cellIs" dxfId="782" priority="771" operator="equal">
      <formula>0</formula>
    </cfRule>
  </conditionalFormatting>
  <conditionalFormatting sqref="X119:X127">
    <cfRule type="cellIs" dxfId="781" priority="770" operator="equal">
      <formula>0</formula>
    </cfRule>
  </conditionalFormatting>
  <conditionalFormatting sqref="Z119:Z127">
    <cfRule type="cellIs" dxfId="780" priority="769" operator="equal">
      <formula>0</formula>
    </cfRule>
  </conditionalFormatting>
  <conditionalFormatting sqref="S128:S136">
    <cfRule type="cellIs" dxfId="779" priority="768" operator="equal">
      <formula>0</formula>
    </cfRule>
  </conditionalFormatting>
  <conditionalFormatting sqref="U128:U136">
    <cfRule type="cellIs" dxfId="778" priority="767" operator="equal">
      <formula>0</formula>
    </cfRule>
  </conditionalFormatting>
  <conditionalFormatting sqref="X128:X136">
    <cfRule type="cellIs" dxfId="777" priority="766" operator="equal">
      <formula>0</formula>
    </cfRule>
  </conditionalFormatting>
  <conditionalFormatting sqref="Z128:Z136">
    <cfRule type="cellIs" dxfId="776" priority="765" operator="equal">
      <formula>0</formula>
    </cfRule>
  </conditionalFormatting>
  <conditionalFormatting sqref="S137:S145">
    <cfRule type="cellIs" dxfId="775" priority="764" operator="equal">
      <formula>0</formula>
    </cfRule>
  </conditionalFormatting>
  <conditionalFormatting sqref="U137:U145">
    <cfRule type="cellIs" dxfId="774" priority="763" operator="equal">
      <formula>0</formula>
    </cfRule>
  </conditionalFormatting>
  <conditionalFormatting sqref="X137:X145">
    <cfRule type="cellIs" dxfId="773" priority="762" operator="equal">
      <formula>0</formula>
    </cfRule>
  </conditionalFormatting>
  <conditionalFormatting sqref="Z137:Z145">
    <cfRule type="cellIs" dxfId="772" priority="761" operator="equal">
      <formula>0</formula>
    </cfRule>
  </conditionalFormatting>
  <conditionalFormatting sqref="S146:S154">
    <cfRule type="cellIs" dxfId="771" priority="760" operator="equal">
      <formula>0</formula>
    </cfRule>
  </conditionalFormatting>
  <conditionalFormatting sqref="U146:U154">
    <cfRule type="cellIs" dxfId="770" priority="759" operator="equal">
      <formula>0</formula>
    </cfRule>
  </conditionalFormatting>
  <conditionalFormatting sqref="X146:X154">
    <cfRule type="cellIs" dxfId="769" priority="758" operator="equal">
      <formula>0</formula>
    </cfRule>
  </conditionalFormatting>
  <conditionalFormatting sqref="Z146:Z154">
    <cfRule type="cellIs" dxfId="768" priority="757" operator="equal">
      <formula>0</formula>
    </cfRule>
  </conditionalFormatting>
  <conditionalFormatting sqref="S155:S163">
    <cfRule type="cellIs" dxfId="767" priority="756" operator="equal">
      <formula>0</formula>
    </cfRule>
  </conditionalFormatting>
  <conditionalFormatting sqref="U155:U163">
    <cfRule type="cellIs" dxfId="766" priority="755" operator="equal">
      <formula>0</formula>
    </cfRule>
  </conditionalFormatting>
  <conditionalFormatting sqref="X155:X163">
    <cfRule type="cellIs" dxfId="765" priority="754" operator="equal">
      <formula>0</formula>
    </cfRule>
  </conditionalFormatting>
  <conditionalFormatting sqref="Z155:Z163">
    <cfRule type="cellIs" dxfId="764" priority="753" operator="equal">
      <formula>0</formula>
    </cfRule>
  </conditionalFormatting>
  <conditionalFormatting sqref="S164:S172">
    <cfRule type="cellIs" dxfId="763" priority="752" operator="equal">
      <formula>0</formula>
    </cfRule>
  </conditionalFormatting>
  <conditionalFormatting sqref="U164:U172">
    <cfRule type="cellIs" dxfId="762" priority="751" operator="equal">
      <formula>0</formula>
    </cfRule>
  </conditionalFormatting>
  <conditionalFormatting sqref="X164:X172">
    <cfRule type="cellIs" dxfId="761" priority="750" operator="equal">
      <formula>0</formula>
    </cfRule>
  </conditionalFormatting>
  <conditionalFormatting sqref="Z164:Z172">
    <cfRule type="cellIs" dxfId="760" priority="749" operator="equal">
      <formula>0</formula>
    </cfRule>
  </conditionalFormatting>
  <conditionalFormatting sqref="S173:S181">
    <cfRule type="cellIs" dxfId="759" priority="748" operator="equal">
      <formula>0</formula>
    </cfRule>
  </conditionalFormatting>
  <conditionalFormatting sqref="U173:U181">
    <cfRule type="cellIs" dxfId="758" priority="747" operator="equal">
      <formula>0</formula>
    </cfRule>
  </conditionalFormatting>
  <conditionalFormatting sqref="X173:X181">
    <cfRule type="cellIs" dxfId="757" priority="746" operator="equal">
      <formula>0</formula>
    </cfRule>
  </conditionalFormatting>
  <conditionalFormatting sqref="Z173:Z181">
    <cfRule type="cellIs" dxfId="756" priority="745" operator="equal">
      <formula>0</formula>
    </cfRule>
  </conditionalFormatting>
  <conditionalFormatting sqref="S182:S190">
    <cfRule type="cellIs" dxfId="755" priority="744" operator="equal">
      <formula>0</formula>
    </cfRule>
  </conditionalFormatting>
  <conditionalFormatting sqref="U182:U190">
    <cfRule type="cellIs" dxfId="754" priority="743" operator="equal">
      <formula>0</formula>
    </cfRule>
  </conditionalFormatting>
  <conditionalFormatting sqref="X182:X190">
    <cfRule type="cellIs" dxfId="753" priority="742" operator="equal">
      <formula>0</formula>
    </cfRule>
  </conditionalFormatting>
  <conditionalFormatting sqref="Z182:Z190">
    <cfRule type="cellIs" dxfId="752" priority="741" operator="equal">
      <formula>0</formula>
    </cfRule>
  </conditionalFormatting>
  <conditionalFormatting sqref="S191:S199">
    <cfRule type="cellIs" dxfId="751" priority="740" operator="equal">
      <formula>0</formula>
    </cfRule>
  </conditionalFormatting>
  <conditionalFormatting sqref="U191:U199">
    <cfRule type="cellIs" dxfId="750" priority="739" operator="equal">
      <formula>0</formula>
    </cfRule>
  </conditionalFormatting>
  <conditionalFormatting sqref="X191:X199">
    <cfRule type="cellIs" dxfId="749" priority="738" operator="equal">
      <formula>0</formula>
    </cfRule>
  </conditionalFormatting>
  <conditionalFormatting sqref="Z191:Z199">
    <cfRule type="cellIs" dxfId="748" priority="737" operator="equal">
      <formula>0</formula>
    </cfRule>
  </conditionalFormatting>
  <conditionalFormatting sqref="S200:S208">
    <cfRule type="cellIs" dxfId="747" priority="736" operator="equal">
      <formula>0</formula>
    </cfRule>
  </conditionalFormatting>
  <conditionalFormatting sqref="U200:U208">
    <cfRule type="cellIs" dxfId="746" priority="735" operator="equal">
      <formula>0</formula>
    </cfRule>
  </conditionalFormatting>
  <conditionalFormatting sqref="X200:X208">
    <cfRule type="cellIs" dxfId="745" priority="734" operator="equal">
      <formula>0</formula>
    </cfRule>
  </conditionalFormatting>
  <conditionalFormatting sqref="Z200:Z208">
    <cfRule type="cellIs" dxfId="744" priority="733" operator="equal">
      <formula>0</formula>
    </cfRule>
  </conditionalFormatting>
  <conditionalFormatting sqref="S209:S217">
    <cfRule type="cellIs" dxfId="743" priority="732" operator="equal">
      <formula>0</formula>
    </cfRule>
  </conditionalFormatting>
  <conditionalFormatting sqref="U209:U217">
    <cfRule type="cellIs" dxfId="742" priority="731" operator="equal">
      <formula>0</formula>
    </cfRule>
  </conditionalFormatting>
  <conditionalFormatting sqref="X209:X217">
    <cfRule type="cellIs" dxfId="741" priority="730" operator="equal">
      <formula>0</formula>
    </cfRule>
  </conditionalFormatting>
  <conditionalFormatting sqref="Z209:Z217">
    <cfRule type="cellIs" dxfId="740" priority="729" operator="equal">
      <formula>0</formula>
    </cfRule>
  </conditionalFormatting>
  <conditionalFormatting sqref="S218:S226">
    <cfRule type="cellIs" dxfId="739" priority="728" operator="equal">
      <formula>0</formula>
    </cfRule>
  </conditionalFormatting>
  <conditionalFormatting sqref="U218:U226">
    <cfRule type="cellIs" dxfId="738" priority="727" operator="equal">
      <formula>0</formula>
    </cfRule>
  </conditionalFormatting>
  <conditionalFormatting sqref="X218:X226">
    <cfRule type="cellIs" dxfId="737" priority="726" operator="equal">
      <formula>0</formula>
    </cfRule>
  </conditionalFormatting>
  <conditionalFormatting sqref="Z218:Z226">
    <cfRule type="cellIs" dxfId="736" priority="725" operator="equal">
      <formula>0</formula>
    </cfRule>
  </conditionalFormatting>
  <conditionalFormatting sqref="S227:S235">
    <cfRule type="cellIs" dxfId="735" priority="724" operator="equal">
      <formula>0</formula>
    </cfRule>
  </conditionalFormatting>
  <conditionalFormatting sqref="U227:U235">
    <cfRule type="cellIs" dxfId="734" priority="723" operator="equal">
      <formula>0</formula>
    </cfRule>
  </conditionalFormatting>
  <conditionalFormatting sqref="X227:X235">
    <cfRule type="cellIs" dxfId="733" priority="722" operator="equal">
      <formula>0</formula>
    </cfRule>
  </conditionalFormatting>
  <conditionalFormatting sqref="Z227:Z235">
    <cfRule type="cellIs" dxfId="732" priority="721" operator="equal">
      <formula>0</formula>
    </cfRule>
  </conditionalFormatting>
  <conditionalFormatting sqref="S236:S244">
    <cfRule type="cellIs" dxfId="731" priority="720" operator="equal">
      <formula>0</formula>
    </cfRule>
  </conditionalFormatting>
  <conditionalFormatting sqref="U236:U244">
    <cfRule type="cellIs" dxfId="730" priority="719" operator="equal">
      <formula>0</formula>
    </cfRule>
  </conditionalFormatting>
  <conditionalFormatting sqref="X236:X244">
    <cfRule type="cellIs" dxfId="729" priority="718" operator="equal">
      <formula>0</formula>
    </cfRule>
  </conditionalFormatting>
  <conditionalFormatting sqref="Z236:Z244">
    <cfRule type="cellIs" dxfId="728" priority="717" operator="equal">
      <formula>0</formula>
    </cfRule>
  </conditionalFormatting>
  <conditionalFormatting sqref="S245:S253">
    <cfRule type="cellIs" dxfId="727" priority="716" operator="equal">
      <formula>0</formula>
    </cfRule>
  </conditionalFormatting>
  <conditionalFormatting sqref="U245:U253">
    <cfRule type="cellIs" dxfId="726" priority="715" operator="equal">
      <formula>0</formula>
    </cfRule>
  </conditionalFormatting>
  <conditionalFormatting sqref="X245:X253">
    <cfRule type="cellIs" dxfId="725" priority="714" operator="equal">
      <formula>0</formula>
    </cfRule>
  </conditionalFormatting>
  <conditionalFormatting sqref="Z245:Z253">
    <cfRule type="cellIs" dxfId="724" priority="713" operator="equal">
      <formula>0</formula>
    </cfRule>
  </conditionalFormatting>
  <conditionalFormatting sqref="S254:S262">
    <cfRule type="cellIs" dxfId="723" priority="712" operator="equal">
      <formula>0</formula>
    </cfRule>
  </conditionalFormatting>
  <conditionalFormatting sqref="U254:U262">
    <cfRule type="cellIs" dxfId="722" priority="711" operator="equal">
      <formula>0</formula>
    </cfRule>
  </conditionalFormatting>
  <conditionalFormatting sqref="X254:X262">
    <cfRule type="cellIs" dxfId="721" priority="710" operator="equal">
      <formula>0</formula>
    </cfRule>
  </conditionalFormatting>
  <conditionalFormatting sqref="Z254:Z262">
    <cfRule type="cellIs" dxfId="720" priority="709" operator="equal">
      <formula>0</formula>
    </cfRule>
  </conditionalFormatting>
  <conditionalFormatting sqref="S263:S271">
    <cfRule type="cellIs" dxfId="719" priority="708" operator="equal">
      <formula>0</formula>
    </cfRule>
  </conditionalFormatting>
  <conditionalFormatting sqref="U263:U271">
    <cfRule type="cellIs" dxfId="718" priority="707" operator="equal">
      <formula>0</formula>
    </cfRule>
  </conditionalFormatting>
  <conditionalFormatting sqref="X263:X271">
    <cfRule type="cellIs" dxfId="717" priority="706" operator="equal">
      <formula>0</formula>
    </cfRule>
  </conditionalFormatting>
  <conditionalFormatting sqref="Z263:Z271">
    <cfRule type="cellIs" dxfId="716" priority="705" operator="equal">
      <formula>0</formula>
    </cfRule>
  </conditionalFormatting>
  <conditionalFormatting sqref="S272:S280">
    <cfRule type="cellIs" dxfId="715" priority="704" operator="equal">
      <formula>0</formula>
    </cfRule>
  </conditionalFormatting>
  <conditionalFormatting sqref="U272:U280">
    <cfRule type="cellIs" dxfId="714" priority="703" operator="equal">
      <formula>0</formula>
    </cfRule>
  </conditionalFormatting>
  <conditionalFormatting sqref="X272:X280">
    <cfRule type="cellIs" dxfId="713" priority="702" operator="equal">
      <formula>0</formula>
    </cfRule>
  </conditionalFormatting>
  <conditionalFormatting sqref="Z272:Z280">
    <cfRule type="cellIs" dxfId="712" priority="701" operator="equal">
      <formula>0</formula>
    </cfRule>
  </conditionalFormatting>
  <conditionalFormatting sqref="S281:S289">
    <cfRule type="cellIs" dxfId="711" priority="700" operator="equal">
      <formula>0</formula>
    </cfRule>
  </conditionalFormatting>
  <conditionalFormatting sqref="U281:U289">
    <cfRule type="cellIs" dxfId="710" priority="699" operator="equal">
      <formula>0</formula>
    </cfRule>
  </conditionalFormatting>
  <conditionalFormatting sqref="X281:X289">
    <cfRule type="cellIs" dxfId="709" priority="698" operator="equal">
      <formula>0</formula>
    </cfRule>
  </conditionalFormatting>
  <conditionalFormatting sqref="Z281:Z289">
    <cfRule type="cellIs" dxfId="708" priority="697" operator="equal">
      <formula>0</formula>
    </cfRule>
  </conditionalFormatting>
  <conditionalFormatting sqref="S290:S298">
    <cfRule type="cellIs" dxfId="707" priority="696" operator="equal">
      <formula>0</formula>
    </cfRule>
  </conditionalFormatting>
  <conditionalFormatting sqref="U290:U298">
    <cfRule type="cellIs" dxfId="706" priority="695" operator="equal">
      <formula>0</formula>
    </cfRule>
  </conditionalFormatting>
  <conditionalFormatting sqref="X290:X298">
    <cfRule type="cellIs" dxfId="705" priority="694" operator="equal">
      <formula>0</formula>
    </cfRule>
  </conditionalFormatting>
  <conditionalFormatting sqref="Z290:Z298">
    <cfRule type="cellIs" dxfId="704" priority="693" operator="equal">
      <formula>0</formula>
    </cfRule>
  </conditionalFormatting>
  <conditionalFormatting sqref="S299:S307">
    <cfRule type="cellIs" dxfId="703" priority="692" operator="equal">
      <formula>0</formula>
    </cfRule>
  </conditionalFormatting>
  <conditionalFormatting sqref="U299:U307">
    <cfRule type="cellIs" dxfId="702" priority="691" operator="equal">
      <formula>0</formula>
    </cfRule>
  </conditionalFormatting>
  <conditionalFormatting sqref="X299:X307">
    <cfRule type="cellIs" dxfId="701" priority="690" operator="equal">
      <formula>0</formula>
    </cfRule>
  </conditionalFormatting>
  <conditionalFormatting sqref="Z299:Z307">
    <cfRule type="cellIs" dxfId="700" priority="689" operator="equal">
      <formula>0</formula>
    </cfRule>
  </conditionalFormatting>
  <conditionalFormatting sqref="S308:S316">
    <cfRule type="cellIs" dxfId="699" priority="688" operator="equal">
      <formula>0</formula>
    </cfRule>
  </conditionalFormatting>
  <conditionalFormatting sqref="U308:U316">
    <cfRule type="cellIs" dxfId="698" priority="687" operator="equal">
      <formula>0</formula>
    </cfRule>
  </conditionalFormatting>
  <conditionalFormatting sqref="X308:X316">
    <cfRule type="cellIs" dxfId="697" priority="686" operator="equal">
      <formula>0</formula>
    </cfRule>
  </conditionalFormatting>
  <conditionalFormatting sqref="Z308:Z316">
    <cfRule type="cellIs" dxfId="696" priority="685" operator="equal">
      <formula>0</formula>
    </cfRule>
  </conditionalFormatting>
  <conditionalFormatting sqref="S317:S325">
    <cfRule type="cellIs" dxfId="695" priority="684" operator="equal">
      <formula>0</formula>
    </cfRule>
  </conditionalFormatting>
  <conditionalFormatting sqref="U317:U325">
    <cfRule type="cellIs" dxfId="694" priority="683" operator="equal">
      <formula>0</formula>
    </cfRule>
  </conditionalFormatting>
  <conditionalFormatting sqref="X317:X325">
    <cfRule type="cellIs" dxfId="693" priority="682" operator="equal">
      <formula>0</formula>
    </cfRule>
  </conditionalFormatting>
  <conditionalFormatting sqref="Z317:Z325">
    <cfRule type="cellIs" dxfId="692" priority="681" operator="equal">
      <formula>0</formula>
    </cfRule>
  </conditionalFormatting>
  <conditionalFormatting sqref="S326:S334">
    <cfRule type="cellIs" dxfId="691" priority="680" operator="equal">
      <formula>0</formula>
    </cfRule>
  </conditionalFormatting>
  <conditionalFormatting sqref="U326:U334">
    <cfRule type="cellIs" dxfId="690" priority="679" operator="equal">
      <formula>0</formula>
    </cfRule>
  </conditionalFormatting>
  <conditionalFormatting sqref="X326:X334">
    <cfRule type="cellIs" dxfId="689" priority="678" operator="equal">
      <formula>0</formula>
    </cfRule>
  </conditionalFormatting>
  <conditionalFormatting sqref="Z326:Z334">
    <cfRule type="cellIs" dxfId="688" priority="677" operator="equal">
      <formula>0</formula>
    </cfRule>
  </conditionalFormatting>
  <conditionalFormatting sqref="S335:S343">
    <cfRule type="cellIs" dxfId="687" priority="676" operator="equal">
      <formula>0</formula>
    </cfRule>
  </conditionalFormatting>
  <conditionalFormatting sqref="U335:U343">
    <cfRule type="cellIs" dxfId="686" priority="675" operator="equal">
      <formula>0</formula>
    </cfRule>
  </conditionalFormatting>
  <conditionalFormatting sqref="X335:X343">
    <cfRule type="cellIs" dxfId="685" priority="674" operator="equal">
      <formula>0</formula>
    </cfRule>
  </conditionalFormatting>
  <conditionalFormatting sqref="Z335:Z343">
    <cfRule type="cellIs" dxfId="684" priority="673" operator="equal">
      <formula>0</formula>
    </cfRule>
  </conditionalFormatting>
  <conditionalFormatting sqref="S344:S352">
    <cfRule type="cellIs" dxfId="683" priority="672" operator="equal">
      <formula>0</formula>
    </cfRule>
  </conditionalFormatting>
  <conditionalFormatting sqref="U344:U352">
    <cfRule type="cellIs" dxfId="682" priority="671" operator="equal">
      <formula>0</formula>
    </cfRule>
  </conditionalFormatting>
  <conditionalFormatting sqref="X344:X352">
    <cfRule type="cellIs" dxfId="681" priority="670" operator="equal">
      <formula>0</formula>
    </cfRule>
  </conditionalFormatting>
  <conditionalFormatting sqref="Z344:Z352">
    <cfRule type="cellIs" dxfId="680" priority="669" operator="equal">
      <formula>0</formula>
    </cfRule>
  </conditionalFormatting>
  <conditionalFormatting sqref="S353:S361">
    <cfRule type="cellIs" dxfId="679" priority="668" operator="equal">
      <formula>0</formula>
    </cfRule>
  </conditionalFormatting>
  <conditionalFormatting sqref="U353:U361">
    <cfRule type="cellIs" dxfId="678" priority="667" operator="equal">
      <formula>0</formula>
    </cfRule>
  </conditionalFormatting>
  <conditionalFormatting sqref="X353:X361">
    <cfRule type="cellIs" dxfId="677" priority="666" operator="equal">
      <formula>0</formula>
    </cfRule>
  </conditionalFormatting>
  <conditionalFormatting sqref="Z353:Z361">
    <cfRule type="cellIs" dxfId="676" priority="665" operator="equal">
      <formula>0</formula>
    </cfRule>
  </conditionalFormatting>
  <conditionalFormatting sqref="S362:S370">
    <cfRule type="cellIs" dxfId="675" priority="664" operator="equal">
      <formula>0</formula>
    </cfRule>
  </conditionalFormatting>
  <conditionalFormatting sqref="U362:U370">
    <cfRule type="cellIs" dxfId="674" priority="663" operator="equal">
      <formula>0</formula>
    </cfRule>
  </conditionalFormatting>
  <conditionalFormatting sqref="X362:X370">
    <cfRule type="cellIs" dxfId="673" priority="662" operator="equal">
      <formula>0</formula>
    </cfRule>
  </conditionalFormatting>
  <conditionalFormatting sqref="Z362:Z370">
    <cfRule type="cellIs" dxfId="672" priority="661" operator="equal">
      <formula>0</formula>
    </cfRule>
  </conditionalFormatting>
  <conditionalFormatting sqref="S371:S379">
    <cfRule type="cellIs" dxfId="671" priority="660" operator="equal">
      <formula>0</formula>
    </cfRule>
  </conditionalFormatting>
  <conditionalFormatting sqref="U371:U379">
    <cfRule type="cellIs" dxfId="670" priority="659" operator="equal">
      <formula>0</formula>
    </cfRule>
  </conditionalFormatting>
  <conditionalFormatting sqref="X371:X379">
    <cfRule type="cellIs" dxfId="669" priority="658" operator="equal">
      <formula>0</formula>
    </cfRule>
  </conditionalFormatting>
  <conditionalFormatting sqref="Z371:Z379">
    <cfRule type="cellIs" dxfId="668" priority="657" operator="equal">
      <formula>0</formula>
    </cfRule>
  </conditionalFormatting>
  <conditionalFormatting sqref="S380:S388">
    <cfRule type="cellIs" dxfId="667" priority="656" operator="equal">
      <formula>0</formula>
    </cfRule>
  </conditionalFormatting>
  <conditionalFormatting sqref="U380:U388">
    <cfRule type="cellIs" dxfId="666" priority="655" operator="equal">
      <formula>0</formula>
    </cfRule>
  </conditionalFormatting>
  <conditionalFormatting sqref="X380:X388">
    <cfRule type="cellIs" dxfId="665" priority="654" operator="equal">
      <formula>0</formula>
    </cfRule>
  </conditionalFormatting>
  <conditionalFormatting sqref="Z380:Z388">
    <cfRule type="cellIs" dxfId="664" priority="653" operator="equal">
      <formula>0</formula>
    </cfRule>
  </conditionalFormatting>
  <conditionalFormatting sqref="S389:S397">
    <cfRule type="cellIs" dxfId="663" priority="652" operator="equal">
      <formula>0</formula>
    </cfRule>
  </conditionalFormatting>
  <conditionalFormatting sqref="U389:U397">
    <cfRule type="cellIs" dxfId="662" priority="651" operator="equal">
      <formula>0</formula>
    </cfRule>
  </conditionalFormatting>
  <conditionalFormatting sqref="X389:X397">
    <cfRule type="cellIs" dxfId="661" priority="650" operator="equal">
      <formula>0</formula>
    </cfRule>
  </conditionalFormatting>
  <conditionalFormatting sqref="Z389:Z397">
    <cfRule type="cellIs" dxfId="660" priority="649" operator="equal">
      <formula>0</formula>
    </cfRule>
  </conditionalFormatting>
  <conditionalFormatting sqref="S398:S406">
    <cfRule type="cellIs" dxfId="659" priority="648" operator="equal">
      <formula>0</formula>
    </cfRule>
  </conditionalFormatting>
  <conditionalFormatting sqref="U398:U406">
    <cfRule type="cellIs" dxfId="658" priority="647" operator="equal">
      <formula>0</formula>
    </cfRule>
  </conditionalFormatting>
  <conditionalFormatting sqref="X398:X406">
    <cfRule type="cellIs" dxfId="657" priority="646" operator="equal">
      <formula>0</formula>
    </cfRule>
  </conditionalFormatting>
  <conditionalFormatting sqref="Z398:Z406">
    <cfRule type="cellIs" dxfId="656" priority="645" operator="equal">
      <formula>0</formula>
    </cfRule>
  </conditionalFormatting>
  <conditionalFormatting sqref="S407:S415">
    <cfRule type="cellIs" dxfId="655" priority="644" operator="equal">
      <formula>0</formula>
    </cfRule>
  </conditionalFormatting>
  <conditionalFormatting sqref="U407:U415">
    <cfRule type="cellIs" dxfId="654" priority="643" operator="equal">
      <formula>0</formula>
    </cfRule>
  </conditionalFormatting>
  <conditionalFormatting sqref="X407:X415">
    <cfRule type="cellIs" dxfId="653" priority="642" operator="equal">
      <formula>0</formula>
    </cfRule>
  </conditionalFormatting>
  <conditionalFormatting sqref="Z407:Z415">
    <cfRule type="cellIs" dxfId="652" priority="641" operator="equal">
      <formula>0</formula>
    </cfRule>
  </conditionalFormatting>
  <conditionalFormatting sqref="S416:S424">
    <cfRule type="cellIs" dxfId="651" priority="640" operator="equal">
      <formula>0</formula>
    </cfRule>
  </conditionalFormatting>
  <conditionalFormatting sqref="U416:U424">
    <cfRule type="cellIs" dxfId="650" priority="639" operator="equal">
      <formula>0</formula>
    </cfRule>
  </conditionalFormatting>
  <conditionalFormatting sqref="X416:X424">
    <cfRule type="cellIs" dxfId="649" priority="638" operator="equal">
      <formula>0</formula>
    </cfRule>
  </conditionalFormatting>
  <conditionalFormatting sqref="Z416:Z424">
    <cfRule type="cellIs" dxfId="648" priority="637" operator="equal">
      <formula>0</formula>
    </cfRule>
  </conditionalFormatting>
  <conditionalFormatting sqref="S425:S433">
    <cfRule type="cellIs" dxfId="647" priority="636" operator="equal">
      <formula>0</formula>
    </cfRule>
  </conditionalFormatting>
  <conditionalFormatting sqref="U425:U433">
    <cfRule type="cellIs" dxfId="646" priority="635" operator="equal">
      <formula>0</formula>
    </cfRule>
  </conditionalFormatting>
  <conditionalFormatting sqref="X425:X433">
    <cfRule type="cellIs" dxfId="645" priority="634" operator="equal">
      <formula>0</formula>
    </cfRule>
  </conditionalFormatting>
  <conditionalFormatting sqref="Z425:Z433">
    <cfRule type="cellIs" dxfId="644" priority="633" operator="equal">
      <formula>0</formula>
    </cfRule>
  </conditionalFormatting>
  <conditionalFormatting sqref="S434:S442">
    <cfRule type="cellIs" dxfId="643" priority="632" operator="equal">
      <formula>0</formula>
    </cfRule>
  </conditionalFormatting>
  <conditionalFormatting sqref="U434:U442">
    <cfRule type="cellIs" dxfId="642" priority="631" operator="equal">
      <formula>0</formula>
    </cfRule>
  </conditionalFormatting>
  <conditionalFormatting sqref="X434:X442">
    <cfRule type="cellIs" dxfId="641" priority="630" operator="equal">
      <formula>0</formula>
    </cfRule>
  </conditionalFormatting>
  <conditionalFormatting sqref="Z434:Z442">
    <cfRule type="cellIs" dxfId="640" priority="629" operator="equal">
      <formula>0</formula>
    </cfRule>
  </conditionalFormatting>
  <conditionalFormatting sqref="S443:S451">
    <cfRule type="cellIs" dxfId="639" priority="628" operator="equal">
      <formula>0</formula>
    </cfRule>
  </conditionalFormatting>
  <conditionalFormatting sqref="U443:U451">
    <cfRule type="cellIs" dxfId="638" priority="627" operator="equal">
      <formula>0</formula>
    </cfRule>
  </conditionalFormatting>
  <conditionalFormatting sqref="X443:X451">
    <cfRule type="cellIs" dxfId="637" priority="626" operator="equal">
      <formula>0</formula>
    </cfRule>
  </conditionalFormatting>
  <conditionalFormatting sqref="Z443:Z451">
    <cfRule type="cellIs" dxfId="636" priority="625" operator="equal">
      <formula>0</formula>
    </cfRule>
  </conditionalFormatting>
  <conditionalFormatting sqref="S452:S460">
    <cfRule type="cellIs" dxfId="635" priority="624" operator="equal">
      <formula>0</formula>
    </cfRule>
  </conditionalFormatting>
  <conditionalFormatting sqref="U452:U460">
    <cfRule type="cellIs" dxfId="634" priority="623" operator="equal">
      <formula>0</formula>
    </cfRule>
  </conditionalFormatting>
  <conditionalFormatting sqref="X452:X460">
    <cfRule type="cellIs" dxfId="633" priority="622" operator="equal">
      <formula>0</formula>
    </cfRule>
  </conditionalFormatting>
  <conditionalFormatting sqref="Z452:Z460">
    <cfRule type="cellIs" dxfId="632" priority="621" operator="equal">
      <formula>0</formula>
    </cfRule>
  </conditionalFormatting>
  <conditionalFormatting sqref="S461:S469">
    <cfRule type="cellIs" dxfId="631" priority="620" operator="equal">
      <formula>0</formula>
    </cfRule>
  </conditionalFormatting>
  <conditionalFormatting sqref="U461:U469">
    <cfRule type="cellIs" dxfId="630" priority="619" operator="equal">
      <formula>0</formula>
    </cfRule>
  </conditionalFormatting>
  <conditionalFormatting sqref="X461:X469">
    <cfRule type="cellIs" dxfId="629" priority="618" operator="equal">
      <formula>0</formula>
    </cfRule>
  </conditionalFormatting>
  <conditionalFormatting sqref="Z461:Z469">
    <cfRule type="cellIs" dxfId="628" priority="617" operator="equal">
      <formula>0</formula>
    </cfRule>
  </conditionalFormatting>
  <conditionalFormatting sqref="S470:S478">
    <cfRule type="cellIs" dxfId="627" priority="616" operator="equal">
      <formula>0</formula>
    </cfRule>
  </conditionalFormatting>
  <conditionalFormatting sqref="U470:U478">
    <cfRule type="cellIs" dxfId="626" priority="615" operator="equal">
      <formula>0</formula>
    </cfRule>
  </conditionalFormatting>
  <conditionalFormatting sqref="X470:X478">
    <cfRule type="cellIs" dxfId="625" priority="614" operator="equal">
      <formula>0</formula>
    </cfRule>
  </conditionalFormatting>
  <conditionalFormatting sqref="Z470:Z478">
    <cfRule type="cellIs" dxfId="624" priority="613" operator="equal">
      <formula>0</formula>
    </cfRule>
  </conditionalFormatting>
  <conditionalFormatting sqref="S479:S487">
    <cfRule type="cellIs" dxfId="623" priority="612" operator="equal">
      <formula>0</formula>
    </cfRule>
  </conditionalFormatting>
  <conditionalFormatting sqref="U479:U487">
    <cfRule type="cellIs" dxfId="622" priority="611" operator="equal">
      <formula>0</formula>
    </cfRule>
  </conditionalFormatting>
  <conditionalFormatting sqref="X479:X487">
    <cfRule type="cellIs" dxfId="621" priority="610" operator="equal">
      <formula>0</formula>
    </cfRule>
  </conditionalFormatting>
  <conditionalFormatting sqref="Z479:Z487">
    <cfRule type="cellIs" dxfId="620" priority="609" operator="equal">
      <formula>0</formula>
    </cfRule>
  </conditionalFormatting>
  <conditionalFormatting sqref="S488:S496">
    <cfRule type="cellIs" dxfId="619" priority="608" operator="equal">
      <formula>0</formula>
    </cfRule>
  </conditionalFormatting>
  <conditionalFormatting sqref="U488:U496">
    <cfRule type="cellIs" dxfId="618" priority="607" operator="equal">
      <formula>0</formula>
    </cfRule>
  </conditionalFormatting>
  <conditionalFormatting sqref="X488:X496">
    <cfRule type="cellIs" dxfId="617" priority="606" operator="equal">
      <formula>0</formula>
    </cfRule>
  </conditionalFormatting>
  <conditionalFormatting sqref="Z488:Z496">
    <cfRule type="cellIs" dxfId="616" priority="605" operator="equal">
      <formula>0</formula>
    </cfRule>
  </conditionalFormatting>
  <conditionalFormatting sqref="S497:S505">
    <cfRule type="cellIs" dxfId="615" priority="604" operator="equal">
      <formula>0</formula>
    </cfRule>
  </conditionalFormatting>
  <conditionalFormatting sqref="U497:U505">
    <cfRule type="cellIs" dxfId="614" priority="603" operator="equal">
      <formula>0</formula>
    </cfRule>
  </conditionalFormatting>
  <conditionalFormatting sqref="X497:X505">
    <cfRule type="cellIs" dxfId="613" priority="602" operator="equal">
      <formula>0</formula>
    </cfRule>
  </conditionalFormatting>
  <conditionalFormatting sqref="Z497:Z505">
    <cfRule type="cellIs" dxfId="612" priority="601" operator="equal">
      <formula>0</formula>
    </cfRule>
  </conditionalFormatting>
  <conditionalFormatting sqref="S506:S514">
    <cfRule type="cellIs" dxfId="611" priority="600" operator="equal">
      <formula>0</formula>
    </cfRule>
  </conditionalFormatting>
  <conditionalFormatting sqref="U506:U514">
    <cfRule type="cellIs" dxfId="610" priority="599" operator="equal">
      <formula>0</formula>
    </cfRule>
  </conditionalFormatting>
  <conditionalFormatting sqref="X506:X514">
    <cfRule type="cellIs" dxfId="609" priority="598" operator="equal">
      <formula>0</formula>
    </cfRule>
  </conditionalFormatting>
  <conditionalFormatting sqref="Z506:Z514">
    <cfRule type="cellIs" dxfId="608" priority="597" operator="equal">
      <formula>0</formula>
    </cfRule>
  </conditionalFormatting>
  <conditionalFormatting sqref="S515:S523">
    <cfRule type="cellIs" dxfId="607" priority="596" operator="equal">
      <formula>0</formula>
    </cfRule>
  </conditionalFormatting>
  <conditionalFormatting sqref="U515:U523">
    <cfRule type="cellIs" dxfId="606" priority="595" operator="equal">
      <formula>0</formula>
    </cfRule>
  </conditionalFormatting>
  <conditionalFormatting sqref="X515:X523">
    <cfRule type="cellIs" dxfId="605" priority="594" operator="equal">
      <formula>0</formula>
    </cfRule>
  </conditionalFormatting>
  <conditionalFormatting sqref="Z515:Z523">
    <cfRule type="cellIs" dxfId="604" priority="593" operator="equal">
      <formula>0</formula>
    </cfRule>
  </conditionalFormatting>
  <conditionalFormatting sqref="S524:S532">
    <cfRule type="cellIs" dxfId="603" priority="592" operator="equal">
      <formula>0</formula>
    </cfRule>
  </conditionalFormatting>
  <conditionalFormatting sqref="U524:U532">
    <cfRule type="cellIs" dxfId="602" priority="591" operator="equal">
      <formula>0</formula>
    </cfRule>
  </conditionalFormatting>
  <conditionalFormatting sqref="X524:X532">
    <cfRule type="cellIs" dxfId="601" priority="590" operator="equal">
      <formula>0</formula>
    </cfRule>
  </conditionalFormatting>
  <conditionalFormatting sqref="Z524:Z532">
    <cfRule type="cellIs" dxfId="600" priority="589" operator="equal">
      <formula>0</formula>
    </cfRule>
  </conditionalFormatting>
  <conditionalFormatting sqref="S533:S541">
    <cfRule type="cellIs" dxfId="599" priority="588" operator="equal">
      <formula>0</formula>
    </cfRule>
  </conditionalFormatting>
  <conditionalFormatting sqref="U533:U541">
    <cfRule type="cellIs" dxfId="598" priority="587" operator="equal">
      <formula>0</formula>
    </cfRule>
  </conditionalFormatting>
  <conditionalFormatting sqref="X533:X541">
    <cfRule type="cellIs" dxfId="597" priority="586" operator="equal">
      <formula>0</formula>
    </cfRule>
  </conditionalFormatting>
  <conditionalFormatting sqref="Z533:Z541">
    <cfRule type="cellIs" dxfId="596" priority="585" operator="equal">
      <formula>0</formula>
    </cfRule>
  </conditionalFormatting>
  <conditionalFormatting sqref="S542:S550">
    <cfRule type="cellIs" dxfId="595" priority="584" operator="equal">
      <formula>0</formula>
    </cfRule>
  </conditionalFormatting>
  <conditionalFormatting sqref="U542:U550">
    <cfRule type="cellIs" dxfId="594" priority="583" operator="equal">
      <formula>0</formula>
    </cfRule>
  </conditionalFormatting>
  <conditionalFormatting sqref="X542:X550">
    <cfRule type="cellIs" dxfId="593" priority="582" operator="equal">
      <formula>0</formula>
    </cfRule>
  </conditionalFormatting>
  <conditionalFormatting sqref="Z542:Z550">
    <cfRule type="cellIs" dxfId="592" priority="581" operator="equal">
      <formula>0</formula>
    </cfRule>
  </conditionalFormatting>
  <conditionalFormatting sqref="S551:S559">
    <cfRule type="cellIs" dxfId="591" priority="580" operator="equal">
      <formula>0</formula>
    </cfRule>
  </conditionalFormatting>
  <conditionalFormatting sqref="U551:U559">
    <cfRule type="cellIs" dxfId="590" priority="579" operator="equal">
      <formula>0</formula>
    </cfRule>
  </conditionalFormatting>
  <conditionalFormatting sqref="X551:X559">
    <cfRule type="cellIs" dxfId="589" priority="578" operator="equal">
      <formula>0</formula>
    </cfRule>
  </conditionalFormatting>
  <conditionalFormatting sqref="Z551:Z559">
    <cfRule type="cellIs" dxfId="588" priority="577" operator="equal">
      <formula>0</formula>
    </cfRule>
  </conditionalFormatting>
  <conditionalFormatting sqref="S560:S568">
    <cfRule type="cellIs" dxfId="587" priority="576" operator="equal">
      <formula>0</formula>
    </cfRule>
  </conditionalFormatting>
  <conditionalFormatting sqref="U560:U568">
    <cfRule type="cellIs" dxfId="586" priority="575" operator="equal">
      <formula>0</formula>
    </cfRule>
  </conditionalFormatting>
  <conditionalFormatting sqref="X560:X568">
    <cfRule type="cellIs" dxfId="585" priority="574" operator="equal">
      <formula>0</formula>
    </cfRule>
  </conditionalFormatting>
  <conditionalFormatting sqref="Z560:Z568">
    <cfRule type="cellIs" dxfId="584" priority="573" operator="equal">
      <formula>0</formula>
    </cfRule>
  </conditionalFormatting>
  <conditionalFormatting sqref="S569:S577">
    <cfRule type="cellIs" dxfId="583" priority="572" operator="equal">
      <formula>0</formula>
    </cfRule>
  </conditionalFormatting>
  <conditionalFormatting sqref="U569:U577">
    <cfRule type="cellIs" dxfId="582" priority="571" operator="equal">
      <formula>0</formula>
    </cfRule>
  </conditionalFormatting>
  <conditionalFormatting sqref="X569:X577">
    <cfRule type="cellIs" dxfId="581" priority="570" operator="equal">
      <formula>0</formula>
    </cfRule>
  </conditionalFormatting>
  <conditionalFormatting sqref="Z569:Z577">
    <cfRule type="cellIs" dxfId="580" priority="569" operator="equal">
      <formula>0</formula>
    </cfRule>
  </conditionalFormatting>
  <conditionalFormatting sqref="S578:S586">
    <cfRule type="cellIs" dxfId="579" priority="568" operator="equal">
      <formula>0</formula>
    </cfRule>
  </conditionalFormatting>
  <conditionalFormatting sqref="U578:U586">
    <cfRule type="cellIs" dxfId="578" priority="567" operator="equal">
      <formula>0</formula>
    </cfRule>
  </conditionalFormatting>
  <conditionalFormatting sqref="X578:X586">
    <cfRule type="cellIs" dxfId="577" priority="566" operator="equal">
      <formula>0</formula>
    </cfRule>
  </conditionalFormatting>
  <conditionalFormatting sqref="Z578:Z586">
    <cfRule type="cellIs" dxfId="576" priority="565" operator="equal">
      <formula>0</formula>
    </cfRule>
  </conditionalFormatting>
  <conditionalFormatting sqref="S587:S595">
    <cfRule type="cellIs" dxfId="575" priority="564" operator="equal">
      <formula>0</formula>
    </cfRule>
  </conditionalFormatting>
  <conditionalFormatting sqref="U587:U595">
    <cfRule type="cellIs" dxfId="574" priority="563" operator="equal">
      <formula>0</formula>
    </cfRule>
  </conditionalFormatting>
  <conditionalFormatting sqref="X587:X595">
    <cfRule type="cellIs" dxfId="573" priority="562" operator="equal">
      <formula>0</formula>
    </cfRule>
  </conditionalFormatting>
  <conditionalFormatting sqref="Z587:Z595">
    <cfRule type="cellIs" dxfId="572" priority="561" operator="equal">
      <formula>0</formula>
    </cfRule>
  </conditionalFormatting>
  <conditionalFormatting sqref="S596:S604">
    <cfRule type="cellIs" dxfId="571" priority="560" operator="equal">
      <formula>0</formula>
    </cfRule>
  </conditionalFormatting>
  <conditionalFormatting sqref="U596:U604">
    <cfRule type="cellIs" dxfId="570" priority="559" operator="equal">
      <formula>0</formula>
    </cfRule>
  </conditionalFormatting>
  <conditionalFormatting sqref="X596:X604">
    <cfRule type="cellIs" dxfId="569" priority="558" operator="equal">
      <formula>0</formula>
    </cfRule>
  </conditionalFormatting>
  <conditionalFormatting sqref="Z596:Z604">
    <cfRule type="cellIs" dxfId="568" priority="557" operator="equal">
      <formula>0</formula>
    </cfRule>
  </conditionalFormatting>
  <conditionalFormatting sqref="S605:S613">
    <cfRule type="cellIs" dxfId="567" priority="556" operator="equal">
      <formula>0</formula>
    </cfRule>
  </conditionalFormatting>
  <conditionalFormatting sqref="U605:U613">
    <cfRule type="cellIs" dxfId="566" priority="555" operator="equal">
      <formula>0</formula>
    </cfRule>
  </conditionalFormatting>
  <conditionalFormatting sqref="X605:X613">
    <cfRule type="cellIs" dxfId="565" priority="554" operator="equal">
      <formula>0</formula>
    </cfRule>
  </conditionalFormatting>
  <conditionalFormatting sqref="Z605:Z613">
    <cfRule type="cellIs" dxfId="564" priority="553" operator="equal">
      <formula>0</formula>
    </cfRule>
  </conditionalFormatting>
  <conditionalFormatting sqref="S614:S622">
    <cfRule type="cellIs" dxfId="563" priority="552" operator="equal">
      <formula>0</formula>
    </cfRule>
  </conditionalFormatting>
  <conditionalFormatting sqref="U614:U622">
    <cfRule type="cellIs" dxfId="562" priority="551" operator="equal">
      <formula>0</formula>
    </cfRule>
  </conditionalFormatting>
  <conditionalFormatting sqref="X614:X622">
    <cfRule type="cellIs" dxfId="561" priority="550" operator="equal">
      <formula>0</formula>
    </cfRule>
  </conditionalFormatting>
  <conditionalFormatting sqref="Z614:Z622">
    <cfRule type="cellIs" dxfId="560" priority="549" operator="equal">
      <formula>0</formula>
    </cfRule>
  </conditionalFormatting>
  <conditionalFormatting sqref="S623:S631">
    <cfRule type="cellIs" dxfId="559" priority="548" operator="equal">
      <formula>0</formula>
    </cfRule>
  </conditionalFormatting>
  <conditionalFormatting sqref="U623:U631">
    <cfRule type="cellIs" dxfId="558" priority="547" operator="equal">
      <formula>0</formula>
    </cfRule>
  </conditionalFormatting>
  <conditionalFormatting sqref="X623:X631">
    <cfRule type="cellIs" dxfId="557" priority="546" operator="equal">
      <formula>0</formula>
    </cfRule>
  </conditionalFormatting>
  <conditionalFormatting sqref="Z623:Z631">
    <cfRule type="cellIs" dxfId="556" priority="545" operator="equal">
      <formula>0</formula>
    </cfRule>
  </conditionalFormatting>
  <conditionalFormatting sqref="S632:S640">
    <cfRule type="cellIs" dxfId="555" priority="544" operator="equal">
      <formula>0</formula>
    </cfRule>
  </conditionalFormatting>
  <conditionalFormatting sqref="U632:U640">
    <cfRule type="cellIs" dxfId="554" priority="543" operator="equal">
      <formula>0</formula>
    </cfRule>
  </conditionalFormatting>
  <conditionalFormatting sqref="X632:X640">
    <cfRule type="cellIs" dxfId="553" priority="542" operator="equal">
      <formula>0</formula>
    </cfRule>
  </conditionalFormatting>
  <conditionalFormatting sqref="Z632:Z640">
    <cfRule type="cellIs" dxfId="552" priority="541" operator="equal">
      <formula>0</formula>
    </cfRule>
  </conditionalFormatting>
  <conditionalFormatting sqref="S641:S649">
    <cfRule type="cellIs" dxfId="551" priority="540" operator="equal">
      <formula>0</formula>
    </cfRule>
  </conditionalFormatting>
  <conditionalFormatting sqref="U641:U649">
    <cfRule type="cellIs" dxfId="550" priority="539" operator="equal">
      <formula>0</formula>
    </cfRule>
  </conditionalFormatting>
  <conditionalFormatting sqref="X641:X649">
    <cfRule type="cellIs" dxfId="549" priority="538" operator="equal">
      <formula>0</formula>
    </cfRule>
  </conditionalFormatting>
  <conditionalFormatting sqref="Z641:Z649">
    <cfRule type="cellIs" dxfId="548" priority="537" operator="equal">
      <formula>0</formula>
    </cfRule>
  </conditionalFormatting>
  <conditionalFormatting sqref="S650:S658">
    <cfRule type="cellIs" dxfId="547" priority="536" operator="equal">
      <formula>0</formula>
    </cfRule>
  </conditionalFormatting>
  <conditionalFormatting sqref="U650:U658">
    <cfRule type="cellIs" dxfId="546" priority="535" operator="equal">
      <formula>0</formula>
    </cfRule>
  </conditionalFormatting>
  <conditionalFormatting sqref="X650:X658">
    <cfRule type="cellIs" dxfId="545" priority="534" operator="equal">
      <formula>0</formula>
    </cfRule>
  </conditionalFormatting>
  <conditionalFormatting sqref="Z650:Z658">
    <cfRule type="cellIs" dxfId="544" priority="533" operator="equal">
      <formula>0</formula>
    </cfRule>
  </conditionalFormatting>
  <conditionalFormatting sqref="S659:S667">
    <cfRule type="cellIs" dxfId="543" priority="532" operator="equal">
      <formula>0</formula>
    </cfRule>
  </conditionalFormatting>
  <conditionalFormatting sqref="U659:U667">
    <cfRule type="cellIs" dxfId="542" priority="531" operator="equal">
      <formula>0</formula>
    </cfRule>
  </conditionalFormatting>
  <conditionalFormatting sqref="X659:X667">
    <cfRule type="cellIs" dxfId="541" priority="530" operator="equal">
      <formula>0</formula>
    </cfRule>
  </conditionalFormatting>
  <conditionalFormatting sqref="Z659:Z667">
    <cfRule type="cellIs" dxfId="540" priority="529" operator="equal">
      <formula>0</formula>
    </cfRule>
  </conditionalFormatting>
  <conditionalFormatting sqref="S668:S676">
    <cfRule type="cellIs" dxfId="539" priority="528" operator="equal">
      <formula>0</formula>
    </cfRule>
  </conditionalFormatting>
  <conditionalFormatting sqref="U668:U676">
    <cfRule type="cellIs" dxfId="538" priority="527" operator="equal">
      <formula>0</formula>
    </cfRule>
  </conditionalFormatting>
  <conditionalFormatting sqref="X668:X676">
    <cfRule type="cellIs" dxfId="537" priority="526" operator="equal">
      <formula>0</formula>
    </cfRule>
  </conditionalFormatting>
  <conditionalFormatting sqref="Z668:Z676">
    <cfRule type="cellIs" dxfId="536" priority="525" operator="equal">
      <formula>0</formula>
    </cfRule>
  </conditionalFormatting>
  <conditionalFormatting sqref="S677:S685">
    <cfRule type="cellIs" dxfId="535" priority="524" operator="equal">
      <formula>0</formula>
    </cfRule>
  </conditionalFormatting>
  <conditionalFormatting sqref="U677:U685">
    <cfRule type="cellIs" dxfId="534" priority="523" operator="equal">
      <formula>0</formula>
    </cfRule>
  </conditionalFormatting>
  <conditionalFormatting sqref="X677:X685">
    <cfRule type="cellIs" dxfId="533" priority="522" operator="equal">
      <formula>0</formula>
    </cfRule>
  </conditionalFormatting>
  <conditionalFormatting sqref="Z677:Z685">
    <cfRule type="cellIs" dxfId="532" priority="521" operator="equal">
      <formula>0</formula>
    </cfRule>
  </conditionalFormatting>
  <conditionalFormatting sqref="S686:S694">
    <cfRule type="cellIs" dxfId="531" priority="520" operator="equal">
      <formula>0</formula>
    </cfRule>
  </conditionalFormatting>
  <conditionalFormatting sqref="U686:U694">
    <cfRule type="cellIs" dxfId="530" priority="519" operator="equal">
      <formula>0</formula>
    </cfRule>
  </conditionalFormatting>
  <conditionalFormatting sqref="X686:X694">
    <cfRule type="cellIs" dxfId="529" priority="518" operator="equal">
      <formula>0</formula>
    </cfRule>
  </conditionalFormatting>
  <conditionalFormatting sqref="Z686:Z694">
    <cfRule type="cellIs" dxfId="528" priority="517" operator="equal">
      <formula>0</formula>
    </cfRule>
  </conditionalFormatting>
  <conditionalFormatting sqref="S695:S703">
    <cfRule type="cellIs" dxfId="527" priority="516" operator="equal">
      <formula>0</formula>
    </cfRule>
  </conditionalFormatting>
  <conditionalFormatting sqref="U695:U703">
    <cfRule type="cellIs" dxfId="526" priority="515" operator="equal">
      <formula>0</formula>
    </cfRule>
  </conditionalFormatting>
  <conditionalFormatting sqref="X695:X703">
    <cfRule type="cellIs" dxfId="525" priority="514" operator="equal">
      <formula>0</formula>
    </cfRule>
  </conditionalFormatting>
  <conditionalFormatting sqref="Z695:Z703">
    <cfRule type="cellIs" dxfId="524" priority="513" operator="equal">
      <formula>0</formula>
    </cfRule>
  </conditionalFormatting>
  <conditionalFormatting sqref="S704:S712">
    <cfRule type="cellIs" dxfId="523" priority="512" operator="equal">
      <formula>0</formula>
    </cfRule>
  </conditionalFormatting>
  <conditionalFormatting sqref="U704:U712">
    <cfRule type="cellIs" dxfId="522" priority="511" operator="equal">
      <formula>0</formula>
    </cfRule>
  </conditionalFormatting>
  <conditionalFormatting sqref="X704:X712">
    <cfRule type="cellIs" dxfId="521" priority="510" operator="equal">
      <formula>0</formula>
    </cfRule>
  </conditionalFormatting>
  <conditionalFormatting sqref="Z704:Z712">
    <cfRule type="cellIs" dxfId="520" priority="509" operator="equal">
      <formula>0</formula>
    </cfRule>
  </conditionalFormatting>
  <conditionalFormatting sqref="S713:S721">
    <cfRule type="cellIs" dxfId="519" priority="508" operator="equal">
      <formula>0</formula>
    </cfRule>
  </conditionalFormatting>
  <conditionalFormatting sqref="U713:U721">
    <cfRule type="cellIs" dxfId="518" priority="507" operator="equal">
      <formula>0</formula>
    </cfRule>
  </conditionalFormatting>
  <conditionalFormatting sqref="X713:X721">
    <cfRule type="cellIs" dxfId="517" priority="506" operator="equal">
      <formula>0</formula>
    </cfRule>
  </conditionalFormatting>
  <conditionalFormatting sqref="Z713:Z721">
    <cfRule type="cellIs" dxfId="516" priority="505" operator="equal">
      <formula>0</formula>
    </cfRule>
  </conditionalFormatting>
  <conditionalFormatting sqref="S722:S730">
    <cfRule type="cellIs" dxfId="515" priority="504" operator="equal">
      <formula>0</formula>
    </cfRule>
  </conditionalFormatting>
  <conditionalFormatting sqref="U722:U730">
    <cfRule type="cellIs" dxfId="514" priority="503" operator="equal">
      <formula>0</formula>
    </cfRule>
  </conditionalFormatting>
  <conditionalFormatting sqref="X722:X730">
    <cfRule type="cellIs" dxfId="513" priority="502" operator="equal">
      <formula>0</formula>
    </cfRule>
  </conditionalFormatting>
  <conditionalFormatting sqref="Z722:Z730">
    <cfRule type="cellIs" dxfId="512" priority="501" operator="equal">
      <formula>0</formula>
    </cfRule>
  </conditionalFormatting>
  <conditionalFormatting sqref="S731:S739">
    <cfRule type="cellIs" dxfId="511" priority="500" operator="equal">
      <formula>0</formula>
    </cfRule>
  </conditionalFormatting>
  <conditionalFormatting sqref="U731:U739">
    <cfRule type="cellIs" dxfId="510" priority="499" operator="equal">
      <formula>0</formula>
    </cfRule>
  </conditionalFormatting>
  <conditionalFormatting sqref="X731:X739">
    <cfRule type="cellIs" dxfId="509" priority="498" operator="equal">
      <formula>0</formula>
    </cfRule>
  </conditionalFormatting>
  <conditionalFormatting sqref="Z731:Z739">
    <cfRule type="cellIs" dxfId="508" priority="497" operator="equal">
      <formula>0</formula>
    </cfRule>
  </conditionalFormatting>
  <conditionalFormatting sqref="S740:S748">
    <cfRule type="cellIs" dxfId="507" priority="496" operator="equal">
      <formula>0</formula>
    </cfRule>
  </conditionalFormatting>
  <conditionalFormatting sqref="U740:U748">
    <cfRule type="cellIs" dxfId="506" priority="495" operator="equal">
      <formula>0</formula>
    </cfRule>
  </conditionalFormatting>
  <conditionalFormatting sqref="X740:X748">
    <cfRule type="cellIs" dxfId="505" priority="494" operator="equal">
      <formula>0</formula>
    </cfRule>
  </conditionalFormatting>
  <conditionalFormatting sqref="Z740:Z748">
    <cfRule type="cellIs" dxfId="504" priority="493" operator="equal">
      <formula>0</formula>
    </cfRule>
  </conditionalFormatting>
  <conditionalFormatting sqref="S749:S757">
    <cfRule type="cellIs" dxfId="503" priority="492" operator="equal">
      <formula>0</formula>
    </cfRule>
  </conditionalFormatting>
  <conditionalFormatting sqref="U749:U757">
    <cfRule type="cellIs" dxfId="502" priority="491" operator="equal">
      <formula>0</formula>
    </cfRule>
  </conditionalFormatting>
  <conditionalFormatting sqref="X749:X757">
    <cfRule type="cellIs" dxfId="501" priority="490" operator="equal">
      <formula>0</formula>
    </cfRule>
  </conditionalFormatting>
  <conditionalFormatting sqref="Z749:Z757">
    <cfRule type="cellIs" dxfId="500" priority="489" operator="equal">
      <formula>0</formula>
    </cfRule>
  </conditionalFormatting>
  <conditionalFormatting sqref="S758:S766">
    <cfRule type="cellIs" dxfId="499" priority="488" operator="equal">
      <formula>0</formula>
    </cfRule>
  </conditionalFormatting>
  <conditionalFormatting sqref="U758:U766">
    <cfRule type="cellIs" dxfId="498" priority="487" operator="equal">
      <formula>0</formula>
    </cfRule>
  </conditionalFormatting>
  <conditionalFormatting sqref="X758:X766">
    <cfRule type="cellIs" dxfId="497" priority="486" operator="equal">
      <formula>0</formula>
    </cfRule>
  </conditionalFormatting>
  <conditionalFormatting sqref="Z758:Z766">
    <cfRule type="cellIs" dxfId="496" priority="485" operator="equal">
      <formula>0</formula>
    </cfRule>
  </conditionalFormatting>
  <conditionalFormatting sqref="S767:S775">
    <cfRule type="cellIs" dxfId="495" priority="484" operator="equal">
      <formula>0</formula>
    </cfRule>
  </conditionalFormatting>
  <conditionalFormatting sqref="U767:U775">
    <cfRule type="cellIs" dxfId="494" priority="483" operator="equal">
      <formula>0</formula>
    </cfRule>
  </conditionalFormatting>
  <conditionalFormatting sqref="X767:X775">
    <cfRule type="cellIs" dxfId="493" priority="482" operator="equal">
      <formula>0</formula>
    </cfRule>
  </conditionalFormatting>
  <conditionalFormatting sqref="Z767:Z775">
    <cfRule type="cellIs" dxfId="492" priority="481" operator="equal">
      <formula>0</formula>
    </cfRule>
  </conditionalFormatting>
  <conditionalFormatting sqref="S776:S784">
    <cfRule type="cellIs" dxfId="491" priority="480" operator="equal">
      <formula>0</formula>
    </cfRule>
  </conditionalFormatting>
  <conditionalFormatting sqref="U776:U784">
    <cfRule type="cellIs" dxfId="490" priority="479" operator="equal">
      <formula>0</formula>
    </cfRule>
  </conditionalFormatting>
  <conditionalFormatting sqref="X776:X784">
    <cfRule type="cellIs" dxfId="489" priority="478" operator="equal">
      <formula>0</formula>
    </cfRule>
  </conditionalFormatting>
  <conditionalFormatting sqref="Z776:Z784">
    <cfRule type="cellIs" dxfId="488" priority="477" operator="equal">
      <formula>0</formula>
    </cfRule>
  </conditionalFormatting>
  <conditionalFormatting sqref="S785:S793">
    <cfRule type="cellIs" dxfId="487" priority="476" operator="equal">
      <formula>0</formula>
    </cfRule>
  </conditionalFormatting>
  <conditionalFormatting sqref="U785:U793">
    <cfRule type="cellIs" dxfId="486" priority="475" operator="equal">
      <formula>0</formula>
    </cfRule>
  </conditionalFormatting>
  <conditionalFormatting sqref="X785:X793">
    <cfRule type="cellIs" dxfId="485" priority="474" operator="equal">
      <formula>0</formula>
    </cfRule>
  </conditionalFormatting>
  <conditionalFormatting sqref="Z785:Z793">
    <cfRule type="cellIs" dxfId="484" priority="473" operator="equal">
      <formula>0</formula>
    </cfRule>
  </conditionalFormatting>
  <conditionalFormatting sqref="S794:S802">
    <cfRule type="cellIs" dxfId="483" priority="472" operator="equal">
      <formula>0</formula>
    </cfRule>
  </conditionalFormatting>
  <conditionalFormatting sqref="U794:U802">
    <cfRule type="cellIs" dxfId="482" priority="471" operator="equal">
      <formula>0</formula>
    </cfRule>
  </conditionalFormatting>
  <conditionalFormatting sqref="X794:X802">
    <cfRule type="cellIs" dxfId="481" priority="470" operator="equal">
      <formula>0</formula>
    </cfRule>
  </conditionalFormatting>
  <conditionalFormatting sqref="Z794:Z802">
    <cfRule type="cellIs" dxfId="480" priority="469" operator="equal">
      <formula>0</formula>
    </cfRule>
  </conditionalFormatting>
  <conditionalFormatting sqref="S803:S811">
    <cfRule type="cellIs" dxfId="479" priority="468" operator="equal">
      <formula>0</formula>
    </cfRule>
  </conditionalFormatting>
  <conditionalFormatting sqref="U803:U811">
    <cfRule type="cellIs" dxfId="478" priority="467" operator="equal">
      <formula>0</formula>
    </cfRule>
  </conditionalFormatting>
  <conditionalFormatting sqref="X803:X811">
    <cfRule type="cellIs" dxfId="477" priority="466" operator="equal">
      <formula>0</formula>
    </cfRule>
  </conditionalFormatting>
  <conditionalFormatting sqref="Z803:Z811">
    <cfRule type="cellIs" dxfId="476" priority="465" operator="equal">
      <formula>0</formula>
    </cfRule>
  </conditionalFormatting>
  <conditionalFormatting sqref="S812:S820">
    <cfRule type="cellIs" dxfId="475" priority="464" operator="equal">
      <formula>0</formula>
    </cfRule>
  </conditionalFormatting>
  <conditionalFormatting sqref="U812:U820">
    <cfRule type="cellIs" dxfId="474" priority="463" operator="equal">
      <formula>0</formula>
    </cfRule>
  </conditionalFormatting>
  <conditionalFormatting sqref="X812:X820">
    <cfRule type="cellIs" dxfId="473" priority="462" operator="equal">
      <formula>0</formula>
    </cfRule>
  </conditionalFormatting>
  <conditionalFormatting sqref="Z812:Z820">
    <cfRule type="cellIs" dxfId="472" priority="461" operator="equal">
      <formula>0</formula>
    </cfRule>
  </conditionalFormatting>
  <conditionalFormatting sqref="S821:S829">
    <cfRule type="cellIs" dxfId="471" priority="460" operator="equal">
      <formula>0</formula>
    </cfRule>
  </conditionalFormatting>
  <conditionalFormatting sqref="U821:U829">
    <cfRule type="cellIs" dxfId="470" priority="459" operator="equal">
      <formula>0</formula>
    </cfRule>
  </conditionalFormatting>
  <conditionalFormatting sqref="X821:X829">
    <cfRule type="cellIs" dxfId="469" priority="458" operator="equal">
      <formula>0</formula>
    </cfRule>
  </conditionalFormatting>
  <conditionalFormatting sqref="Z821:Z829">
    <cfRule type="cellIs" dxfId="468" priority="457" operator="equal">
      <formula>0</formula>
    </cfRule>
  </conditionalFormatting>
  <conditionalFormatting sqref="S830:S838">
    <cfRule type="cellIs" dxfId="467" priority="456" operator="equal">
      <formula>0</formula>
    </cfRule>
  </conditionalFormatting>
  <conditionalFormatting sqref="U830:U838">
    <cfRule type="cellIs" dxfId="466" priority="455" operator="equal">
      <formula>0</formula>
    </cfRule>
  </conditionalFormatting>
  <conditionalFormatting sqref="X830:X838">
    <cfRule type="cellIs" dxfId="465" priority="454" operator="equal">
      <formula>0</formula>
    </cfRule>
  </conditionalFormatting>
  <conditionalFormatting sqref="Z830:Z838">
    <cfRule type="cellIs" dxfId="464" priority="453" operator="equal">
      <formula>0</formula>
    </cfRule>
  </conditionalFormatting>
  <conditionalFormatting sqref="S839:S847">
    <cfRule type="cellIs" dxfId="463" priority="452" operator="equal">
      <formula>0</formula>
    </cfRule>
  </conditionalFormatting>
  <conditionalFormatting sqref="U839:U847">
    <cfRule type="cellIs" dxfId="462" priority="451" operator="equal">
      <formula>0</formula>
    </cfRule>
  </conditionalFormatting>
  <conditionalFormatting sqref="X839:X847">
    <cfRule type="cellIs" dxfId="461" priority="450" operator="equal">
      <formula>0</formula>
    </cfRule>
  </conditionalFormatting>
  <conditionalFormatting sqref="Z839:Z847">
    <cfRule type="cellIs" dxfId="460" priority="449" operator="equal">
      <formula>0</formula>
    </cfRule>
  </conditionalFormatting>
  <conditionalFormatting sqref="S848:S856">
    <cfRule type="cellIs" dxfId="459" priority="448" operator="equal">
      <formula>0</formula>
    </cfRule>
  </conditionalFormatting>
  <conditionalFormatting sqref="U848:U856">
    <cfRule type="cellIs" dxfId="458" priority="447" operator="equal">
      <formula>0</formula>
    </cfRule>
  </conditionalFormatting>
  <conditionalFormatting sqref="X848:X856">
    <cfRule type="cellIs" dxfId="457" priority="446" operator="equal">
      <formula>0</formula>
    </cfRule>
  </conditionalFormatting>
  <conditionalFormatting sqref="Z848:Z856">
    <cfRule type="cellIs" dxfId="456" priority="445" operator="equal">
      <formula>0</formula>
    </cfRule>
  </conditionalFormatting>
  <conditionalFormatting sqref="S857:S865">
    <cfRule type="cellIs" dxfId="455" priority="444" operator="equal">
      <formula>0</formula>
    </cfRule>
  </conditionalFormatting>
  <conditionalFormatting sqref="U857:U865">
    <cfRule type="cellIs" dxfId="454" priority="443" operator="equal">
      <formula>0</formula>
    </cfRule>
  </conditionalFormatting>
  <conditionalFormatting sqref="X857:X865">
    <cfRule type="cellIs" dxfId="453" priority="442" operator="equal">
      <formula>0</formula>
    </cfRule>
  </conditionalFormatting>
  <conditionalFormatting sqref="Z857:Z865">
    <cfRule type="cellIs" dxfId="452" priority="441" operator="equal">
      <formula>0</formula>
    </cfRule>
  </conditionalFormatting>
  <conditionalFormatting sqref="S866:S874">
    <cfRule type="cellIs" dxfId="451" priority="440" operator="equal">
      <formula>0</formula>
    </cfRule>
  </conditionalFormatting>
  <conditionalFormatting sqref="U866:U874">
    <cfRule type="cellIs" dxfId="450" priority="439" operator="equal">
      <formula>0</formula>
    </cfRule>
  </conditionalFormatting>
  <conditionalFormatting sqref="X866:X874">
    <cfRule type="cellIs" dxfId="449" priority="438" operator="equal">
      <formula>0</formula>
    </cfRule>
  </conditionalFormatting>
  <conditionalFormatting sqref="Z866:Z874">
    <cfRule type="cellIs" dxfId="448" priority="437" operator="equal">
      <formula>0</formula>
    </cfRule>
  </conditionalFormatting>
  <conditionalFormatting sqref="S875:S883">
    <cfRule type="cellIs" dxfId="447" priority="436" operator="equal">
      <formula>0</formula>
    </cfRule>
  </conditionalFormatting>
  <conditionalFormatting sqref="U875:U883">
    <cfRule type="cellIs" dxfId="446" priority="435" operator="equal">
      <formula>0</formula>
    </cfRule>
  </conditionalFormatting>
  <conditionalFormatting sqref="X875:X883">
    <cfRule type="cellIs" dxfId="445" priority="434" operator="equal">
      <formula>0</formula>
    </cfRule>
  </conditionalFormatting>
  <conditionalFormatting sqref="Z875:Z883">
    <cfRule type="cellIs" dxfId="444" priority="433" operator="equal">
      <formula>0</formula>
    </cfRule>
  </conditionalFormatting>
  <conditionalFormatting sqref="S884:S892">
    <cfRule type="cellIs" dxfId="443" priority="432" operator="equal">
      <formula>0</formula>
    </cfRule>
  </conditionalFormatting>
  <conditionalFormatting sqref="U884:U892">
    <cfRule type="cellIs" dxfId="442" priority="431" operator="equal">
      <formula>0</formula>
    </cfRule>
  </conditionalFormatting>
  <conditionalFormatting sqref="X884:X892">
    <cfRule type="cellIs" dxfId="441" priority="430" operator="equal">
      <formula>0</formula>
    </cfRule>
  </conditionalFormatting>
  <conditionalFormatting sqref="Z884:Z892">
    <cfRule type="cellIs" dxfId="440" priority="429" operator="equal">
      <formula>0</formula>
    </cfRule>
  </conditionalFormatting>
  <conditionalFormatting sqref="S893:S901">
    <cfRule type="cellIs" dxfId="439" priority="428" operator="equal">
      <formula>0</formula>
    </cfRule>
  </conditionalFormatting>
  <conditionalFormatting sqref="U893:U901">
    <cfRule type="cellIs" dxfId="438" priority="427" operator="equal">
      <formula>0</formula>
    </cfRule>
  </conditionalFormatting>
  <conditionalFormatting sqref="X893:X901">
    <cfRule type="cellIs" dxfId="437" priority="426" operator="equal">
      <formula>0</formula>
    </cfRule>
  </conditionalFormatting>
  <conditionalFormatting sqref="Z893:Z901">
    <cfRule type="cellIs" dxfId="436" priority="425" operator="equal">
      <formula>0</formula>
    </cfRule>
  </conditionalFormatting>
  <conditionalFormatting sqref="S902:S910">
    <cfRule type="cellIs" dxfId="435" priority="424" operator="equal">
      <formula>0</formula>
    </cfRule>
  </conditionalFormatting>
  <conditionalFormatting sqref="U902:U910">
    <cfRule type="cellIs" dxfId="434" priority="423" operator="equal">
      <formula>0</formula>
    </cfRule>
  </conditionalFormatting>
  <conditionalFormatting sqref="X902:X910">
    <cfRule type="cellIs" dxfId="433" priority="422" operator="equal">
      <formula>0</formula>
    </cfRule>
  </conditionalFormatting>
  <conditionalFormatting sqref="Z902:Z910">
    <cfRule type="cellIs" dxfId="432" priority="421" operator="equal">
      <formula>0</formula>
    </cfRule>
  </conditionalFormatting>
  <conditionalFormatting sqref="S911:S919">
    <cfRule type="cellIs" dxfId="431" priority="420" operator="equal">
      <formula>0</formula>
    </cfRule>
  </conditionalFormatting>
  <conditionalFormatting sqref="U911:U919">
    <cfRule type="cellIs" dxfId="430" priority="419" operator="equal">
      <formula>0</formula>
    </cfRule>
  </conditionalFormatting>
  <conditionalFormatting sqref="X911:X919">
    <cfRule type="cellIs" dxfId="429" priority="418" operator="equal">
      <formula>0</formula>
    </cfRule>
  </conditionalFormatting>
  <conditionalFormatting sqref="Z911:Z919">
    <cfRule type="cellIs" dxfId="428" priority="417" operator="equal">
      <formula>0</formula>
    </cfRule>
  </conditionalFormatting>
  <conditionalFormatting sqref="S920:S928">
    <cfRule type="cellIs" dxfId="427" priority="416" operator="equal">
      <formula>0</formula>
    </cfRule>
  </conditionalFormatting>
  <conditionalFormatting sqref="U920:U928">
    <cfRule type="cellIs" dxfId="426" priority="415" operator="equal">
      <formula>0</formula>
    </cfRule>
  </conditionalFormatting>
  <conditionalFormatting sqref="X920:X928">
    <cfRule type="cellIs" dxfId="425" priority="414" operator="equal">
      <formula>0</formula>
    </cfRule>
  </conditionalFormatting>
  <conditionalFormatting sqref="Z920:Z928">
    <cfRule type="cellIs" dxfId="424" priority="413" operator="equal">
      <formula>0</formula>
    </cfRule>
  </conditionalFormatting>
  <conditionalFormatting sqref="S929:S937">
    <cfRule type="cellIs" dxfId="423" priority="412" operator="equal">
      <formula>0</formula>
    </cfRule>
  </conditionalFormatting>
  <conditionalFormatting sqref="U929:U937">
    <cfRule type="cellIs" dxfId="422" priority="411" operator="equal">
      <formula>0</formula>
    </cfRule>
  </conditionalFormatting>
  <conditionalFormatting sqref="X929:X937">
    <cfRule type="cellIs" dxfId="421" priority="410" operator="equal">
      <formula>0</formula>
    </cfRule>
  </conditionalFormatting>
  <conditionalFormatting sqref="Z929:Z937">
    <cfRule type="cellIs" dxfId="420" priority="409" operator="equal">
      <formula>0</formula>
    </cfRule>
  </conditionalFormatting>
  <conditionalFormatting sqref="S938:S946">
    <cfRule type="cellIs" dxfId="419" priority="408" operator="equal">
      <formula>0</formula>
    </cfRule>
  </conditionalFormatting>
  <conditionalFormatting sqref="U938:U946">
    <cfRule type="cellIs" dxfId="418" priority="407" operator="equal">
      <formula>0</formula>
    </cfRule>
  </conditionalFormatting>
  <conditionalFormatting sqref="X938:X946">
    <cfRule type="cellIs" dxfId="417" priority="406" operator="equal">
      <formula>0</formula>
    </cfRule>
  </conditionalFormatting>
  <conditionalFormatting sqref="Z938:Z946">
    <cfRule type="cellIs" dxfId="416" priority="405" operator="equal">
      <formula>0</formula>
    </cfRule>
  </conditionalFormatting>
  <conditionalFormatting sqref="S947:S955">
    <cfRule type="cellIs" dxfId="415" priority="404" operator="equal">
      <formula>0</formula>
    </cfRule>
  </conditionalFormatting>
  <conditionalFormatting sqref="U947:U955">
    <cfRule type="cellIs" dxfId="414" priority="403" operator="equal">
      <formula>0</formula>
    </cfRule>
  </conditionalFormatting>
  <conditionalFormatting sqref="X947:X955">
    <cfRule type="cellIs" dxfId="413" priority="402" operator="equal">
      <formula>0</formula>
    </cfRule>
  </conditionalFormatting>
  <conditionalFormatting sqref="Z947:Z955">
    <cfRule type="cellIs" dxfId="412" priority="401" operator="equal">
      <formula>0</formula>
    </cfRule>
  </conditionalFormatting>
  <conditionalFormatting sqref="S956:S964">
    <cfRule type="cellIs" dxfId="411" priority="400" operator="equal">
      <formula>0</formula>
    </cfRule>
  </conditionalFormatting>
  <conditionalFormatting sqref="U956:U964">
    <cfRule type="cellIs" dxfId="410" priority="399" operator="equal">
      <formula>0</formula>
    </cfRule>
  </conditionalFormatting>
  <conditionalFormatting sqref="X956:X964">
    <cfRule type="cellIs" dxfId="409" priority="398" operator="equal">
      <formula>0</formula>
    </cfRule>
  </conditionalFormatting>
  <conditionalFormatting sqref="Z956:Z964">
    <cfRule type="cellIs" dxfId="408" priority="397" operator="equal">
      <formula>0</formula>
    </cfRule>
  </conditionalFormatting>
  <conditionalFormatting sqref="S965:S973">
    <cfRule type="cellIs" dxfId="407" priority="396" operator="equal">
      <formula>0</formula>
    </cfRule>
  </conditionalFormatting>
  <conditionalFormatting sqref="U965:U973">
    <cfRule type="cellIs" dxfId="406" priority="395" operator="equal">
      <formula>0</formula>
    </cfRule>
  </conditionalFormatting>
  <conditionalFormatting sqref="X965:X973">
    <cfRule type="cellIs" dxfId="405" priority="394" operator="equal">
      <formula>0</formula>
    </cfRule>
  </conditionalFormatting>
  <conditionalFormatting sqref="Z965:Z973">
    <cfRule type="cellIs" dxfId="404" priority="393" operator="equal">
      <formula>0</formula>
    </cfRule>
  </conditionalFormatting>
  <conditionalFormatting sqref="S974:S982">
    <cfRule type="cellIs" dxfId="403" priority="392" operator="equal">
      <formula>0</formula>
    </cfRule>
  </conditionalFormatting>
  <conditionalFormatting sqref="U974:U982">
    <cfRule type="cellIs" dxfId="402" priority="391" operator="equal">
      <formula>0</formula>
    </cfRule>
  </conditionalFormatting>
  <conditionalFormatting sqref="X974:X982">
    <cfRule type="cellIs" dxfId="401" priority="390" operator="equal">
      <formula>0</formula>
    </cfRule>
  </conditionalFormatting>
  <conditionalFormatting sqref="Z974:Z982">
    <cfRule type="cellIs" dxfId="400" priority="389" operator="equal">
      <formula>0</formula>
    </cfRule>
  </conditionalFormatting>
  <conditionalFormatting sqref="S983:S991">
    <cfRule type="cellIs" dxfId="399" priority="388" operator="equal">
      <formula>0</formula>
    </cfRule>
  </conditionalFormatting>
  <conditionalFormatting sqref="U983:U991">
    <cfRule type="cellIs" dxfId="398" priority="387" operator="equal">
      <formula>0</formula>
    </cfRule>
  </conditionalFormatting>
  <conditionalFormatting sqref="X983:X991">
    <cfRule type="cellIs" dxfId="397" priority="386" operator="equal">
      <formula>0</formula>
    </cfRule>
  </conditionalFormatting>
  <conditionalFormatting sqref="Z983:Z991">
    <cfRule type="cellIs" dxfId="396" priority="385" operator="equal">
      <formula>0</formula>
    </cfRule>
  </conditionalFormatting>
  <conditionalFormatting sqref="S992:S1000">
    <cfRule type="cellIs" dxfId="395" priority="384" operator="equal">
      <formula>0</formula>
    </cfRule>
  </conditionalFormatting>
  <conditionalFormatting sqref="U992:U1000">
    <cfRule type="cellIs" dxfId="394" priority="383" operator="equal">
      <formula>0</formula>
    </cfRule>
  </conditionalFormatting>
  <conditionalFormatting sqref="X992:X1000">
    <cfRule type="cellIs" dxfId="393" priority="382" operator="equal">
      <formula>0</formula>
    </cfRule>
  </conditionalFormatting>
  <conditionalFormatting sqref="Z992:Z1000">
    <cfRule type="cellIs" dxfId="392" priority="381" operator="equal">
      <formula>0</formula>
    </cfRule>
  </conditionalFormatting>
  <conditionalFormatting sqref="S1001:S1009">
    <cfRule type="cellIs" dxfId="391" priority="380" operator="equal">
      <formula>0</formula>
    </cfRule>
  </conditionalFormatting>
  <conditionalFormatting sqref="U1001:U1009">
    <cfRule type="cellIs" dxfId="390" priority="379" operator="equal">
      <formula>0</formula>
    </cfRule>
  </conditionalFormatting>
  <conditionalFormatting sqref="X1001:X1009">
    <cfRule type="cellIs" dxfId="389" priority="378" operator="equal">
      <formula>0</formula>
    </cfRule>
  </conditionalFormatting>
  <conditionalFormatting sqref="Z1001:Z1009">
    <cfRule type="cellIs" dxfId="388" priority="377" operator="equal">
      <formula>0</formula>
    </cfRule>
  </conditionalFormatting>
  <conditionalFormatting sqref="S1010:S1018">
    <cfRule type="cellIs" dxfId="387" priority="376" operator="equal">
      <formula>0</formula>
    </cfRule>
  </conditionalFormatting>
  <conditionalFormatting sqref="U1010:U1018">
    <cfRule type="cellIs" dxfId="386" priority="375" operator="equal">
      <formula>0</formula>
    </cfRule>
  </conditionalFormatting>
  <conditionalFormatting sqref="X1010:X1018">
    <cfRule type="cellIs" dxfId="385" priority="374" operator="equal">
      <formula>0</formula>
    </cfRule>
  </conditionalFormatting>
  <conditionalFormatting sqref="Z1010:Z1018">
    <cfRule type="cellIs" dxfId="384" priority="373" operator="equal">
      <formula>0</formula>
    </cfRule>
  </conditionalFormatting>
  <conditionalFormatting sqref="S1019:S1027">
    <cfRule type="cellIs" dxfId="383" priority="372" operator="equal">
      <formula>0</formula>
    </cfRule>
  </conditionalFormatting>
  <conditionalFormatting sqref="U1019:U1027">
    <cfRule type="cellIs" dxfId="382" priority="371" operator="equal">
      <formula>0</formula>
    </cfRule>
  </conditionalFormatting>
  <conditionalFormatting sqref="X1019:X1027">
    <cfRule type="cellIs" dxfId="381" priority="370" operator="equal">
      <formula>0</formula>
    </cfRule>
  </conditionalFormatting>
  <conditionalFormatting sqref="Z1019:Z1027">
    <cfRule type="cellIs" dxfId="380" priority="369" operator="equal">
      <formula>0</formula>
    </cfRule>
  </conditionalFormatting>
  <conditionalFormatting sqref="S1028:S1036">
    <cfRule type="cellIs" dxfId="379" priority="368" operator="equal">
      <formula>0</formula>
    </cfRule>
  </conditionalFormatting>
  <conditionalFormatting sqref="U1028:U1036">
    <cfRule type="cellIs" dxfId="378" priority="367" operator="equal">
      <formula>0</formula>
    </cfRule>
  </conditionalFormatting>
  <conditionalFormatting sqref="X1028:X1036">
    <cfRule type="cellIs" dxfId="377" priority="366" operator="equal">
      <formula>0</formula>
    </cfRule>
  </conditionalFormatting>
  <conditionalFormatting sqref="Z1028:Z1036">
    <cfRule type="cellIs" dxfId="376" priority="365" operator="equal">
      <formula>0</formula>
    </cfRule>
  </conditionalFormatting>
  <conditionalFormatting sqref="S1037:S1045">
    <cfRule type="cellIs" dxfId="375" priority="364" operator="equal">
      <formula>0</formula>
    </cfRule>
  </conditionalFormatting>
  <conditionalFormatting sqref="U1037:U1045">
    <cfRule type="cellIs" dxfId="374" priority="363" operator="equal">
      <formula>0</formula>
    </cfRule>
  </conditionalFormatting>
  <conditionalFormatting sqref="X1037:X1045">
    <cfRule type="cellIs" dxfId="373" priority="362" operator="equal">
      <formula>0</formula>
    </cfRule>
  </conditionalFormatting>
  <conditionalFormatting sqref="Z1037:Z1045">
    <cfRule type="cellIs" dxfId="372" priority="361" operator="equal">
      <formula>0</formula>
    </cfRule>
  </conditionalFormatting>
  <conditionalFormatting sqref="S1046:S1054">
    <cfRule type="cellIs" dxfId="371" priority="360" operator="equal">
      <formula>0</formula>
    </cfRule>
  </conditionalFormatting>
  <conditionalFormatting sqref="U1046:U1054">
    <cfRule type="cellIs" dxfId="370" priority="359" operator="equal">
      <formula>0</formula>
    </cfRule>
  </conditionalFormatting>
  <conditionalFormatting sqref="X1046:X1054">
    <cfRule type="cellIs" dxfId="369" priority="358" operator="equal">
      <formula>0</formula>
    </cfRule>
  </conditionalFormatting>
  <conditionalFormatting sqref="Z1046:Z1054">
    <cfRule type="cellIs" dxfId="368" priority="357" operator="equal">
      <formula>0</formula>
    </cfRule>
  </conditionalFormatting>
  <conditionalFormatting sqref="S1055:S1063">
    <cfRule type="cellIs" dxfId="367" priority="356" operator="equal">
      <formula>0</formula>
    </cfRule>
  </conditionalFormatting>
  <conditionalFormatting sqref="U1055:U1063">
    <cfRule type="cellIs" dxfId="366" priority="355" operator="equal">
      <formula>0</formula>
    </cfRule>
  </conditionalFormatting>
  <conditionalFormatting sqref="X1055:X1063">
    <cfRule type="cellIs" dxfId="365" priority="354" operator="equal">
      <formula>0</formula>
    </cfRule>
  </conditionalFormatting>
  <conditionalFormatting sqref="Z1055:Z1063">
    <cfRule type="cellIs" dxfId="364" priority="353" operator="equal">
      <formula>0</formula>
    </cfRule>
  </conditionalFormatting>
  <conditionalFormatting sqref="S1064:S1072">
    <cfRule type="cellIs" dxfId="363" priority="352" operator="equal">
      <formula>0</formula>
    </cfRule>
  </conditionalFormatting>
  <conditionalFormatting sqref="U1064:U1072">
    <cfRule type="cellIs" dxfId="362" priority="351" operator="equal">
      <formula>0</formula>
    </cfRule>
  </conditionalFormatting>
  <conditionalFormatting sqref="X1064:X1072">
    <cfRule type="cellIs" dxfId="361" priority="350" operator="equal">
      <formula>0</formula>
    </cfRule>
  </conditionalFormatting>
  <conditionalFormatting sqref="Z1064:Z1072">
    <cfRule type="cellIs" dxfId="360" priority="349" operator="equal">
      <formula>0</formula>
    </cfRule>
  </conditionalFormatting>
  <conditionalFormatting sqref="S1073:S1081">
    <cfRule type="cellIs" dxfId="359" priority="348" operator="equal">
      <formula>0</formula>
    </cfRule>
  </conditionalFormatting>
  <conditionalFormatting sqref="U1073:U1081">
    <cfRule type="cellIs" dxfId="358" priority="347" operator="equal">
      <formula>0</formula>
    </cfRule>
  </conditionalFormatting>
  <conditionalFormatting sqref="X1073:X1081">
    <cfRule type="cellIs" dxfId="357" priority="346" operator="equal">
      <formula>0</formula>
    </cfRule>
  </conditionalFormatting>
  <conditionalFormatting sqref="Z1073:Z1081">
    <cfRule type="cellIs" dxfId="356" priority="345" operator="equal">
      <formula>0</formula>
    </cfRule>
  </conditionalFormatting>
  <conditionalFormatting sqref="S1082:S1090">
    <cfRule type="cellIs" dxfId="355" priority="344" operator="equal">
      <formula>0</formula>
    </cfRule>
  </conditionalFormatting>
  <conditionalFormatting sqref="U1082:U1090">
    <cfRule type="cellIs" dxfId="354" priority="343" operator="equal">
      <formula>0</formula>
    </cfRule>
  </conditionalFormatting>
  <conditionalFormatting sqref="X1082:X1090">
    <cfRule type="cellIs" dxfId="353" priority="342" operator="equal">
      <formula>0</formula>
    </cfRule>
  </conditionalFormatting>
  <conditionalFormatting sqref="Z1082:Z1090">
    <cfRule type="cellIs" dxfId="352" priority="341" operator="equal">
      <formula>0</formula>
    </cfRule>
  </conditionalFormatting>
  <conditionalFormatting sqref="S1091:S1099">
    <cfRule type="cellIs" dxfId="351" priority="340" operator="equal">
      <formula>0</formula>
    </cfRule>
  </conditionalFormatting>
  <conditionalFormatting sqref="U1091:U1099">
    <cfRule type="cellIs" dxfId="350" priority="339" operator="equal">
      <formula>0</formula>
    </cfRule>
  </conditionalFormatting>
  <conditionalFormatting sqref="X1091:X1099">
    <cfRule type="cellIs" dxfId="349" priority="338" operator="equal">
      <formula>0</formula>
    </cfRule>
  </conditionalFormatting>
  <conditionalFormatting sqref="Z1091:Z1099">
    <cfRule type="cellIs" dxfId="348" priority="337" operator="equal">
      <formula>0</formula>
    </cfRule>
  </conditionalFormatting>
  <conditionalFormatting sqref="S1100:S1108">
    <cfRule type="cellIs" dxfId="347" priority="336" operator="equal">
      <formula>0</formula>
    </cfRule>
  </conditionalFormatting>
  <conditionalFormatting sqref="U1100:U1108">
    <cfRule type="cellIs" dxfId="346" priority="335" operator="equal">
      <formula>0</formula>
    </cfRule>
  </conditionalFormatting>
  <conditionalFormatting sqref="X1100:X1108">
    <cfRule type="cellIs" dxfId="345" priority="334" operator="equal">
      <formula>0</formula>
    </cfRule>
  </conditionalFormatting>
  <conditionalFormatting sqref="Z1100:Z1108">
    <cfRule type="cellIs" dxfId="344" priority="333" operator="equal">
      <formula>0</formula>
    </cfRule>
  </conditionalFormatting>
  <conditionalFormatting sqref="S1109:S1117">
    <cfRule type="cellIs" dxfId="343" priority="332" operator="equal">
      <formula>0</formula>
    </cfRule>
  </conditionalFormatting>
  <conditionalFormatting sqref="U1109:U1117">
    <cfRule type="cellIs" dxfId="342" priority="331" operator="equal">
      <formula>0</formula>
    </cfRule>
  </conditionalFormatting>
  <conditionalFormatting sqref="X1109:X1117">
    <cfRule type="cellIs" dxfId="341" priority="330" operator="equal">
      <formula>0</formula>
    </cfRule>
  </conditionalFormatting>
  <conditionalFormatting sqref="Z1109:Z1117">
    <cfRule type="cellIs" dxfId="340" priority="329" operator="equal">
      <formula>0</formula>
    </cfRule>
  </conditionalFormatting>
  <conditionalFormatting sqref="S1118:S1126">
    <cfRule type="cellIs" dxfId="339" priority="328" operator="equal">
      <formula>0</formula>
    </cfRule>
  </conditionalFormatting>
  <conditionalFormatting sqref="U1118:U1126">
    <cfRule type="cellIs" dxfId="338" priority="327" operator="equal">
      <formula>0</formula>
    </cfRule>
  </conditionalFormatting>
  <conditionalFormatting sqref="X1118:X1126">
    <cfRule type="cellIs" dxfId="337" priority="326" operator="equal">
      <formula>0</formula>
    </cfRule>
  </conditionalFormatting>
  <conditionalFormatting sqref="Z1118:Z1126">
    <cfRule type="cellIs" dxfId="336" priority="325" operator="equal">
      <formula>0</formula>
    </cfRule>
  </conditionalFormatting>
  <conditionalFormatting sqref="S1127:S1135">
    <cfRule type="cellIs" dxfId="335" priority="324" operator="equal">
      <formula>0</formula>
    </cfRule>
  </conditionalFormatting>
  <conditionalFormatting sqref="U1127:U1135">
    <cfRule type="cellIs" dxfId="334" priority="323" operator="equal">
      <formula>0</formula>
    </cfRule>
  </conditionalFormatting>
  <conditionalFormatting sqref="X1127:X1135">
    <cfRule type="cellIs" dxfId="333" priority="322" operator="equal">
      <formula>0</formula>
    </cfRule>
  </conditionalFormatting>
  <conditionalFormatting sqref="Z1127:Z1135">
    <cfRule type="cellIs" dxfId="332" priority="321" operator="equal">
      <formula>0</formula>
    </cfRule>
  </conditionalFormatting>
  <conditionalFormatting sqref="S1136:S1144">
    <cfRule type="cellIs" dxfId="331" priority="320" operator="equal">
      <formula>0</formula>
    </cfRule>
  </conditionalFormatting>
  <conditionalFormatting sqref="U1136:U1144">
    <cfRule type="cellIs" dxfId="330" priority="319" operator="equal">
      <formula>0</formula>
    </cfRule>
  </conditionalFormatting>
  <conditionalFormatting sqref="X1136:X1144">
    <cfRule type="cellIs" dxfId="329" priority="318" operator="equal">
      <formula>0</formula>
    </cfRule>
  </conditionalFormatting>
  <conditionalFormatting sqref="Z1136:Z1144">
    <cfRule type="cellIs" dxfId="328" priority="317" operator="equal">
      <formula>0</formula>
    </cfRule>
  </conditionalFormatting>
  <conditionalFormatting sqref="S1145:S1153">
    <cfRule type="cellIs" dxfId="327" priority="316" operator="equal">
      <formula>0</formula>
    </cfRule>
  </conditionalFormatting>
  <conditionalFormatting sqref="U1145:U1153">
    <cfRule type="cellIs" dxfId="326" priority="315" operator="equal">
      <formula>0</formula>
    </cfRule>
  </conditionalFormatting>
  <conditionalFormatting sqref="X1145:X1153">
    <cfRule type="cellIs" dxfId="325" priority="314" operator="equal">
      <formula>0</formula>
    </cfRule>
  </conditionalFormatting>
  <conditionalFormatting sqref="Z1145:Z1153">
    <cfRule type="cellIs" dxfId="324" priority="313" operator="equal">
      <formula>0</formula>
    </cfRule>
  </conditionalFormatting>
  <conditionalFormatting sqref="S1154:S1162">
    <cfRule type="cellIs" dxfId="323" priority="312" operator="equal">
      <formula>0</formula>
    </cfRule>
  </conditionalFormatting>
  <conditionalFormatting sqref="U1154:U1162">
    <cfRule type="cellIs" dxfId="322" priority="311" operator="equal">
      <formula>0</formula>
    </cfRule>
  </conditionalFormatting>
  <conditionalFormatting sqref="X1154:X1162">
    <cfRule type="cellIs" dxfId="321" priority="310" operator="equal">
      <formula>0</formula>
    </cfRule>
  </conditionalFormatting>
  <conditionalFormatting sqref="Z1154:Z1162">
    <cfRule type="cellIs" dxfId="320" priority="309" operator="equal">
      <formula>0</formula>
    </cfRule>
  </conditionalFormatting>
  <conditionalFormatting sqref="S1163:S1171">
    <cfRule type="cellIs" dxfId="319" priority="308" operator="equal">
      <formula>0</formula>
    </cfRule>
  </conditionalFormatting>
  <conditionalFormatting sqref="U1163:U1171">
    <cfRule type="cellIs" dxfId="318" priority="307" operator="equal">
      <formula>0</formula>
    </cfRule>
  </conditionalFormatting>
  <conditionalFormatting sqref="X1163:X1171">
    <cfRule type="cellIs" dxfId="317" priority="306" operator="equal">
      <formula>0</formula>
    </cfRule>
  </conditionalFormatting>
  <conditionalFormatting sqref="Z1163:Z1171">
    <cfRule type="cellIs" dxfId="316" priority="305" operator="equal">
      <formula>0</formula>
    </cfRule>
  </conditionalFormatting>
  <conditionalFormatting sqref="S1172:S1180">
    <cfRule type="cellIs" dxfId="315" priority="304" operator="equal">
      <formula>0</formula>
    </cfRule>
  </conditionalFormatting>
  <conditionalFormatting sqref="U1172:U1180">
    <cfRule type="cellIs" dxfId="314" priority="303" operator="equal">
      <formula>0</formula>
    </cfRule>
  </conditionalFormatting>
  <conditionalFormatting sqref="X1172:X1180">
    <cfRule type="cellIs" dxfId="313" priority="302" operator="equal">
      <formula>0</formula>
    </cfRule>
  </conditionalFormatting>
  <conditionalFormatting sqref="Z1172:Z1180">
    <cfRule type="cellIs" dxfId="312" priority="301" operator="equal">
      <formula>0</formula>
    </cfRule>
  </conditionalFormatting>
  <conditionalFormatting sqref="S1181:S1189">
    <cfRule type="cellIs" dxfId="311" priority="300" operator="equal">
      <formula>0</formula>
    </cfRule>
  </conditionalFormatting>
  <conditionalFormatting sqref="U1181:U1189">
    <cfRule type="cellIs" dxfId="310" priority="299" operator="equal">
      <formula>0</formula>
    </cfRule>
  </conditionalFormatting>
  <conditionalFormatting sqref="X1181:X1189">
    <cfRule type="cellIs" dxfId="309" priority="298" operator="equal">
      <formula>0</formula>
    </cfRule>
  </conditionalFormatting>
  <conditionalFormatting sqref="Z1181:Z1189">
    <cfRule type="cellIs" dxfId="308" priority="297" operator="equal">
      <formula>0</formula>
    </cfRule>
  </conditionalFormatting>
  <conditionalFormatting sqref="S1190:S1198">
    <cfRule type="cellIs" dxfId="307" priority="296" operator="equal">
      <formula>0</formula>
    </cfRule>
  </conditionalFormatting>
  <conditionalFormatting sqref="U1190:U1198">
    <cfRule type="cellIs" dxfId="306" priority="295" operator="equal">
      <formula>0</formula>
    </cfRule>
  </conditionalFormatting>
  <conditionalFormatting sqref="X1190:X1198">
    <cfRule type="cellIs" dxfId="305" priority="294" operator="equal">
      <formula>0</formula>
    </cfRule>
  </conditionalFormatting>
  <conditionalFormatting sqref="Z1190:Z1198">
    <cfRule type="cellIs" dxfId="304" priority="293" operator="equal">
      <formula>0</formula>
    </cfRule>
  </conditionalFormatting>
  <conditionalFormatting sqref="S1199:S1207">
    <cfRule type="cellIs" dxfId="303" priority="292" operator="equal">
      <formula>0</formula>
    </cfRule>
  </conditionalFormatting>
  <conditionalFormatting sqref="U1199:U1207">
    <cfRule type="cellIs" dxfId="302" priority="291" operator="equal">
      <formula>0</formula>
    </cfRule>
  </conditionalFormatting>
  <conditionalFormatting sqref="X1199:X1207">
    <cfRule type="cellIs" dxfId="301" priority="290" operator="equal">
      <formula>0</formula>
    </cfRule>
  </conditionalFormatting>
  <conditionalFormatting sqref="Z1199:Z1207">
    <cfRule type="cellIs" dxfId="300" priority="289" operator="equal">
      <formula>0</formula>
    </cfRule>
  </conditionalFormatting>
  <conditionalFormatting sqref="S1208:S1216">
    <cfRule type="cellIs" dxfId="299" priority="288" operator="equal">
      <formula>0</formula>
    </cfRule>
  </conditionalFormatting>
  <conditionalFormatting sqref="U1208:U1216">
    <cfRule type="cellIs" dxfId="298" priority="287" operator="equal">
      <formula>0</formula>
    </cfRule>
  </conditionalFormatting>
  <conditionalFormatting sqref="X1208:X1216">
    <cfRule type="cellIs" dxfId="297" priority="286" operator="equal">
      <formula>0</formula>
    </cfRule>
  </conditionalFormatting>
  <conditionalFormatting sqref="Z1208:Z1216">
    <cfRule type="cellIs" dxfId="296" priority="285" operator="equal">
      <formula>0</formula>
    </cfRule>
  </conditionalFormatting>
  <conditionalFormatting sqref="S1217:S1225">
    <cfRule type="cellIs" dxfId="295" priority="284" operator="equal">
      <formula>0</formula>
    </cfRule>
  </conditionalFormatting>
  <conditionalFormatting sqref="U1217:U1225">
    <cfRule type="cellIs" dxfId="294" priority="283" operator="equal">
      <formula>0</formula>
    </cfRule>
  </conditionalFormatting>
  <conditionalFormatting sqref="X1217:X1225">
    <cfRule type="cellIs" dxfId="293" priority="282" operator="equal">
      <formula>0</formula>
    </cfRule>
  </conditionalFormatting>
  <conditionalFormatting sqref="Z1217:Z1225">
    <cfRule type="cellIs" dxfId="292" priority="281" operator="equal">
      <formula>0</formula>
    </cfRule>
  </conditionalFormatting>
  <conditionalFormatting sqref="S1226:S1234">
    <cfRule type="cellIs" dxfId="291" priority="280" operator="equal">
      <formula>0</formula>
    </cfRule>
  </conditionalFormatting>
  <conditionalFormatting sqref="U1226:U1234">
    <cfRule type="cellIs" dxfId="290" priority="279" operator="equal">
      <formula>0</formula>
    </cfRule>
  </conditionalFormatting>
  <conditionalFormatting sqref="X1226:X1234">
    <cfRule type="cellIs" dxfId="289" priority="278" operator="equal">
      <formula>0</formula>
    </cfRule>
  </conditionalFormatting>
  <conditionalFormatting sqref="Z1226:Z1234">
    <cfRule type="cellIs" dxfId="288" priority="277" operator="equal">
      <formula>0</formula>
    </cfRule>
  </conditionalFormatting>
  <conditionalFormatting sqref="S1235:S1243">
    <cfRule type="cellIs" dxfId="287" priority="276" operator="equal">
      <formula>0</formula>
    </cfRule>
  </conditionalFormatting>
  <conditionalFormatting sqref="U1235:U1243">
    <cfRule type="cellIs" dxfId="286" priority="275" operator="equal">
      <formula>0</formula>
    </cfRule>
  </conditionalFormatting>
  <conditionalFormatting sqref="X1235:X1243">
    <cfRule type="cellIs" dxfId="285" priority="274" operator="equal">
      <formula>0</formula>
    </cfRule>
  </conditionalFormatting>
  <conditionalFormatting sqref="Z1235:Z1243">
    <cfRule type="cellIs" dxfId="284" priority="273" operator="equal">
      <formula>0</formula>
    </cfRule>
  </conditionalFormatting>
  <conditionalFormatting sqref="S1244:S1252">
    <cfRule type="cellIs" dxfId="283" priority="272" operator="equal">
      <formula>0</formula>
    </cfRule>
  </conditionalFormatting>
  <conditionalFormatting sqref="U1244:U1252">
    <cfRule type="cellIs" dxfId="282" priority="271" operator="equal">
      <formula>0</formula>
    </cfRule>
  </conditionalFormatting>
  <conditionalFormatting sqref="X1244:X1252">
    <cfRule type="cellIs" dxfId="281" priority="270" operator="equal">
      <formula>0</formula>
    </cfRule>
  </conditionalFormatting>
  <conditionalFormatting sqref="Z1244:Z1252">
    <cfRule type="cellIs" dxfId="280" priority="269" operator="equal">
      <formula>0</formula>
    </cfRule>
  </conditionalFormatting>
  <conditionalFormatting sqref="S1253:S1261">
    <cfRule type="cellIs" dxfId="279" priority="268" operator="equal">
      <formula>0</formula>
    </cfRule>
  </conditionalFormatting>
  <conditionalFormatting sqref="U1253:U1261">
    <cfRule type="cellIs" dxfId="278" priority="267" operator="equal">
      <formula>0</formula>
    </cfRule>
  </conditionalFormatting>
  <conditionalFormatting sqref="X1253:X1261">
    <cfRule type="cellIs" dxfId="277" priority="266" operator="equal">
      <formula>0</formula>
    </cfRule>
  </conditionalFormatting>
  <conditionalFormatting sqref="Z1253:Z1261">
    <cfRule type="cellIs" dxfId="276" priority="265" operator="equal">
      <formula>0</formula>
    </cfRule>
  </conditionalFormatting>
  <conditionalFormatting sqref="S1262:S1270">
    <cfRule type="cellIs" dxfId="275" priority="264" operator="equal">
      <formula>0</formula>
    </cfRule>
  </conditionalFormatting>
  <conditionalFormatting sqref="U1262:U1270">
    <cfRule type="cellIs" dxfId="274" priority="263" operator="equal">
      <formula>0</formula>
    </cfRule>
  </conditionalFormatting>
  <conditionalFormatting sqref="X1262:X1270">
    <cfRule type="cellIs" dxfId="273" priority="262" operator="equal">
      <formula>0</formula>
    </cfRule>
  </conditionalFormatting>
  <conditionalFormatting sqref="Z1262:Z1270">
    <cfRule type="cellIs" dxfId="272" priority="261" operator="equal">
      <formula>0</formula>
    </cfRule>
  </conditionalFormatting>
  <conditionalFormatting sqref="S1271:S1279">
    <cfRule type="cellIs" dxfId="271" priority="260" operator="equal">
      <formula>0</formula>
    </cfRule>
  </conditionalFormatting>
  <conditionalFormatting sqref="U1271:U1279">
    <cfRule type="cellIs" dxfId="270" priority="259" operator="equal">
      <formula>0</formula>
    </cfRule>
  </conditionalFormatting>
  <conditionalFormatting sqref="X1271:X1279">
    <cfRule type="cellIs" dxfId="269" priority="258" operator="equal">
      <formula>0</formula>
    </cfRule>
  </conditionalFormatting>
  <conditionalFormatting sqref="Z1271:Z1279">
    <cfRule type="cellIs" dxfId="268" priority="257" operator="equal">
      <formula>0</formula>
    </cfRule>
  </conditionalFormatting>
  <conditionalFormatting sqref="S1280:S1288">
    <cfRule type="cellIs" dxfId="267" priority="256" operator="equal">
      <formula>0</formula>
    </cfRule>
  </conditionalFormatting>
  <conditionalFormatting sqref="U1280:U1288">
    <cfRule type="cellIs" dxfId="266" priority="255" operator="equal">
      <formula>0</formula>
    </cfRule>
  </conditionalFormatting>
  <conditionalFormatting sqref="X1280:X1288">
    <cfRule type="cellIs" dxfId="265" priority="254" operator="equal">
      <formula>0</formula>
    </cfRule>
  </conditionalFormatting>
  <conditionalFormatting sqref="Z1280:Z1288">
    <cfRule type="cellIs" dxfId="264" priority="253" operator="equal">
      <formula>0</formula>
    </cfRule>
  </conditionalFormatting>
  <conditionalFormatting sqref="S1289:S1297">
    <cfRule type="cellIs" dxfId="263" priority="252" operator="equal">
      <formula>0</formula>
    </cfRule>
  </conditionalFormatting>
  <conditionalFormatting sqref="U1289:U1297">
    <cfRule type="cellIs" dxfId="262" priority="251" operator="equal">
      <formula>0</formula>
    </cfRule>
  </conditionalFormatting>
  <conditionalFormatting sqref="X1289:X1297">
    <cfRule type="cellIs" dxfId="261" priority="250" operator="equal">
      <formula>0</formula>
    </cfRule>
  </conditionalFormatting>
  <conditionalFormatting sqref="Z1289:Z1297">
    <cfRule type="cellIs" dxfId="260" priority="249" operator="equal">
      <formula>0</formula>
    </cfRule>
  </conditionalFormatting>
  <conditionalFormatting sqref="S1298:S1306">
    <cfRule type="cellIs" dxfId="259" priority="248" operator="equal">
      <formula>0</formula>
    </cfRule>
  </conditionalFormatting>
  <conditionalFormatting sqref="U1298:U1306">
    <cfRule type="cellIs" dxfId="258" priority="247" operator="equal">
      <formula>0</formula>
    </cfRule>
  </conditionalFormatting>
  <conditionalFormatting sqref="X1298:X1306">
    <cfRule type="cellIs" dxfId="257" priority="246" operator="equal">
      <formula>0</formula>
    </cfRule>
  </conditionalFormatting>
  <conditionalFormatting sqref="Z1298:Z1306">
    <cfRule type="cellIs" dxfId="256" priority="245" operator="equal">
      <formula>0</formula>
    </cfRule>
  </conditionalFormatting>
  <conditionalFormatting sqref="S1307:S1315">
    <cfRule type="cellIs" dxfId="255" priority="244" operator="equal">
      <formula>0</formula>
    </cfRule>
  </conditionalFormatting>
  <conditionalFormatting sqref="U1307:U1315">
    <cfRule type="cellIs" dxfId="254" priority="243" operator="equal">
      <formula>0</formula>
    </cfRule>
  </conditionalFormatting>
  <conditionalFormatting sqref="X1307:X1315">
    <cfRule type="cellIs" dxfId="253" priority="242" operator="equal">
      <formula>0</formula>
    </cfRule>
  </conditionalFormatting>
  <conditionalFormatting sqref="Z1307:Z1315">
    <cfRule type="cellIs" dxfId="252" priority="241" operator="equal">
      <formula>0</formula>
    </cfRule>
  </conditionalFormatting>
  <conditionalFormatting sqref="S1316:S1324">
    <cfRule type="cellIs" dxfId="251" priority="240" operator="equal">
      <formula>0</formula>
    </cfRule>
  </conditionalFormatting>
  <conditionalFormatting sqref="U1316:U1324">
    <cfRule type="cellIs" dxfId="250" priority="239" operator="equal">
      <formula>0</formula>
    </cfRule>
  </conditionalFormatting>
  <conditionalFormatting sqref="X1316:X1324">
    <cfRule type="cellIs" dxfId="249" priority="238" operator="equal">
      <formula>0</formula>
    </cfRule>
  </conditionalFormatting>
  <conditionalFormatting sqref="Z1316:Z1324">
    <cfRule type="cellIs" dxfId="248" priority="237" operator="equal">
      <formula>0</formula>
    </cfRule>
  </conditionalFormatting>
  <conditionalFormatting sqref="S1325:S1333">
    <cfRule type="cellIs" dxfId="247" priority="236" operator="equal">
      <formula>0</formula>
    </cfRule>
  </conditionalFormatting>
  <conditionalFormatting sqref="U1325:U1333">
    <cfRule type="cellIs" dxfId="246" priority="235" operator="equal">
      <formula>0</formula>
    </cfRule>
  </conditionalFormatting>
  <conditionalFormatting sqref="X1325:X1333">
    <cfRule type="cellIs" dxfId="245" priority="234" operator="equal">
      <formula>0</formula>
    </cfRule>
  </conditionalFormatting>
  <conditionalFormatting sqref="Z1325:Z1333">
    <cfRule type="cellIs" dxfId="244" priority="233" operator="equal">
      <formula>0</formula>
    </cfRule>
  </conditionalFormatting>
  <conditionalFormatting sqref="S1334:S1342">
    <cfRule type="cellIs" dxfId="243" priority="232" operator="equal">
      <formula>0</formula>
    </cfRule>
  </conditionalFormatting>
  <conditionalFormatting sqref="U1334:U1342">
    <cfRule type="cellIs" dxfId="242" priority="231" operator="equal">
      <formula>0</formula>
    </cfRule>
  </conditionalFormatting>
  <conditionalFormatting sqref="X1334:X1342">
    <cfRule type="cellIs" dxfId="241" priority="230" operator="equal">
      <formula>0</formula>
    </cfRule>
  </conditionalFormatting>
  <conditionalFormatting sqref="Z1334:Z1342">
    <cfRule type="cellIs" dxfId="240" priority="229" operator="equal">
      <formula>0</formula>
    </cfRule>
  </conditionalFormatting>
  <conditionalFormatting sqref="S1343:S1351">
    <cfRule type="cellIs" dxfId="239" priority="228" operator="equal">
      <formula>0</formula>
    </cfRule>
  </conditionalFormatting>
  <conditionalFormatting sqref="U1343:U1351">
    <cfRule type="cellIs" dxfId="238" priority="227" operator="equal">
      <formula>0</formula>
    </cfRule>
  </conditionalFormatting>
  <conditionalFormatting sqref="X1343:X1351">
    <cfRule type="cellIs" dxfId="237" priority="226" operator="equal">
      <formula>0</formula>
    </cfRule>
  </conditionalFormatting>
  <conditionalFormatting sqref="Z1343:Z1351">
    <cfRule type="cellIs" dxfId="236" priority="225" operator="equal">
      <formula>0</formula>
    </cfRule>
  </conditionalFormatting>
  <conditionalFormatting sqref="S1352:S1360">
    <cfRule type="cellIs" dxfId="235" priority="224" operator="equal">
      <formula>0</formula>
    </cfRule>
  </conditionalFormatting>
  <conditionalFormatting sqref="U1352:U1360">
    <cfRule type="cellIs" dxfId="234" priority="223" operator="equal">
      <formula>0</formula>
    </cfRule>
  </conditionalFormatting>
  <conditionalFormatting sqref="X1352:X1360">
    <cfRule type="cellIs" dxfId="233" priority="222" operator="equal">
      <formula>0</formula>
    </cfRule>
  </conditionalFormatting>
  <conditionalFormatting sqref="Z1352:Z1360">
    <cfRule type="cellIs" dxfId="232" priority="221" operator="equal">
      <formula>0</formula>
    </cfRule>
  </conditionalFormatting>
  <conditionalFormatting sqref="S1361:S1369">
    <cfRule type="cellIs" dxfId="231" priority="220" operator="equal">
      <formula>0</formula>
    </cfRule>
  </conditionalFormatting>
  <conditionalFormatting sqref="U1361:U1369">
    <cfRule type="cellIs" dxfId="230" priority="219" operator="equal">
      <formula>0</formula>
    </cfRule>
  </conditionalFormatting>
  <conditionalFormatting sqref="X1361:X1369">
    <cfRule type="cellIs" dxfId="229" priority="218" operator="equal">
      <formula>0</formula>
    </cfRule>
  </conditionalFormatting>
  <conditionalFormatting sqref="Z1361:Z1369">
    <cfRule type="cellIs" dxfId="228" priority="217" operator="equal">
      <formula>0</formula>
    </cfRule>
  </conditionalFormatting>
  <conditionalFormatting sqref="S1370:S1378">
    <cfRule type="cellIs" dxfId="227" priority="216" operator="equal">
      <formula>0</formula>
    </cfRule>
  </conditionalFormatting>
  <conditionalFormatting sqref="U1370:U1378">
    <cfRule type="cellIs" dxfId="226" priority="215" operator="equal">
      <formula>0</formula>
    </cfRule>
  </conditionalFormatting>
  <conditionalFormatting sqref="X1370:X1378">
    <cfRule type="cellIs" dxfId="225" priority="214" operator="equal">
      <formula>0</formula>
    </cfRule>
  </conditionalFormatting>
  <conditionalFormatting sqref="Z1370:Z1378">
    <cfRule type="cellIs" dxfId="224" priority="213" operator="equal">
      <formula>0</formula>
    </cfRule>
  </conditionalFormatting>
  <conditionalFormatting sqref="S1379:S1387">
    <cfRule type="cellIs" dxfId="223" priority="212" operator="equal">
      <formula>0</formula>
    </cfRule>
  </conditionalFormatting>
  <conditionalFormatting sqref="U1379:U1387">
    <cfRule type="cellIs" dxfId="222" priority="211" operator="equal">
      <formula>0</formula>
    </cfRule>
  </conditionalFormatting>
  <conditionalFormatting sqref="X1379:X1387">
    <cfRule type="cellIs" dxfId="221" priority="210" operator="equal">
      <formula>0</formula>
    </cfRule>
  </conditionalFormatting>
  <conditionalFormatting sqref="Z1379:Z1387">
    <cfRule type="cellIs" dxfId="220" priority="209" operator="equal">
      <formula>0</formula>
    </cfRule>
  </conditionalFormatting>
  <conditionalFormatting sqref="S1388:S1396">
    <cfRule type="cellIs" dxfId="219" priority="208" operator="equal">
      <formula>0</formula>
    </cfRule>
  </conditionalFormatting>
  <conditionalFormatting sqref="U1388:U1396">
    <cfRule type="cellIs" dxfId="218" priority="207" operator="equal">
      <formula>0</formula>
    </cfRule>
  </conditionalFormatting>
  <conditionalFormatting sqref="X1388:X1396">
    <cfRule type="cellIs" dxfId="217" priority="206" operator="equal">
      <formula>0</formula>
    </cfRule>
  </conditionalFormatting>
  <conditionalFormatting sqref="Z1388:Z1396">
    <cfRule type="cellIs" dxfId="216" priority="205" operator="equal">
      <formula>0</formula>
    </cfRule>
  </conditionalFormatting>
  <conditionalFormatting sqref="I29:J46">
    <cfRule type="cellIs" dxfId="215" priority="202" operator="equal">
      <formula>0</formula>
    </cfRule>
  </conditionalFormatting>
  <conditionalFormatting sqref="L29:M46">
    <cfRule type="cellIs" dxfId="214" priority="201" operator="equal">
      <formula>0</formula>
    </cfRule>
  </conditionalFormatting>
  <conditionalFormatting sqref="I20:J28">
    <cfRule type="cellIs" dxfId="213" priority="200" operator="equal">
      <formula>0</formula>
    </cfRule>
  </conditionalFormatting>
  <conditionalFormatting sqref="L20:M28">
    <cfRule type="cellIs" dxfId="212" priority="199" operator="equal">
      <formula>0</formula>
    </cfRule>
  </conditionalFormatting>
  <conditionalFormatting sqref="I56:J73">
    <cfRule type="cellIs" dxfId="211" priority="198" operator="equal">
      <formula>0</formula>
    </cfRule>
  </conditionalFormatting>
  <conditionalFormatting sqref="L56:M73">
    <cfRule type="cellIs" dxfId="210" priority="197" operator="equal">
      <formula>0</formula>
    </cfRule>
  </conditionalFormatting>
  <conditionalFormatting sqref="I47:J55">
    <cfRule type="cellIs" dxfId="209" priority="196" operator="equal">
      <formula>0</formula>
    </cfRule>
  </conditionalFormatting>
  <conditionalFormatting sqref="L47:M55">
    <cfRule type="cellIs" dxfId="208" priority="195" operator="equal">
      <formula>0</formula>
    </cfRule>
  </conditionalFormatting>
  <conditionalFormatting sqref="I83:J100">
    <cfRule type="cellIs" dxfId="207" priority="194" operator="equal">
      <formula>0</formula>
    </cfRule>
  </conditionalFormatting>
  <conditionalFormatting sqref="L83:M100">
    <cfRule type="cellIs" dxfId="206" priority="193" operator="equal">
      <formula>0</formula>
    </cfRule>
  </conditionalFormatting>
  <conditionalFormatting sqref="I74:J82">
    <cfRule type="cellIs" dxfId="205" priority="192" operator="equal">
      <formula>0</formula>
    </cfRule>
  </conditionalFormatting>
  <conditionalFormatting sqref="L74:M82">
    <cfRule type="cellIs" dxfId="204" priority="191" operator="equal">
      <formula>0</formula>
    </cfRule>
  </conditionalFormatting>
  <conditionalFormatting sqref="I110:J127">
    <cfRule type="cellIs" dxfId="203" priority="190" operator="equal">
      <formula>0</formula>
    </cfRule>
  </conditionalFormatting>
  <conditionalFormatting sqref="L110:M127">
    <cfRule type="cellIs" dxfId="202" priority="189" operator="equal">
      <formula>0</formula>
    </cfRule>
  </conditionalFormatting>
  <conditionalFormatting sqref="I101:J109">
    <cfRule type="cellIs" dxfId="201" priority="188" operator="equal">
      <formula>0</formula>
    </cfRule>
  </conditionalFormatting>
  <conditionalFormatting sqref="L101:M109">
    <cfRule type="cellIs" dxfId="200" priority="187" operator="equal">
      <formula>0</formula>
    </cfRule>
  </conditionalFormatting>
  <conditionalFormatting sqref="I137:J154">
    <cfRule type="cellIs" dxfId="199" priority="186" operator="equal">
      <formula>0</formula>
    </cfRule>
  </conditionalFormatting>
  <conditionalFormatting sqref="L137:M154">
    <cfRule type="cellIs" dxfId="198" priority="185" operator="equal">
      <formula>0</formula>
    </cfRule>
  </conditionalFormatting>
  <conditionalFormatting sqref="I128:J136">
    <cfRule type="cellIs" dxfId="197" priority="184" operator="equal">
      <formula>0</formula>
    </cfRule>
  </conditionalFormatting>
  <conditionalFormatting sqref="L128:M136">
    <cfRule type="cellIs" dxfId="196" priority="183" operator="equal">
      <formula>0</formula>
    </cfRule>
  </conditionalFormatting>
  <conditionalFormatting sqref="I164:J181">
    <cfRule type="cellIs" dxfId="195" priority="182" operator="equal">
      <formula>0</formula>
    </cfRule>
  </conditionalFormatting>
  <conditionalFormatting sqref="L164:M181">
    <cfRule type="cellIs" dxfId="194" priority="181" operator="equal">
      <formula>0</formula>
    </cfRule>
  </conditionalFormatting>
  <conditionalFormatting sqref="I155:J163">
    <cfRule type="cellIs" dxfId="193" priority="180" operator="equal">
      <formula>0</formula>
    </cfRule>
  </conditionalFormatting>
  <conditionalFormatting sqref="L155:M163">
    <cfRule type="cellIs" dxfId="192" priority="179" operator="equal">
      <formula>0</formula>
    </cfRule>
  </conditionalFormatting>
  <conditionalFormatting sqref="I191:J208">
    <cfRule type="cellIs" dxfId="191" priority="178" operator="equal">
      <formula>0</formula>
    </cfRule>
  </conditionalFormatting>
  <conditionalFormatting sqref="L191:M208">
    <cfRule type="cellIs" dxfId="190" priority="177" operator="equal">
      <formula>0</formula>
    </cfRule>
  </conditionalFormatting>
  <conditionalFormatting sqref="I182:J190">
    <cfRule type="cellIs" dxfId="189" priority="176" operator="equal">
      <formula>0</formula>
    </cfRule>
  </conditionalFormatting>
  <conditionalFormatting sqref="L182:M190">
    <cfRule type="cellIs" dxfId="188" priority="175" operator="equal">
      <formula>0</formula>
    </cfRule>
  </conditionalFormatting>
  <conditionalFormatting sqref="I218:J235">
    <cfRule type="cellIs" dxfId="187" priority="174" operator="equal">
      <formula>0</formula>
    </cfRule>
  </conditionalFormatting>
  <conditionalFormatting sqref="L218:M235">
    <cfRule type="cellIs" dxfId="186" priority="173" operator="equal">
      <formula>0</formula>
    </cfRule>
  </conditionalFormatting>
  <conditionalFormatting sqref="I209:J217">
    <cfRule type="cellIs" dxfId="185" priority="172" operator="equal">
      <formula>0</formula>
    </cfRule>
  </conditionalFormatting>
  <conditionalFormatting sqref="L209:M217">
    <cfRule type="cellIs" dxfId="184" priority="171" operator="equal">
      <formula>0</formula>
    </cfRule>
  </conditionalFormatting>
  <conditionalFormatting sqref="I245:J262">
    <cfRule type="cellIs" dxfId="183" priority="170" operator="equal">
      <formula>0</formula>
    </cfRule>
  </conditionalFormatting>
  <conditionalFormatting sqref="L245:M262">
    <cfRule type="cellIs" dxfId="182" priority="169" operator="equal">
      <formula>0</formula>
    </cfRule>
  </conditionalFormatting>
  <conditionalFormatting sqref="I236:J244">
    <cfRule type="cellIs" dxfId="181" priority="168" operator="equal">
      <formula>0</formula>
    </cfRule>
  </conditionalFormatting>
  <conditionalFormatting sqref="L236:M244">
    <cfRule type="cellIs" dxfId="180" priority="167" operator="equal">
      <formula>0</formula>
    </cfRule>
  </conditionalFormatting>
  <conditionalFormatting sqref="I272:J289">
    <cfRule type="cellIs" dxfId="179" priority="166" operator="equal">
      <formula>0</formula>
    </cfRule>
  </conditionalFormatting>
  <conditionalFormatting sqref="L272:M289">
    <cfRule type="cellIs" dxfId="178" priority="165" operator="equal">
      <formula>0</formula>
    </cfRule>
  </conditionalFormatting>
  <conditionalFormatting sqref="I263:J271">
    <cfRule type="cellIs" dxfId="177" priority="164" operator="equal">
      <formula>0</formula>
    </cfRule>
  </conditionalFormatting>
  <conditionalFormatting sqref="L263:M271">
    <cfRule type="cellIs" dxfId="176" priority="163" operator="equal">
      <formula>0</formula>
    </cfRule>
  </conditionalFormatting>
  <conditionalFormatting sqref="I299:J316">
    <cfRule type="cellIs" dxfId="175" priority="162" operator="equal">
      <formula>0</formula>
    </cfRule>
  </conditionalFormatting>
  <conditionalFormatting sqref="L299:M316">
    <cfRule type="cellIs" dxfId="174" priority="161" operator="equal">
      <formula>0</formula>
    </cfRule>
  </conditionalFormatting>
  <conditionalFormatting sqref="I290:J298">
    <cfRule type="cellIs" dxfId="173" priority="160" operator="equal">
      <formula>0</formula>
    </cfRule>
  </conditionalFormatting>
  <conditionalFormatting sqref="L290:M298">
    <cfRule type="cellIs" dxfId="172" priority="159" operator="equal">
      <formula>0</formula>
    </cfRule>
  </conditionalFormatting>
  <conditionalFormatting sqref="I326:J343">
    <cfRule type="cellIs" dxfId="171" priority="158" operator="equal">
      <formula>0</formula>
    </cfRule>
  </conditionalFormatting>
  <conditionalFormatting sqref="L326:M343">
    <cfRule type="cellIs" dxfId="170" priority="157" operator="equal">
      <formula>0</formula>
    </cfRule>
  </conditionalFormatting>
  <conditionalFormatting sqref="I317:J325">
    <cfRule type="cellIs" dxfId="169" priority="156" operator="equal">
      <formula>0</formula>
    </cfRule>
  </conditionalFormatting>
  <conditionalFormatting sqref="L317:M325">
    <cfRule type="cellIs" dxfId="168" priority="155" operator="equal">
      <formula>0</formula>
    </cfRule>
  </conditionalFormatting>
  <conditionalFormatting sqref="I353:J370">
    <cfRule type="cellIs" dxfId="167" priority="154" operator="equal">
      <formula>0</formula>
    </cfRule>
  </conditionalFormatting>
  <conditionalFormatting sqref="L353:M370">
    <cfRule type="cellIs" dxfId="166" priority="153" operator="equal">
      <formula>0</formula>
    </cfRule>
  </conditionalFormatting>
  <conditionalFormatting sqref="I344:J352">
    <cfRule type="cellIs" dxfId="165" priority="152" operator="equal">
      <formula>0</formula>
    </cfRule>
  </conditionalFormatting>
  <conditionalFormatting sqref="L344:M352">
    <cfRule type="cellIs" dxfId="164" priority="151" operator="equal">
      <formula>0</formula>
    </cfRule>
  </conditionalFormatting>
  <conditionalFormatting sqref="I380:J397">
    <cfRule type="cellIs" dxfId="163" priority="150" operator="equal">
      <formula>0</formula>
    </cfRule>
  </conditionalFormatting>
  <conditionalFormatting sqref="L380:M397">
    <cfRule type="cellIs" dxfId="162" priority="149" operator="equal">
      <formula>0</formula>
    </cfRule>
  </conditionalFormatting>
  <conditionalFormatting sqref="I371:J379">
    <cfRule type="cellIs" dxfId="161" priority="148" operator="equal">
      <formula>0</formula>
    </cfRule>
  </conditionalFormatting>
  <conditionalFormatting sqref="L371:M379">
    <cfRule type="cellIs" dxfId="160" priority="147" operator="equal">
      <formula>0</formula>
    </cfRule>
  </conditionalFormatting>
  <conditionalFormatting sqref="I407:J424">
    <cfRule type="cellIs" dxfId="159" priority="146" operator="equal">
      <formula>0</formula>
    </cfRule>
  </conditionalFormatting>
  <conditionalFormatting sqref="L407:M424">
    <cfRule type="cellIs" dxfId="158" priority="145" operator="equal">
      <formula>0</formula>
    </cfRule>
  </conditionalFormatting>
  <conditionalFormatting sqref="I398:J406">
    <cfRule type="cellIs" dxfId="157" priority="144" operator="equal">
      <formula>0</formula>
    </cfRule>
  </conditionalFormatting>
  <conditionalFormatting sqref="L398:M406">
    <cfRule type="cellIs" dxfId="156" priority="143" operator="equal">
      <formula>0</formula>
    </cfRule>
  </conditionalFormatting>
  <conditionalFormatting sqref="I434:J451">
    <cfRule type="cellIs" dxfId="155" priority="142" operator="equal">
      <formula>0</formula>
    </cfRule>
  </conditionalFormatting>
  <conditionalFormatting sqref="L434:M451">
    <cfRule type="cellIs" dxfId="154" priority="141" operator="equal">
      <formula>0</formula>
    </cfRule>
  </conditionalFormatting>
  <conditionalFormatting sqref="I425:J433">
    <cfRule type="cellIs" dxfId="153" priority="140" operator="equal">
      <formula>0</formula>
    </cfRule>
  </conditionalFormatting>
  <conditionalFormatting sqref="L425:M433">
    <cfRule type="cellIs" dxfId="152" priority="139" operator="equal">
      <formula>0</formula>
    </cfRule>
  </conditionalFormatting>
  <conditionalFormatting sqref="I461:J478">
    <cfRule type="cellIs" dxfId="151" priority="138" operator="equal">
      <formula>0</formula>
    </cfRule>
  </conditionalFormatting>
  <conditionalFormatting sqref="L461:M478">
    <cfRule type="cellIs" dxfId="150" priority="137" operator="equal">
      <formula>0</formula>
    </cfRule>
  </conditionalFormatting>
  <conditionalFormatting sqref="I452:J460">
    <cfRule type="cellIs" dxfId="149" priority="136" operator="equal">
      <formula>0</formula>
    </cfRule>
  </conditionalFormatting>
  <conditionalFormatting sqref="L452:M460">
    <cfRule type="cellIs" dxfId="148" priority="135" operator="equal">
      <formula>0</formula>
    </cfRule>
  </conditionalFormatting>
  <conditionalFormatting sqref="I488:J505">
    <cfRule type="cellIs" dxfId="147" priority="134" operator="equal">
      <formula>0</formula>
    </cfRule>
  </conditionalFormatting>
  <conditionalFormatting sqref="L488:M505">
    <cfRule type="cellIs" dxfId="146" priority="133" operator="equal">
      <formula>0</formula>
    </cfRule>
  </conditionalFormatting>
  <conditionalFormatting sqref="I479:J487">
    <cfRule type="cellIs" dxfId="145" priority="132" operator="equal">
      <formula>0</formula>
    </cfRule>
  </conditionalFormatting>
  <conditionalFormatting sqref="L479:M487">
    <cfRule type="cellIs" dxfId="144" priority="131" operator="equal">
      <formula>0</formula>
    </cfRule>
  </conditionalFormatting>
  <conditionalFormatting sqref="I515:J532">
    <cfRule type="cellIs" dxfId="143" priority="130" operator="equal">
      <formula>0</formula>
    </cfRule>
  </conditionalFormatting>
  <conditionalFormatting sqref="L515:M532">
    <cfRule type="cellIs" dxfId="142" priority="129" operator="equal">
      <formula>0</formula>
    </cfRule>
  </conditionalFormatting>
  <conditionalFormatting sqref="I506:J514">
    <cfRule type="cellIs" dxfId="141" priority="128" operator="equal">
      <formula>0</formula>
    </cfRule>
  </conditionalFormatting>
  <conditionalFormatting sqref="L506:M514">
    <cfRule type="cellIs" dxfId="140" priority="127" operator="equal">
      <formula>0</formula>
    </cfRule>
  </conditionalFormatting>
  <conditionalFormatting sqref="I542:J559">
    <cfRule type="cellIs" dxfId="139" priority="126" operator="equal">
      <formula>0</formula>
    </cfRule>
  </conditionalFormatting>
  <conditionalFormatting sqref="L542:M559">
    <cfRule type="cellIs" dxfId="138" priority="125" operator="equal">
      <formula>0</formula>
    </cfRule>
  </conditionalFormatting>
  <conditionalFormatting sqref="I533:J541">
    <cfRule type="cellIs" dxfId="137" priority="124" operator="equal">
      <formula>0</formula>
    </cfRule>
  </conditionalFormatting>
  <conditionalFormatting sqref="L533:M541">
    <cfRule type="cellIs" dxfId="136" priority="123" operator="equal">
      <formula>0</formula>
    </cfRule>
  </conditionalFormatting>
  <conditionalFormatting sqref="I569:J586">
    <cfRule type="cellIs" dxfId="135" priority="122" operator="equal">
      <formula>0</formula>
    </cfRule>
  </conditionalFormatting>
  <conditionalFormatting sqref="L569:M586">
    <cfRule type="cellIs" dxfId="134" priority="121" operator="equal">
      <formula>0</formula>
    </cfRule>
  </conditionalFormatting>
  <conditionalFormatting sqref="I560:J568">
    <cfRule type="cellIs" dxfId="133" priority="120" operator="equal">
      <formula>0</formula>
    </cfRule>
  </conditionalFormatting>
  <conditionalFormatting sqref="L560:M568">
    <cfRule type="cellIs" dxfId="132" priority="119" operator="equal">
      <formula>0</formula>
    </cfRule>
  </conditionalFormatting>
  <conditionalFormatting sqref="I596:J613">
    <cfRule type="cellIs" dxfId="131" priority="118" operator="equal">
      <formula>0</formula>
    </cfRule>
  </conditionalFormatting>
  <conditionalFormatting sqref="L596:M613">
    <cfRule type="cellIs" dxfId="130" priority="117" operator="equal">
      <formula>0</formula>
    </cfRule>
  </conditionalFormatting>
  <conditionalFormatting sqref="I587:J595">
    <cfRule type="cellIs" dxfId="129" priority="116" operator="equal">
      <formula>0</formula>
    </cfRule>
  </conditionalFormatting>
  <conditionalFormatting sqref="L587:M595">
    <cfRule type="cellIs" dxfId="128" priority="115" operator="equal">
      <formula>0</formula>
    </cfRule>
  </conditionalFormatting>
  <conditionalFormatting sqref="I623:J640">
    <cfRule type="cellIs" dxfId="127" priority="114" operator="equal">
      <formula>0</formula>
    </cfRule>
  </conditionalFormatting>
  <conditionalFormatting sqref="L623:M640">
    <cfRule type="cellIs" dxfId="126" priority="113" operator="equal">
      <formula>0</formula>
    </cfRule>
  </conditionalFormatting>
  <conditionalFormatting sqref="I614:J622">
    <cfRule type="cellIs" dxfId="125" priority="112" operator="equal">
      <formula>0</formula>
    </cfRule>
  </conditionalFormatting>
  <conditionalFormatting sqref="L614:M622">
    <cfRule type="cellIs" dxfId="124" priority="111" operator="equal">
      <formula>0</formula>
    </cfRule>
  </conditionalFormatting>
  <conditionalFormatting sqref="I650:J667">
    <cfRule type="cellIs" dxfId="123" priority="110" operator="equal">
      <formula>0</formula>
    </cfRule>
  </conditionalFormatting>
  <conditionalFormatting sqref="L650:M667">
    <cfRule type="cellIs" dxfId="122" priority="109" operator="equal">
      <formula>0</formula>
    </cfRule>
  </conditionalFormatting>
  <conditionalFormatting sqref="I641:J649">
    <cfRule type="cellIs" dxfId="121" priority="108" operator="equal">
      <formula>0</formula>
    </cfRule>
  </conditionalFormatting>
  <conditionalFormatting sqref="L641:M649">
    <cfRule type="cellIs" dxfId="120" priority="107" operator="equal">
      <formula>0</formula>
    </cfRule>
  </conditionalFormatting>
  <conditionalFormatting sqref="I677:J694">
    <cfRule type="cellIs" dxfId="119" priority="106" operator="equal">
      <formula>0</formula>
    </cfRule>
  </conditionalFormatting>
  <conditionalFormatting sqref="L677:M694">
    <cfRule type="cellIs" dxfId="118" priority="105" operator="equal">
      <formula>0</formula>
    </cfRule>
  </conditionalFormatting>
  <conditionalFormatting sqref="I668:J676">
    <cfRule type="cellIs" dxfId="117" priority="104" operator="equal">
      <formula>0</formula>
    </cfRule>
  </conditionalFormatting>
  <conditionalFormatting sqref="L668:M676">
    <cfRule type="cellIs" dxfId="116" priority="103" operator="equal">
      <formula>0</formula>
    </cfRule>
  </conditionalFormatting>
  <conditionalFormatting sqref="I704:J721">
    <cfRule type="cellIs" dxfId="115" priority="102" operator="equal">
      <formula>0</formula>
    </cfRule>
  </conditionalFormatting>
  <conditionalFormatting sqref="L704:M721">
    <cfRule type="cellIs" dxfId="114" priority="101" operator="equal">
      <formula>0</formula>
    </cfRule>
  </conditionalFormatting>
  <conditionalFormatting sqref="I695:J703">
    <cfRule type="cellIs" dxfId="113" priority="100" operator="equal">
      <formula>0</formula>
    </cfRule>
  </conditionalFormatting>
  <conditionalFormatting sqref="L695:M703">
    <cfRule type="cellIs" dxfId="112" priority="99" operator="equal">
      <formula>0</formula>
    </cfRule>
  </conditionalFormatting>
  <conditionalFormatting sqref="I731:J748">
    <cfRule type="cellIs" dxfId="111" priority="98" operator="equal">
      <formula>0</formula>
    </cfRule>
  </conditionalFormatting>
  <conditionalFormatting sqref="L731:M748">
    <cfRule type="cellIs" dxfId="110" priority="97" operator="equal">
      <formula>0</formula>
    </cfRule>
  </conditionalFormatting>
  <conditionalFormatting sqref="I722:J730">
    <cfRule type="cellIs" dxfId="109" priority="96" operator="equal">
      <formula>0</formula>
    </cfRule>
  </conditionalFormatting>
  <conditionalFormatting sqref="L722:M730">
    <cfRule type="cellIs" dxfId="108" priority="95" operator="equal">
      <formula>0</formula>
    </cfRule>
  </conditionalFormatting>
  <conditionalFormatting sqref="I758:J775">
    <cfRule type="cellIs" dxfId="107" priority="94" operator="equal">
      <formula>0</formula>
    </cfRule>
  </conditionalFormatting>
  <conditionalFormatting sqref="L758:M775">
    <cfRule type="cellIs" dxfId="106" priority="93" operator="equal">
      <formula>0</formula>
    </cfRule>
  </conditionalFormatting>
  <conditionalFormatting sqref="I749:J757">
    <cfRule type="cellIs" dxfId="105" priority="92" operator="equal">
      <formula>0</formula>
    </cfRule>
  </conditionalFormatting>
  <conditionalFormatting sqref="L749:M757">
    <cfRule type="cellIs" dxfId="104" priority="91" operator="equal">
      <formula>0</formula>
    </cfRule>
  </conditionalFormatting>
  <conditionalFormatting sqref="I785:J802">
    <cfRule type="cellIs" dxfId="103" priority="90" operator="equal">
      <formula>0</formula>
    </cfRule>
  </conditionalFormatting>
  <conditionalFormatting sqref="L785:M802">
    <cfRule type="cellIs" dxfId="102" priority="89" operator="equal">
      <formula>0</formula>
    </cfRule>
  </conditionalFormatting>
  <conditionalFormatting sqref="I776:J784">
    <cfRule type="cellIs" dxfId="101" priority="88" operator="equal">
      <formula>0</formula>
    </cfRule>
  </conditionalFormatting>
  <conditionalFormatting sqref="L776:M784">
    <cfRule type="cellIs" dxfId="100" priority="87" operator="equal">
      <formula>0</formula>
    </cfRule>
  </conditionalFormatting>
  <conditionalFormatting sqref="I812:J829">
    <cfRule type="cellIs" dxfId="99" priority="86" operator="equal">
      <formula>0</formula>
    </cfRule>
  </conditionalFormatting>
  <conditionalFormatting sqref="L812:M829">
    <cfRule type="cellIs" dxfId="98" priority="85" operator="equal">
      <formula>0</formula>
    </cfRule>
  </conditionalFormatting>
  <conditionalFormatting sqref="I803:J811">
    <cfRule type="cellIs" dxfId="97" priority="84" operator="equal">
      <formula>0</formula>
    </cfRule>
  </conditionalFormatting>
  <conditionalFormatting sqref="L803:M811">
    <cfRule type="cellIs" dxfId="96" priority="83" operator="equal">
      <formula>0</formula>
    </cfRule>
  </conditionalFormatting>
  <conditionalFormatting sqref="I839:J856">
    <cfRule type="cellIs" dxfId="95" priority="82" operator="equal">
      <formula>0</formula>
    </cfRule>
  </conditionalFormatting>
  <conditionalFormatting sqref="L839:M856">
    <cfRule type="cellIs" dxfId="94" priority="81" operator="equal">
      <formula>0</formula>
    </cfRule>
  </conditionalFormatting>
  <conditionalFormatting sqref="I830:J838">
    <cfRule type="cellIs" dxfId="93" priority="80" operator="equal">
      <formula>0</formula>
    </cfRule>
  </conditionalFormatting>
  <conditionalFormatting sqref="L830:M838">
    <cfRule type="cellIs" dxfId="92" priority="79" operator="equal">
      <formula>0</formula>
    </cfRule>
  </conditionalFormatting>
  <conditionalFormatting sqref="I866:J883">
    <cfRule type="cellIs" dxfId="91" priority="78" operator="equal">
      <formula>0</formula>
    </cfRule>
  </conditionalFormatting>
  <conditionalFormatting sqref="L866:M883">
    <cfRule type="cellIs" dxfId="90" priority="77" operator="equal">
      <formula>0</formula>
    </cfRule>
  </conditionalFormatting>
  <conditionalFormatting sqref="I857:J865">
    <cfRule type="cellIs" dxfId="89" priority="76" operator="equal">
      <formula>0</formula>
    </cfRule>
  </conditionalFormatting>
  <conditionalFormatting sqref="L857:M865">
    <cfRule type="cellIs" dxfId="88" priority="75" operator="equal">
      <formula>0</formula>
    </cfRule>
  </conditionalFormatting>
  <conditionalFormatting sqref="I893:J910">
    <cfRule type="cellIs" dxfId="87" priority="74" operator="equal">
      <formula>0</formula>
    </cfRule>
  </conditionalFormatting>
  <conditionalFormatting sqref="L893:M910">
    <cfRule type="cellIs" dxfId="86" priority="73" operator="equal">
      <formula>0</formula>
    </cfRule>
  </conditionalFormatting>
  <conditionalFormatting sqref="I884:J892">
    <cfRule type="cellIs" dxfId="85" priority="72" operator="equal">
      <formula>0</formula>
    </cfRule>
  </conditionalFormatting>
  <conditionalFormatting sqref="L884:M892">
    <cfRule type="cellIs" dxfId="84" priority="71" operator="equal">
      <formula>0</formula>
    </cfRule>
  </conditionalFormatting>
  <conditionalFormatting sqref="I920:J937">
    <cfRule type="cellIs" dxfId="83" priority="70" operator="equal">
      <formula>0</formula>
    </cfRule>
  </conditionalFormatting>
  <conditionalFormatting sqref="L920:M937">
    <cfRule type="cellIs" dxfId="82" priority="69" operator="equal">
      <formula>0</formula>
    </cfRule>
  </conditionalFormatting>
  <conditionalFormatting sqref="I911:J919">
    <cfRule type="cellIs" dxfId="81" priority="68" operator="equal">
      <formula>0</formula>
    </cfRule>
  </conditionalFormatting>
  <conditionalFormatting sqref="L911:M919">
    <cfRule type="cellIs" dxfId="80" priority="67" operator="equal">
      <formula>0</formula>
    </cfRule>
  </conditionalFormatting>
  <conditionalFormatting sqref="I947:J964">
    <cfRule type="cellIs" dxfId="79" priority="66" operator="equal">
      <formula>0</formula>
    </cfRule>
  </conditionalFormatting>
  <conditionalFormatting sqref="L947:M964">
    <cfRule type="cellIs" dxfId="78" priority="65" operator="equal">
      <formula>0</formula>
    </cfRule>
  </conditionalFormatting>
  <conditionalFormatting sqref="I938:J946">
    <cfRule type="cellIs" dxfId="77" priority="64" operator="equal">
      <formula>0</formula>
    </cfRule>
  </conditionalFormatting>
  <conditionalFormatting sqref="L938:M946">
    <cfRule type="cellIs" dxfId="76" priority="63" operator="equal">
      <formula>0</formula>
    </cfRule>
  </conditionalFormatting>
  <conditionalFormatting sqref="I974:J991">
    <cfRule type="cellIs" dxfId="75" priority="62" operator="equal">
      <formula>0</formula>
    </cfRule>
  </conditionalFormatting>
  <conditionalFormatting sqref="L974:M991">
    <cfRule type="cellIs" dxfId="74" priority="61" operator="equal">
      <formula>0</formula>
    </cfRule>
  </conditionalFormatting>
  <conditionalFormatting sqref="I965:J973">
    <cfRule type="cellIs" dxfId="73" priority="60" operator="equal">
      <formula>0</formula>
    </cfRule>
  </conditionalFormatting>
  <conditionalFormatting sqref="L965:M973">
    <cfRule type="cellIs" dxfId="72" priority="59" operator="equal">
      <formula>0</formula>
    </cfRule>
  </conditionalFormatting>
  <conditionalFormatting sqref="I1001:J1018">
    <cfRule type="cellIs" dxfId="71" priority="58" operator="equal">
      <formula>0</formula>
    </cfRule>
  </conditionalFormatting>
  <conditionalFormatting sqref="L1001:M1018">
    <cfRule type="cellIs" dxfId="70" priority="57" operator="equal">
      <formula>0</formula>
    </cfRule>
  </conditionalFormatting>
  <conditionalFormatting sqref="I992:J1000">
    <cfRule type="cellIs" dxfId="69" priority="56" operator="equal">
      <formula>0</formula>
    </cfRule>
  </conditionalFormatting>
  <conditionalFormatting sqref="L992:M1000">
    <cfRule type="cellIs" dxfId="68" priority="55" operator="equal">
      <formula>0</formula>
    </cfRule>
  </conditionalFormatting>
  <conditionalFormatting sqref="I1028:J1045">
    <cfRule type="cellIs" dxfId="67" priority="54" operator="equal">
      <formula>0</formula>
    </cfRule>
  </conditionalFormatting>
  <conditionalFormatting sqref="L1028:M1045">
    <cfRule type="cellIs" dxfId="66" priority="53" operator="equal">
      <formula>0</formula>
    </cfRule>
  </conditionalFormatting>
  <conditionalFormatting sqref="I1019:J1027">
    <cfRule type="cellIs" dxfId="65" priority="52" operator="equal">
      <formula>0</formula>
    </cfRule>
  </conditionalFormatting>
  <conditionalFormatting sqref="L1019:M1027">
    <cfRule type="cellIs" dxfId="64" priority="51" operator="equal">
      <formula>0</formula>
    </cfRule>
  </conditionalFormatting>
  <conditionalFormatting sqref="I1055:J1072">
    <cfRule type="cellIs" dxfId="63" priority="50" operator="equal">
      <formula>0</formula>
    </cfRule>
  </conditionalFormatting>
  <conditionalFormatting sqref="L1055:M1072">
    <cfRule type="cellIs" dxfId="62" priority="49" operator="equal">
      <formula>0</formula>
    </cfRule>
  </conditionalFormatting>
  <conditionalFormatting sqref="I1046:J1054">
    <cfRule type="cellIs" dxfId="61" priority="48" operator="equal">
      <formula>0</formula>
    </cfRule>
  </conditionalFormatting>
  <conditionalFormatting sqref="L1046:M1054">
    <cfRule type="cellIs" dxfId="60" priority="47" operator="equal">
      <formula>0</formula>
    </cfRule>
  </conditionalFormatting>
  <conditionalFormatting sqref="I1082:J1099">
    <cfRule type="cellIs" dxfId="59" priority="46" operator="equal">
      <formula>0</formula>
    </cfRule>
  </conditionalFormatting>
  <conditionalFormatting sqref="L1082:M1099">
    <cfRule type="cellIs" dxfId="58" priority="45" operator="equal">
      <formula>0</formula>
    </cfRule>
  </conditionalFormatting>
  <conditionalFormatting sqref="I1073:J1081">
    <cfRule type="cellIs" dxfId="57" priority="44" operator="equal">
      <formula>0</formula>
    </cfRule>
  </conditionalFormatting>
  <conditionalFormatting sqref="L1073:M1081">
    <cfRule type="cellIs" dxfId="56" priority="43" operator="equal">
      <formula>0</formula>
    </cfRule>
  </conditionalFormatting>
  <conditionalFormatting sqref="I1109:J1126">
    <cfRule type="cellIs" dxfId="55" priority="42" operator="equal">
      <formula>0</formula>
    </cfRule>
  </conditionalFormatting>
  <conditionalFormatting sqref="L1109:M1126">
    <cfRule type="cellIs" dxfId="54" priority="41" operator="equal">
      <formula>0</formula>
    </cfRule>
  </conditionalFormatting>
  <conditionalFormatting sqref="I1100:J1108">
    <cfRule type="cellIs" dxfId="53" priority="40" operator="equal">
      <formula>0</formula>
    </cfRule>
  </conditionalFormatting>
  <conditionalFormatting sqref="L1100:M1108">
    <cfRule type="cellIs" dxfId="52" priority="39" operator="equal">
      <formula>0</formula>
    </cfRule>
  </conditionalFormatting>
  <conditionalFormatting sqref="I1136:J1153">
    <cfRule type="cellIs" dxfId="51" priority="38" operator="equal">
      <formula>0</formula>
    </cfRule>
  </conditionalFormatting>
  <conditionalFormatting sqref="L1136:M1153">
    <cfRule type="cellIs" dxfId="50" priority="37" operator="equal">
      <formula>0</formula>
    </cfRule>
  </conditionalFormatting>
  <conditionalFormatting sqref="I1127:J1135">
    <cfRule type="cellIs" dxfId="49" priority="36" operator="equal">
      <formula>0</formula>
    </cfRule>
  </conditionalFormatting>
  <conditionalFormatting sqref="L1127:M1135">
    <cfRule type="cellIs" dxfId="48" priority="35" operator="equal">
      <formula>0</formula>
    </cfRule>
  </conditionalFormatting>
  <conditionalFormatting sqref="I1163:J1180">
    <cfRule type="cellIs" dxfId="47" priority="34" operator="equal">
      <formula>0</formula>
    </cfRule>
  </conditionalFormatting>
  <conditionalFormatting sqref="L1163:M1180">
    <cfRule type="cellIs" dxfId="46" priority="33" operator="equal">
      <formula>0</formula>
    </cfRule>
  </conditionalFormatting>
  <conditionalFormatting sqref="I1154:J1162">
    <cfRule type="cellIs" dxfId="45" priority="32" operator="equal">
      <formula>0</formula>
    </cfRule>
  </conditionalFormatting>
  <conditionalFormatting sqref="L1154:M1162">
    <cfRule type="cellIs" dxfId="44" priority="31" operator="equal">
      <formula>0</formula>
    </cfRule>
  </conditionalFormatting>
  <conditionalFormatting sqref="I1190:J1207">
    <cfRule type="cellIs" dxfId="43" priority="30" operator="equal">
      <formula>0</formula>
    </cfRule>
  </conditionalFormatting>
  <conditionalFormatting sqref="L1190:M1207">
    <cfRule type="cellIs" dxfId="42" priority="29" operator="equal">
      <formula>0</formula>
    </cfRule>
  </conditionalFormatting>
  <conditionalFormatting sqref="I1181:J1189">
    <cfRule type="cellIs" dxfId="41" priority="28" operator="equal">
      <formula>0</formula>
    </cfRule>
  </conditionalFormatting>
  <conditionalFormatting sqref="L1181:M1189">
    <cfRule type="cellIs" dxfId="40" priority="27" operator="equal">
      <formula>0</formula>
    </cfRule>
  </conditionalFormatting>
  <conditionalFormatting sqref="I1217:J1234">
    <cfRule type="cellIs" dxfId="39" priority="26" operator="equal">
      <formula>0</formula>
    </cfRule>
  </conditionalFormatting>
  <conditionalFormatting sqref="L1217:M1234">
    <cfRule type="cellIs" dxfId="38" priority="25" operator="equal">
      <formula>0</formula>
    </cfRule>
  </conditionalFormatting>
  <conditionalFormatting sqref="I1208:J1216">
    <cfRule type="cellIs" dxfId="37" priority="24" operator="equal">
      <formula>0</formula>
    </cfRule>
  </conditionalFormatting>
  <conditionalFormatting sqref="L1208:M1216">
    <cfRule type="cellIs" dxfId="36" priority="23" operator="equal">
      <formula>0</formula>
    </cfRule>
  </conditionalFormatting>
  <conditionalFormatting sqref="I1244:J1261">
    <cfRule type="cellIs" dxfId="35" priority="22" operator="equal">
      <formula>0</formula>
    </cfRule>
  </conditionalFormatting>
  <conditionalFormatting sqref="L1244:M1261">
    <cfRule type="cellIs" dxfId="34" priority="21" operator="equal">
      <formula>0</formula>
    </cfRule>
  </conditionalFormatting>
  <conditionalFormatting sqref="I1235:J1243">
    <cfRule type="cellIs" dxfId="33" priority="20" operator="equal">
      <formula>0</formula>
    </cfRule>
  </conditionalFormatting>
  <conditionalFormatting sqref="L1235:M1243">
    <cfRule type="cellIs" dxfId="32" priority="19" operator="equal">
      <formula>0</formula>
    </cfRule>
  </conditionalFormatting>
  <conditionalFormatting sqref="I1271:J1288">
    <cfRule type="cellIs" dxfId="31" priority="18" operator="equal">
      <formula>0</formula>
    </cfRule>
  </conditionalFormatting>
  <conditionalFormatting sqref="L1271:M1288">
    <cfRule type="cellIs" dxfId="30" priority="17" operator="equal">
      <formula>0</formula>
    </cfRule>
  </conditionalFormatting>
  <conditionalFormatting sqref="I1262:J1270">
    <cfRule type="cellIs" dxfId="29" priority="16" operator="equal">
      <formula>0</formula>
    </cfRule>
  </conditionalFormatting>
  <conditionalFormatting sqref="L1262:M1270">
    <cfRule type="cellIs" dxfId="28" priority="15" operator="equal">
      <formula>0</formula>
    </cfRule>
  </conditionalFormatting>
  <conditionalFormatting sqref="I1298:J1315">
    <cfRule type="cellIs" dxfId="27" priority="14" operator="equal">
      <formula>0</formula>
    </cfRule>
  </conditionalFormatting>
  <conditionalFormatting sqref="L1298:M1315">
    <cfRule type="cellIs" dxfId="26" priority="13" operator="equal">
      <formula>0</formula>
    </cfRule>
  </conditionalFormatting>
  <conditionalFormatting sqref="I1289:J1297">
    <cfRule type="cellIs" dxfId="25" priority="12" operator="equal">
      <formula>0</formula>
    </cfRule>
  </conditionalFormatting>
  <conditionalFormatting sqref="L1289:M1297">
    <cfRule type="cellIs" dxfId="24" priority="11" operator="equal">
      <formula>0</formula>
    </cfRule>
  </conditionalFormatting>
  <conditionalFormatting sqref="I1316:J1333">
    <cfRule type="cellIs" dxfId="23" priority="10" operator="equal">
      <formula>0</formula>
    </cfRule>
  </conditionalFormatting>
  <conditionalFormatting sqref="L1316:M1333">
    <cfRule type="cellIs" dxfId="22" priority="9" operator="equal">
      <formula>0</formula>
    </cfRule>
  </conditionalFormatting>
  <conditionalFormatting sqref="I1334:J1351">
    <cfRule type="cellIs" dxfId="21" priority="8" operator="equal">
      <formula>0</formula>
    </cfRule>
  </conditionalFormatting>
  <conditionalFormatting sqref="L1334:M1351">
    <cfRule type="cellIs" dxfId="20" priority="7" operator="equal">
      <formula>0</formula>
    </cfRule>
  </conditionalFormatting>
  <conditionalFormatting sqref="I1352:J1369">
    <cfRule type="cellIs" dxfId="19" priority="6" operator="equal">
      <formula>0</formula>
    </cfRule>
  </conditionalFormatting>
  <conditionalFormatting sqref="L1352:M1369">
    <cfRule type="cellIs" dxfId="18" priority="5" operator="equal">
      <formula>0</formula>
    </cfRule>
  </conditionalFormatting>
  <conditionalFormatting sqref="I1370:J1387">
    <cfRule type="cellIs" dxfId="17" priority="4" operator="equal">
      <formula>0</formula>
    </cfRule>
  </conditionalFormatting>
  <conditionalFormatting sqref="L1370:M1387">
    <cfRule type="cellIs" dxfId="16" priority="3" operator="equal">
      <formula>0</formula>
    </cfRule>
  </conditionalFormatting>
  <conditionalFormatting sqref="I1388:J1396">
    <cfRule type="cellIs" dxfId="15" priority="2" operator="equal">
      <formula>0</formula>
    </cfRule>
  </conditionalFormatting>
  <conditionalFormatting sqref="L1388:M1396">
    <cfRule type="cellIs" dxfId="14" priority="1" operator="equal">
      <formula>0</formula>
    </cfRule>
  </conditionalFormatting>
  <dataValidations count="1">
    <dataValidation type="list" allowBlank="1" showInputMessage="1" showErrorMessage="1" sqref="O11:O1396">
      <formula1>$AB$7:$AB$8</formula1>
    </dataValidation>
  </dataValidations>
  <pageMargins left="0.70866141732283472" right="0.70866141732283472" top="0.74803149606299213" bottom="0.74803149606299213" header="0.31496062992125984" footer="0.31496062992125984"/>
  <pageSetup paperSize="8" scale="80" fitToHeight="0" orientation="portrait" horizontalDpi="300" verticalDpi="300" r:id="rId1"/>
  <headerFooter>
    <oddFooter>&amp;C&amp;P</oddFooter>
  </headerFooter>
  <rowBreaks count="15" manualBreakCount="15">
    <brk id="82" min="1" max="26" man="1"/>
    <brk id="172" min="1" max="26" man="1"/>
    <brk id="262" min="1" max="26" man="1"/>
    <brk id="352" min="1" max="26" man="1"/>
    <brk id="442" min="1" max="26" man="1"/>
    <brk id="532" min="1" max="26" man="1"/>
    <brk id="622" min="1" max="26" man="1"/>
    <brk id="712" min="1" max="26" man="1"/>
    <brk id="802" min="1" max="26" man="1"/>
    <brk id="892" min="1" max="26" man="1"/>
    <brk id="982" min="1" max="26" man="1"/>
    <brk id="1072" min="1" max="26" man="1"/>
    <brk id="1162" min="1" max="26" man="1"/>
    <brk id="1252" min="1" max="26" man="1"/>
    <brk id="1342" min="1" max="26" man="1"/>
  </rowBreaks>
  <colBreaks count="1" manualBreakCount="1">
    <brk id="28" max="2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118"/>
  <sheetViews>
    <sheetView view="pageBreakPreview" topLeftCell="A41" zoomScale="85" zoomScaleNormal="100" zoomScaleSheetLayoutView="85" workbookViewId="0">
      <selection activeCell="D11" sqref="D11"/>
    </sheetView>
  </sheetViews>
  <sheetFormatPr defaultRowHeight="12.75" x14ac:dyDescent="0.15"/>
  <cols>
    <col min="1" max="1" width="1.25" style="600" customWidth="1"/>
    <col min="2" max="2" width="11.125" style="600" bestFit="1" customWidth="1"/>
    <col min="3" max="12" width="9" style="600"/>
    <col min="13" max="13" width="12.125" style="600" customWidth="1"/>
    <col min="14" max="14" width="27" style="600" customWidth="1"/>
    <col min="15" max="16384" width="9" style="600"/>
  </cols>
  <sheetData>
    <row r="1" spans="2:14" ht="13.5" x14ac:dyDescent="0.15">
      <c r="N1" s="717" t="s">
        <v>24</v>
      </c>
    </row>
    <row r="2" spans="2:14" s="70" customFormat="1" ht="14.25" x14ac:dyDescent="0.15">
      <c r="B2" s="70" t="s">
        <v>306</v>
      </c>
      <c r="N2" s="599"/>
    </row>
    <row r="4" spans="2:14" ht="14.25" thickBot="1" x14ac:dyDescent="0.2">
      <c r="B4" s="601" t="s">
        <v>572</v>
      </c>
      <c r="C4" s="601"/>
      <c r="D4" s="601"/>
      <c r="E4" s="601"/>
      <c r="F4" s="601"/>
      <c r="G4" s="601"/>
      <c r="H4" s="601"/>
      <c r="I4" s="601"/>
      <c r="J4" s="601"/>
      <c r="K4" s="601"/>
      <c r="L4" s="601"/>
      <c r="M4" s="601"/>
      <c r="N4" s="601"/>
    </row>
    <row r="5" spans="2:14" ht="183" customHeight="1" thickBot="1" x14ac:dyDescent="0.2">
      <c r="B5" s="886" t="s">
        <v>624</v>
      </c>
      <c r="C5" s="887"/>
      <c r="D5" s="887"/>
      <c r="E5" s="887"/>
      <c r="F5" s="887"/>
      <c r="G5" s="887"/>
      <c r="H5" s="887"/>
      <c r="I5" s="887"/>
      <c r="J5" s="887"/>
      <c r="K5" s="887"/>
      <c r="L5" s="887"/>
      <c r="M5" s="887"/>
      <c r="N5" s="888"/>
    </row>
    <row r="7" spans="2:14" ht="17.25" customHeight="1" x14ac:dyDescent="0.15">
      <c r="B7" s="600" t="s">
        <v>546</v>
      </c>
    </row>
    <row r="8" spans="2:14" ht="17.25" customHeight="1" x14ac:dyDescent="0.15">
      <c r="B8" s="893" t="s">
        <v>256</v>
      </c>
      <c r="C8" s="896" t="s">
        <v>273</v>
      </c>
      <c r="D8" s="897"/>
      <c r="E8" s="900" t="s">
        <v>574</v>
      </c>
      <c r="F8" s="901"/>
      <c r="G8" s="901"/>
      <c r="H8" s="901"/>
      <c r="I8" s="901"/>
      <c r="J8" s="902"/>
      <c r="K8" s="891" t="s">
        <v>542</v>
      </c>
      <c r="L8" s="906" t="s">
        <v>354</v>
      </c>
      <c r="M8" s="892" t="s">
        <v>274</v>
      </c>
      <c r="N8" s="892" t="s">
        <v>276</v>
      </c>
    </row>
    <row r="9" spans="2:14" ht="17.25" customHeight="1" x14ac:dyDescent="0.15">
      <c r="B9" s="894"/>
      <c r="C9" s="898"/>
      <c r="D9" s="899"/>
      <c r="E9" s="892" t="s">
        <v>402</v>
      </c>
      <c r="F9" s="892"/>
      <c r="G9" s="892" t="s">
        <v>543</v>
      </c>
      <c r="H9" s="892"/>
      <c r="I9" s="890" t="s">
        <v>277</v>
      </c>
      <c r="J9" s="890"/>
      <c r="K9" s="892"/>
      <c r="L9" s="907"/>
      <c r="M9" s="892"/>
      <c r="N9" s="892"/>
    </row>
    <row r="10" spans="2:14" ht="17.25" customHeight="1" x14ac:dyDescent="0.15">
      <c r="B10" s="895"/>
      <c r="C10" s="602" t="s">
        <v>257</v>
      </c>
      <c r="D10" s="602" t="s">
        <v>258</v>
      </c>
      <c r="E10" s="602" t="s">
        <v>257</v>
      </c>
      <c r="F10" s="602" t="s">
        <v>258</v>
      </c>
      <c r="G10" s="602" t="s">
        <v>257</v>
      </c>
      <c r="H10" s="602" t="s">
        <v>258</v>
      </c>
      <c r="I10" s="603" t="s">
        <v>257</v>
      </c>
      <c r="J10" s="603" t="s">
        <v>258</v>
      </c>
      <c r="K10" s="892"/>
      <c r="L10" s="908"/>
      <c r="M10" s="892"/>
      <c r="N10" s="892"/>
    </row>
    <row r="11" spans="2:14" ht="17.25" customHeight="1" x14ac:dyDescent="0.15">
      <c r="B11" s="718" t="s">
        <v>278</v>
      </c>
      <c r="C11" s="604">
        <v>8</v>
      </c>
      <c r="D11" s="604">
        <v>9</v>
      </c>
      <c r="E11" s="605">
        <v>0.06</v>
      </c>
      <c r="F11" s="605">
        <v>0.06</v>
      </c>
      <c r="G11" s="605">
        <v>0</v>
      </c>
      <c r="H11" s="605">
        <v>0</v>
      </c>
      <c r="I11" s="606"/>
      <c r="J11" s="606"/>
      <c r="K11" s="607"/>
      <c r="L11" s="728" t="s">
        <v>333</v>
      </c>
      <c r="M11" s="728"/>
      <c r="N11" s="730"/>
    </row>
    <row r="12" spans="2:14" ht="17.25" customHeight="1" x14ac:dyDescent="0.15">
      <c r="B12" s="718" t="s">
        <v>279</v>
      </c>
      <c r="C12" s="604"/>
      <c r="D12" s="604"/>
      <c r="E12" s="605"/>
      <c r="F12" s="605"/>
      <c r="G12" s="605"/>
      <c r="H12" s="605"/>
      <c r="I12" s="606"/>
      <c r="J12" s="606"/>
      <c r="K12" s="607"/>
      <c r="L12" s="728"/>
      <c r="M12" s="728"/>
      <c r="N12" s="730"/>
    </row>
    <row r="13" spans="2:14" ht="17.25" customHeight="1" x14ac:dyDescent="0.15">
      <c r="B13" s="718" t="s">
        <v>280</v>
      </c>
      <c r="C13" s="604"/>
      <c r="D13" s="604"/>
      <c r="E13" s="605"/>
      <c r="F13" s="605"/>
      <c r="G13" s="605"/>
      <c r="H13" s="605"/>
      <c r="I13" s="606"/>
      <c r="J13" s="606"/>
      <c r="K13" s="607"/>
      <c r="L13" s="728"/>
      <c r="M13" s="728"/>
      <c r="N13" s="730"/>
    </row>
    <row r="14" spans="2:14" ht="17.25" customHeight="1" x14ac:dyDescent="0.15">
      <c r="B14" s="718" t="s">
        <v>281</v>
      </c>
      <c r="C14" s="604"/>
      <c r="D14" s="604"/>
      <c r="E14" s="605"/>
      <c r="F14" s="605"/>
      <c r="G14" s="605"/>
      <c r="H14" s="605"/>
      <c r="I14" s="606"/>
      <c r="J14" s="606"/>
      <c r="K14" s="607"/>
      <c r="L14" s="728"/>
      <c r="M14" s="728"/>
      <c r="N14" s="730"/>
    </row>
    <row r="15" spans="2:14" ht="17.25" customHeight="1" x14ac:dyDescent="0.15">
      <c r="B15" s="718" t="s">
        <v>282</v>
      </c>
      <c r="C15" s="604"/>
      <c r="D15" s="604"/>
      <c r="E15" s="605"/>
      <c r="F15" s="605"/>
      <c r="G15" s="605"/>
      <c r="H15" s="605"/>
      <c r="I15" s="606"/>
      <c r="J15" s="606"/>
      <c r="K15" s="607"/>
      <c r="L15" s="728"/>
      <c r="M15" s="728"/>
      <c r="N15" s="730"/>
    </row>
    <row r="16" spans="2:14" ht="17.25" customHeight="1" x14ac:dyDescent="0.15">
      <c r="B16" s="718" t="s">
        <v>283</v>
      </c>
      <c r="C16" s="604"/>
      <c r="D16" s="604"/>
      <c r="E16" s="605"/>
      <c r="F16" s="605"/>
      <c r="G16" s="605"/>
      <c r="H16" s="605"/>
      <c r="I16" s="606"/>
      <c r="J16" s="606"/>
      <c r="K16" s="607"/>
      <c r="L16" s="728"/>
      <c r="M16" s="728"/>
      <c r="N16" s="730"/>
    </row>
    <row r="17" spans="2:14" ht="17.25" customHeight="1" x14ac:dyDescent="0.15">
      <c r="B17" s="718" t="s">
        <v>307</v>
      </c>
      <c r="C17" s="604"/>
      <c r="D17" s="604"/>
      <c r="E17" s="605"/>
      <c r="F17" s="605"/>
      <c r="G17" s="605"/>
      <c r="H17" s="605"/>
      <c r="I17" s="606"/>
      <c r="J17" s="606"/>
      <c r="K17" s="607"/>
      <c r="L17" s="728"/>
      <c r="M17" s="728"/>
      <c r="N17" s="730"/>
    </row>
    <row r="18" spans="2:14" ht="17.25" customHeight="1" x14ac:dyDescent="0.15">
      <c r="B18" s="718" t="s">
        <v>308</v>
      </c>
      <c r="C18" s="604"/>
      <c r="D18" s="604"/>
      <c r="E18" s="605"/>
      <c r="F18" s="605"/>
      <c r="G18" s="605"/>
      <c r="H18" s="605"/>
      <c r="I18" s="606"/>
      <c r="J18" s="606"/>
      <c r="K18" s="607"/>
      <c r="L18" s="728"/>
      <c r="M18" s="728"/>
      <c r="N18" s="730"/>
    </row>
    <row r="19" spans="2:14" ht="17.25" customHeight="1" x14ac:dyDescent="0.15">
      <c r="B19" s="718" t="s">
        <v>309</v>
      </c>
      <c r="C19" s="604"/>
      <c r="D19" s="604"/>
      <c r="E19" s="605"/>
      <c r="F19" s="605"/>
      <c r="G19" s="605"/>
      <c r="H19" s="605"/>
      <c r="I19" s="606"/>
      <c r="J19" s="606"/>
      <c r="K19" s="607"/>
      <c r="L19" s="728"/>
      <c r="M19" s="728"/>
      <c r="N19" s="730"/>
    </row>
    <row r="20" spans="2:14" ht="17.25" customHeight="1" x14ac:dyDescent="0.15">
      <c r="B20" s="718" t="s">
        <v>310</v>
      </c>
      <c r="C20" s="604"/>
      <c r="D20" s="604"/>
      <c r="E20" s="605"/>
      <c r="F20" s="605"/>
      <c r="G20" s="605"/>
      <c r="H20" s="605"/>
      <c r="I20" s="606"/>
      <c r="J20" s="606"/>
      <c r="K20" s="607"/>
      <c r="L20" s="728"/>
      <c r="M20" s="728"/>
      <c r="N20" s="730"/>
    </row>
    <row r="21" spans="2:14" ht="17.25" customHeight="1" x14ac:dyDescent="0.15">
      <c r="B21" s="718" t="s">
        <v>356</v>
      </c>
      <c r="C21" s="604"/>
      <c r="D21" s="604"/>
      <c r="E21" s="605"/>
      <c r="F21" s="605"/>
      <c r="G21" s="605"/>
      <c r="H21" s="605"/>
      <c r="I21" s="606"/>
      <c r="J21" s="606"/>
      <c r="K21" s="607"/>
      <c r="L21" s="728"/>
      <c r="M21" s="728"/>
      <c r="N21" s="730"/>
    </row>
    <row r="22" spans="2:14" ht="17.25" customHeight="1" x14ac:dyDescent="0.15">
      <c r="B22" s="718" t="s">
        <v>535</v>
      </c>
      <c r="C22" s="604"/>
      <c r="D22" s="604"/>
      <c r="E22" s="605"/>
      <c r="F22" s="605"/>
      <c r="G22" s="605"/>
      <c r="H22" s="605"/>
      <c r="I22" s="606"/>
      <c r="J22" s="606"/>
      <c r="K22" s="607"/>
      <c r="L22" s="728"/>
      <c r="M22" s="728"/>
      <c r="N22" s="730"/>
    </row>
    <row r="23" spans="2:14" ht="17.25" customHeight="1" x14ac:dyDescent="0.15">
      <c r="B23" s="718" t="s">
        <v>536</v>
      </c>
      <c r="C23" s="604"/>
      <c r="D23" s="604"/>
      <c r="E23" s="605"/>
      <c r="F23" s="605"/>
      <c r="G23" s="605"/>
      <c r="H23" s="605"/>
      <c r="I23" s="606"/>
      <c r="J23" s="606"/>
      <c r="K23" s="607"/>
      <c r="L23" s="728"/>
      <c r="M23" s="728"/>
      <c r="N23" s="730"/>
    </row>
    <row r="24" spans="2:14" ht="17.25" customHeight="1" x14ac:dyDescent="0.15">
      <c r="B24" s="718" t="s">
        <v>537</v>
      </c>
      <c r="C24" s="604"/>
      <c r="D24" s="604"/>
      <c r="E24" s="605"/>
      <c r="F24" s="605"/>
      <c r="G24" s="605"/>
      <c r="H24" s="605"/>
      <c r="I24" s="606"/>
      <c r="J24" s="606"/>
      <c r="K24" s="607"/>
      <c r="L24" s="728"/>
      <c r="M24" s="728"/>
      <c r="N24" s="730"/>
    </row>
    <row r="25" spans="2:14" ht="17.25" customHeight="1" x14ac:dyDescent="0.15">
      <c r="B25" s="718" t="s">
        <v>538</v>
      </c>
      <c r="C25" s="604"/>
      <c r="D25" s="604"/>
      <c r="E25" s="605"/>
      <c r="F25" s="605"/>
      <c r="G25" s="605"/>
      <c r="H25" s="605"/>
      <c r="I25" s="606"/>
      <c r="J25" s="606"/>
      <c r="K25" s="607"/>
      <c r="L25" s="728"/>
      <c r="M25" s="728"/>
      <c r="N25" s="730"/>
    </row>
    <row r="26" spans="2:14" ht="17.25" customHeight="1" x14ac:dyDescent="0.15">
      <c r="B26" s="718" t="s">
        <v>554</v>
      </c>
      <c r="C26" s="604"/>
      <c r="D26" s="604"/>
      <c r="E26" s="605"/>
      <c r="F26" s="605"/>
      <c r="G26" s="605"/>
      <c r="H26" s="605"/>
      <c r="I26" s="606"/>
      <c r="J26" s="606"/>
      <c r="K26" s="607"/>
      <c r="L26" s="728"/>
      <c r="M26" s="728"/>
      <c r="N26" s="730"/>
    </row>
    <row r="27" spans="2:14" ht="17.25" customHeight="1" x14ac:dyDescent="0.15">
      <c r="B27" s="718" t="s">
        <v>555</v>
      </c>
      <c r="C27" s="604"/>
      <c r="D27" s="604"/>
      <c r="E27" s="605"/>
      <c r="F27" s="605"/>
      <c r="G27" s="605"/>
      <c r="H27" s="605"/>
      <c r="I27" s="606"/>
      <c r="J27" s="606"/>
      <c r="K27" s="607"/>
      <c r="L27" s="728"/>
      <c r="M27" s="728"/>
      <c r="N27" s="730"/>
    </row>
    <row r="28" spans="2:14" ht="17.25" customHeight="1" x14ac:dyDescent="0.15">
      <c r="B28" s="718" t="s">
        <v>556</v>
      </c>
      <c r="C28" s="604"/>
      <c r="D28" s="604"/>
      <c r="E28" s="605"/>
      <c r="F28" s="605"/>
      <c r="G28" s="605"/>
      <c r="H28" s="605"/>
      <c r="I28" s="606"/>
      <c r="J28" s="606"/>
      <c r="K28" s="607"/>
      <c r="L28" s="728"/>
      <c r="M28" s="728"/>
      <c r="N28" s="730"/>
    </row>
    <row r="29" spans="2:14" ht="17.25" customHeight="1" x14ac:dyDescent="0.15">
      <c r="B29" s="718" t="s">
        <v>557</v>
      </c>
      <c r="C29" s="604"/>
      <c r="D29" s="604"/>
      <c r="E29" s="605"/>
      <c r="F29" s="605"/>
      <c r="G29" s="605"/>
      <c r="H29" s="605"/>
      <c r="I29" s="606"/>
      <c r="J29" s="606"/>
      <c r="K29" s="607"/>
      <c r="L29" s="728"/>
      <c r="M29" s="728"/>
      <c r="N29" s="730"/>
    </row>
    <row r="30" spans="2:14" ht="17.25" customHeight="1" x14ac:dyDescent="0.15">
      <c r="B30" s="718" t="s">
        <v>558</v>
      </c>
      <c r="C30" s="604"/>
      <c r="D30" s="604"/>
      <c r="E30" s="605"/>
      <c r="F30" s="605"/>
      <c r="G30" s="605"/>
      <c r="H30" s="605"/>
      <c r="I30" s="606"/>
      <c r="J30" s="606"/>
      <c r="K30" s="607"/>
      <c r="L30" s="728"/>
      <c r="M30" s="728"/>
      <c r="N30" s="730"/>
    </row>
    <row r="31" spans="2:14" ht="17.25" customHeight="1" x14ac:dyDescent="0.15">
      <c r="B31" s="608" t="s">
        <v>284</v>
      </c>
      <c r="C31" s="608"/>
      <c r="D31" s="608"/>
      <c r="E31" s="609"/>
      <c r="F31" s="609"/>
      <c r="G31" s="609"/>
      <c r="H31" s="609"/>
      <c r="I31" s="610"/>
      <c r="J31" s="610"/>
      <c r="K31" s="611"/>
      <c r="L31" s="729"/>
      <c r="M31" s="729"/>
      <c r="N31" s="731"/>
    </row>
    <row r="32" spans="2:14" ht="17.25" customHeight="1" x14ac:dyDescent="0.15">
      <c r="B32" s="612"/>
    </row>
    <row r="33" spans="2:14" ht="17.25" customHeight="1" x14ac:dyDescent="0.15">
      <c r="B33" s="600" t="s">
        <v>547</v>
      </c>
    </row>
    <row r="34" spans="2:14" ht="17.25" customHeight="1" x14ac:dyDescent="0.15">
      <c r="B34" s="893" t="s">
        <v>256</v>
      </c>
      <c r="C34" s="896" t="s">
        <v>273</v>
      </c>
      <c r="D34" s="897"/>
      <c r="E34" s="900" t="s">
        <v>573</v>
      </c>
      <c r="F34" s="901"/>
      <c r="G34" s="901"/>
      <c r="H34" s="901"/>
      <c r="I34" s="901"/>
      <c r="J34" s="902"/>
      <c r="K34" s="891" t="s">
        <v>542</v>
      </c>
      <c r="L34" s="906" t="s">
        <v>354</v>
      </c>
      <c r="M34" s="892" t="s">
        <v>274</v>
      </c>
      <c r="N34" s="892" t="s">
        <v>276</v>
      </c>
    </row>
    <row r="35" spans="2:14" ht="17.25" customHeight="1" x14ac:dyDescent="0.15">
      <c r="B35" s="894"/>
      <c r="C35" s="898"/>
      <c r="D35" s="899"/>
      <c r="E35" s="892" t="s">
        <v>402</v>
      </c>
      <c r="F35" s="892"/>
      <c r="G35" s="892" t="s">
        <v>543</v>
      </c>
      <c r="H35" s="892"/>
      <c r="I35" s="890" t="s">
        <v>277</v>
      </c>
      <c r="J35" s="890"/>
      <c r="K35" s="892"/>
      <c r="L35" s="907"/>
      <c r="M35" s="892"/>
      <c r="N35" s="892"/>
    </row>
    <row r="36" spans="2:14" ht="17.25" customHeight="1" x14ac:dyDescent="0.15">
      <c r="B36" s="895"/>
      <c r="C36" s="602" t="s">
        <v>257</v>
      </c>
      <c r="D36" s="602" t="s">
        <v>258</v>
      </c>
      <c r="E36" s="602" t="s">
        <v>257</v>
      </c>
      <c r="F36" s="602" t="s">
        <v>258</v>
      </c>
      <c r="G36" s="602" t="s">
        <v>257</v>
      </c>
      <c r="H36" s="602" t="s">
        <v>258</v>
      </c>
      <c r="I36" s="603" t="s">
        <v>257</v>
      </c>
      <c r="J36" s="603" t="s">
        <v>258</v>
      </c>
      <c r="K36" s="892"/>
      <c r="L36" s="908"/>
      <c r="M36" s="892"/>
      <c r="N36" s="892"/>
    </row>
    <row r="37" spans="2:14" ht="17.25" customHeight="1" x14ac:dyDescent="0.15">
      <c r="B37" s="718" t="s">
        <v>285</v>
      </c>
      <c r="C37" s="604">
        <v>8</v>
      </c>
      <c r="D37" s="604">
        <v>9</v>
      </c>
      <c r="E37" s="605">
        <v>5.5E-2</v>
      </c>
      <c r="F37" s="605">
        <v>5.5E-2</v>
      </c>
      <c r="G37" s="605">
        <v>5.0000000000000001E-3</v>
      </c>
      <c r="H37" s="605">
        <v>5.0000000000000001E-3</v>
      </c>
      <c r="I37" s="606"/>
      <c r="J37" s="606"/>
      <c r="K37" s="607"/>
      <c r="L37" s="728" t="s">
        <v>333</v>
      </c>
      <c r="M37" s="728"/>
      <c r="N37" s="726"/>
    </row>
    <row r="38" spans="2:14" ht="17.25" customHeight="1" x14ac:dyDescent="0.15">
      <c r="B38" s="718" t="s">
        <v>286</v>
      </c>
      <c r="C38" s="604"/>
      <c r="D38" s="604"/>
      <c r="E38" s="605"/>
      <c r="F38" s="605"/>
      <c r="G38" s="605"/>
      <c r="H38" s="605"/>
      <c r="I38" s="606"/>
      <c r="J38" s="606"/>
      <c r="K38" s="607"/>
      <c r="L38" s="728"/>
      <c r="M38" s="728"/>
      <c r="N38" s="726"/>
    </row>
    <row r="39" spans="2:14" ht="17.25" customHeight="1" x14ac:dyDescent="0.15">
      <c r="B39" s="718" t="s">
        <v>287</v>
      </c>
      <c r="C39" s="604"/>
      <c r="D39" s="604"/>
      <c r="E39" s="605"/>
      <c r="F39" s="605"/>
      <c r="G39" s="605"/>
      <c r="H39" s="605"/>
      <c r="I39" s="606"/>
      <c r="J39" s="606"/>
      <c r="K39" s="607"/>
      <c r="L39" s="728"/>
      <c r="M39" s="728"/>
      <c r="N39" s="726"/>
    </row>
    <row r="40" spans="2:14" ht="17.25" customHeight="1" x14ac:dyDescent="0.15">
      <c r="B40" s="718" t="s">
        <v>288</v>
      </c>
      <c r="C40" s="604"/>
      <c r="D40" s="604"/>
      <c r="E40" s="605"/>
      <c r="F40" s="605"/>
      <c r="G40" s="605"/>
      <c r="H40" s="605"/>
      <c r="I40" s="606"/>
      <c r="J40" s="606"/>
      <c r="K40" s="607"/>
      <c r="L40" s="728"/>
      <c r="M40" s="728"/>
      <c r="N40" s="726"/>
    </row>
    <row r="41" spans="2:14" ht="17.25" customHeight="1" x14ac:dyDescent="0.15">
      <c r="B41" s="718" t="s">
        <v>289</v>
      </c>
      <c r="C41" s="604"/>
      <c r="D41" s="604"/>
      <c r="E41" s="605"/>
      <c r="F41" s="605"/>
      <c r="G41" s="605"/>
      <c r="H41" s="605"/>
      <c r="I41" s="606"/>
      <c r="J41" s="606"/>
      <c r="K41" s="607"/>
      <c r="L41" s="728"/>
      <c r="M41" s="728"/>
      <c r="N41" s="726"/>
    </row>
    <row r="42" spans="2:14" ht="17.25" customHeight="1" x14ac:dyDescent="0.15">
      <c r="B42" s="718" t="s">
        <v>290</v>
      </c>
      <c r="C42" s="604"/>
      <c r="D42" s="604"/>
      <c r="E42" s="605"/>
      <c r="F42" s="605"/>
      <c r="G42" s="605"/>
      <c r="H42" s="605"/>
      <c r="I42" s="606"/>
      <c r="J42" s="606"/>
      <c r="K42" s="607"/>
      <c r="L42" s="728"/>
      <c r="M42" s="728"/>
      <c r="N42" s="726"/>
    </row>
    <row r="43" spans="2:14" ht="17.25" customHeight="1" x14ac:dyDescent="0.15">
      <c r="B43" s="718" t="s">
        <v>311</v>
      </c>
      <c r="C43" s="604"/>
      <c r="D43" s="604"/>
      <c r="E43" s="605"/>
      <c r="F43" s="605"/>
      <c r="G43" s="605"/>
      <c r="H43" s="605"/>
      <c r="I43" s="606"/>
      <c r="J43" s="606"/>
      <c r="K43" s="607"/>
      <c r="L43" s="728"/>
      <c r="M43" s="728"/>
      <c r="N43" s="726"/>
    </row>
    <row r="44" spans="2:14" ht="17.25" customHeight="1" x14ac:dyDescent="0.15">
      <c r="B44" s="718" t="s">
        <v>312</v>
      </c>
      <c r="C44" s="604"/>
      <c r="D44" s="604"/>
      <c r="E44" s="605"/>
      <c r="F44" s="605"/>
      <c r="G44" s="605"/>
      <c r="H44" s="605"/>
      <c r="I44" s="606"/>
      <c r="J44" s="606"/>
      <c r="K44" s="607"/>
      <c r="L44" s="728"/>
      <c r="M44" s="728"/>
      <c r="N44" s="726"/>
    </row>
    <row r="45" spans="2:14" ht="17.25" customHeight="1" x14ac:dyDescent="0.15">
      <c r="B45" s="718" t="s">
        <v>313</v>
      </c>
      <c r="C45" s="604"/>
      <c r="D45" s="604"/>
      <c r="E45" s="605"/>
      <c r="F45" s="605"/>
      <c r="G45" s="605"/>
      <c r="H45" s="605"/>
      <c r="I45" s="606"/>
      <c r="J45" s="606"/>
      <c r="K45" s="607"/>
      <c r="L45" s="728"/>
      <c r="M45" s="728"/>
      <c r="N45" s="726"/>
    </row>
    <row r="46" spans="2:14" ht="17.25" customHeight="1" x14ac:dyDescent="0.15">
      <c r="B46" s="718" t="s">
        <v>314</v>
      </c>
      <c r="C46" s="604"/>
      <c r="D46" s="604"/>
      <c r="E46" s="605"/>
      <c r="F46" s="605"/>
      <c r="G46" s="605"/>
      <c r="H46" s="605"/>
      <c r="I46" s="606"/>
      <c r="J46" s="606"/>
      <c r="K46" s="607"/>
      <c r="L46" s="728"/>
      <c r="M46" s="728"/>
      <c r="N46" s="726"/>
    </row>
    <row r="47" spans="2:14" ht="17.25" customHeight="1" x14ac:dyDescent="0.15">
      <c r="B47" s="718" t="s">
        <v>575</v>
      </c>
      <c r="C47" s="604"/>
      <c r="D47" s="604"/>
      <c r="E47" s="605"/>
      <c r="F47" s="605"/>
      <c r="G47" s="605"/>
      <c r="H47" s="605"/>
      <c r="I47" s="606"/>
      <c r="J47" s="606"/>
      <c r="K47" s="607"/>
      <c r="L47" s="728"/>
      <c r="M47" s="728"/>
      <c r="N47" s="726"/>
    </row>
    <row r="48" spans="2:14" ht="17.25" customHeight="1" x14ac:dyDescent="0.15">
      <c r="B48" s="718" t="s">
        <v>576</v>
      </c>
      <c r="C48" s="604"/>
      <c r="D48" s="604"/>
      <c r="E48" s="605"/>
      <c r="F48" s="605"/>
      <c r="G48" s="605"/>
      <c r="H48" s="605"/>
      <c r="I48" s="606"/>
      <c r="J48" s="606"/>
      <c r="K48" s="607"/>
      <c r="L48" s="728"/>
      <c r="M48" s="728"/>
      <c r="N48" s="726"/>
    </row>
    <row r="49" spans="2:14" ht="17.25" customHeight="1" x14ac:dyDescent="0.15">
      <c r="B49" s="718" t="s">
        <v>577</v>
      </c>
      <c r="C49" s="604"/>
      <c r="D49" s="604"/>
      <c r="E49" s="605"/>
      <c r="F49" s="605"/>
      <c r="G49" s="605"/>
      <c r="H49" s="605"/>
      <c r="I49" s="606"/>
      <c r="J49" s="606"/>
      <c r="K49" s="607"/>
      <c r="L49" s="728"/>
      <c r="M49" s="728"/>
      <c r="N49" s="726"/>
    </row>
    <row r="50" spans="2:14" ht="17.25" customHeight="1" x14ac:dyDescent="0.15">
      <c r="B50" s="718" t="s">
        <v>578</v>
      </c>
      <c r="C50" s="604"/>
      <c r="D50" s="604"/>
      <c r="E50" s="605"/>
      <c r="F50" s="605"/>
      <c r="G50" s="605"/>
      <c r="H50" s="605"/>
      <c r="I50" s="606"/>
      <c r="J50" s="606"/>
      <c r="K50" s="607"/>
      <c r="L50" s="728"/>
      <c r="M50" s="728"/>
      <c r="N50" s="726"/>
    </row>
    <row r="51" spans="2:14" ht="17.25" customHeight="1" x14ac:dyDescent="0.15">
      <c r="B51" s="718" t="s">
        <v>579</v>
      </c>
      <c r="C51" s="604"/>
      <c r="D51" s="604"/>
      <c r="E51" s="605"/>
      <c r="F51" s="605"/>
      <c r="G51" s="605"/>
      <c r="H51" s="605"/>
      <c r="I51" s="606"/>
      <c r="J51" s="606"/>
      <c r="K51" s="607"/>
      <c r="L51" s="728"/>
      <c r="M51" s="728"/>
      <c r="N51" s="726"/>
    </row>
    <row r="52" spans="2:14" ht="17.25" customHeight="1" x14ac:dyDescent="0.15">
      <c r="B52" s="718" t="s">
        <v>580</v>
      </c>
      <c r="C52" s="604"/>
      <c r="D52" s="604"/>
      <c r="E52" s="605"/>
      <c r="F52" s="605"/>
      <c r="G52" s="605"/>
      <c r="H52" s="605"/>
      <c r="I52" s="606"/>
      <c r="J52" s="606"/>
      <c r="K52" s="607"/>
      <c r="L52" s="728"/>
      <c r="M52" s="728"/>
      <c r="N52" s="726"/>
    </row>
    <row r="53" spans="2:14" ht="17.25" customHeight="1" x14ac:dyDescent="0.15">
      <c r="B53" s="718" t="s">
        <v>581</v>
      </c>
      <c r="C53" s="604"/>
      <c r="D53" s="604"/>
      <c r="E53" s="605"/>
      <c r="F53" s="605"/>
      <c r="G53" s="605"/>
      <c r="H53" s="605"/>
      <c r="I53" s="606"/>
      <c r="J53" s="606"/>
      <c r="K53" s="607"/>
      <c r="L53" s="728"/>
      <c r="M53" s="728"/>
      <c r="N53" s="726"/>
    </row>
    <row r="54" spans="2:14" ht="17.25" customHeight="1" x14ac:dyDescent="0.15">
      <c r="B54" s="718" t="s">
        <v>582</v>
      </c>
      <c r="C54" s="604"/>
      <c r="D54" s="604"/>
      <c r="E54" s="605"/>
      <c r="F54" s="605"/>
      <c r="G54" s="605"/>
      <c r="H54" s="605"/>
      <c r="I54" s="606"/>
      <c r="J54" s="606"/>
      <c r="K54" s="607"/>
      <c r="L54" s="728"/>
      <c r="M54" s="728"/>
      <c r="N54" s="726"/>
    </row>
    <row r="55" spans="2:14" ht="17.25" customHeight="1" x14ac:dyDescent="0.15">
      <c r="B55" s="718" t="s">
        <v>583</v>
      </c>
      <c r="C55" s="604"/>
      <c r="D55" s="604"/>
      <c r="E55" s="605"/>
      <c r="F55" s="605"/>
      <c r="G55" s="605"/>
      <c r="H55" s="605"/>
      <c r="I55" s="606"/>
      <c r="J55" s="606"/>
      <c r="K55" s="607"/>
      <c r="L55" s="728"/>
      <c r="M55" s="728"/>
      <c r="N55" s="726"/>
    </row>
    <row r="56" spans="2:14" ht="17.25" customHeight="1" x14ac:dyDescent="0.15">
      <c r="B56" s="718" t="s">
        <v>584</v>
      </c>
      <c r="C56" s="604"/>
      <c r="D56" s="604"/>
      <c r="E56" s="605"/>
      <c r="F56" s="605"/>
      <c r="G56" s="605"/>
      <c r="H56" s="605"/>
      <c r="I56" s="606"/>
      <c r="J56" s="606"/>
      <c r="K56" s="607"/>
      <c r="L56" s="728"/>
      <c r="M56" s="728"/>
      <c r="N56" s="726"/>
    </row>
    <row r="57" spans="2:14" ht="17.25" customHeight="1" x14ac:dyDescent="0.15">
      <c r="B57" s="608" t="s">
        <v>284</v>
      </c>
      <c r="C57" s="608"/>
      <c r="D57" s="608"/>
      <c r="E57" s="609"/>
      <c r="F57" s="609"/>
      <c r="G57" s="609"/>
      <c r="H57" s="609"/>
      <c r="I57" s="610"/>
      <c r="J57" s="610"/>
      <c r="K57" s="611"/>
      <c r="L57" s="729"/>
      <c r="M57" s="729"/>
      <c r="N57" s="727"/>
    </row>
    <row r="58" spans="2:14" ht="17.25" customHeight="1" x14ac:dyDescent="0.15"/>
    <row r="59" spans="2:14" ht="17.25" customHeight="1" x14ac:dyDescent="0.15">
      <c r="B59" s="600" t="s">
        <v>548</v>
      </c>
    </row>
    <row r="60" spans="2:14" ht="17.25" customHeight="1" x14ac:dyDescent="0.15">
      <c r="B60" s="893" t="s">
        <v>256</v>
      </c>
      <c r="C60" s="896" t="s">
        <v>544</v>
      </c>
      <c r="D60" s="897"/>
      <c r="E60" s="903" t="s">
        <v>541</v>
      </c>
      <c r="F60" s="904"/>
      <c r="G60" s="904"/>
      <c r="H60" s="904"/>
      <c r="I60" s="904"/>
      <c r="J60" s="905"/>
      <c r="K60" s="891" t="s">
        <v>542</v>
      </c>
      <c r="L60" s="906" t="s">
        <v>354</v>
      </c>
      <c r="M60" s="892" t="s">
        <v>274</v>
      </c>
      <c r="N60" s="892" t="s">
        <v>276</v>
      </c>
    </row>
    <row r="61" spans="2:14" ht="17.25" customHeight="1" x14ac:dyDescent="0.15">
      <c r="B61" s="894"/>
      <c r="C61" s="898"/>
      <c r="D61" s="899"/>
      <c r="E61" s="892" t="s">
        <v>545</v>
      </c>
      <c r="F61" s="892"/>
      <c r="G61" s="892" t="s">
        <v>543</v>
      </c>
      <c r="H61" s="892"/>
      <c r="I61" s="890" t="s">
        <v>277</v>
      </c>
      <c r="J61" s="890"/>
      <c r="K61" s="892"/>
      <c r="L61" s="907"/>
      <c r="M61" s="892"/>
      <c r="N61" s="892"/>
    </row>
    <row r="62" spans="2:14" ht="17.25" customHeight="1" x14ac:dyDescent="0.15">
      <c r="B62" s="895"/>
      <c r="C62" s="603" t="s">
        <v>257</v>
      </c>
      <c r="D62" s="603" t="s">
        <v>258</v>
      </c>
      <c r="E62" s="603" t="s">
        <v>257</v>
      </c>
      <c r="F62" s="603" t="s">
        <v>258</v>
      </c>
      <c r="G62" s="603" t="s">
        <v>257</v>
      </c>
      <c r="H62" s="603" t="s">
        <v>258</v>
      </c>
      <c r="I62" s="603" t="s">
        <v>257</v>
      </c>
      <c r="J62" s="603" t="s">
        <v>258</v>
      </c>
      <c r="K62" s="892"/>
      <c r="L62" s="908"/>
      <c r="M62" s="892"/>
      <c r="N62" s="892"/>
    </row>
    <row r="63" spans="2:14" ht="17.25" customHeight="1" x14ac:dyDescent="0.15">
      <c r="B63" s="718" t="s">
        <v>291</v>
      </c>
      <c r="C63" s="613">
        <v>40</v>
      </c>
      <c r="D63" s="613">
        <v>45</v>
      </c>
      <c r="E63" s="614">
        <v>13.8</v>
      </c>
      <c r="F63" s="614">
        <v>12.2</v>
      </c>
      <c r="G63" s="615">
        <v>8.2000000000000003E-2</v>
      </c>
      <c r="H63" s="615">
        <v>8.2000000000000003E-2</v>
      </c>
      <c r="I63" s="606"/>
      <c r="J63" s="606"/>
      <c r="K63" s="607"/>
      <c r="L63" s="606"/>
      <c r="M63" s="728"/>
      <c r="N63" s="726"/>
    </row>
    <row r="64" spans="2:14" ht="17.25" customHeight="1" x14ac:dyDescent="0.15">
      <c r="B64" s="718" t="s">
        <v>292</v>
      </c>
      <c r="C64" s="613"/>
      <c r="D64" s="613"/>
      <c r="E64" s="614"/>
      <c r="F64" s="614"/>
      <c r="G64" s="615"/>
      <c r="H64" s="615"/>
      <c r="I64" s="606"/>
      <c r="J64" s="606"/>
      <c r="K64" s="607"/>
      <c r="L64" s="606"/>
      <c r="M64" s="728"/>
      <c r="N64" s="726"/>
    </row>
    <row r="65" spans="2:14" ht="17.25" customHeight="1" x14ac:dyDescent="0.15">
      <c r="B65" s="718" t="s">
        <v>293</v>
      </c>
      <c r="C65" s="613"/>
      <c r="D65" s="613"/>
      <c r="E65" s="613"/>
      <c r="F65" s="614"/>
      <c r="G65" s="615"/>
      <c r="H65" s="615"/>
      <c r="I65" s="606"/>
      <c r="J65" s="606"/>
      <c r="K65" s="607"/>
      <c r="L65" s="606"/>
      <c r="M65" s="728"/>
      <c r="N65" s="726"/>
    </row>
    <row r="66" spans="2:14" ht="17.25" customHeight="1" x14ac:dyDescent="0.15">
      <c r="B66" s="718" t="s">
        <v>294</v>
      </c>
      <c r="C66" s="613"/>
      <c r="D66" s="613"/>
      <c r="E66" s="613"/>
      <c r="F66" s="614"/>
      <c r="G66" s="615"/>
      <c r="H66" s="615"/>
      <c r="I66" s="606"/>
      <c r="J66" s="606"/>
      <c r="K66" s="607"/>
      <c r="L66" s="606"/>
      <c r="M66" s="728"/>
      <c r="N66" s="726"/>
    </row>
    <row r="67" spans="2:14" ht="17.25" customHeight="1" x14ac:dyDescent="0.15">
      <c r="B67" s="718" t="s">
        <v>295</v>
      </c>
      <c r="C67" s="613"/>
      <c r="D67" s="613"/>
      <c r="E67" s="613"/>
      <c r="F67" s="614"/>
      <c r="G67" s="615"/>
      <c r="H67" s="615"/>
      <c r="I67" s="606"/>
      <c r="J67" s="606"/>
      <c r="K67" s="607"/>
      <c r="L67" s="606"/>
      <c r="M67" s="728"/>
      <c r="N67" s="726"/>
    </row>
    <row r="68" spans="2:14" ht="17.25" customHeight="1" x14ac:dyDescent="0.15">
      <c r="B68" s="718" t="s">
        <v>296</v>
      </c>
      <c r="C68" s="613"/>
      <c r="D68" s="613"/>
      <c r="E68" s="613"/>
      <c r="F68" s="614"/>
      <c r="G68" s="615"/>
      <c r="H68" s="615"/>
      <c r="I68" s="606"/>
      <c r="J68" s="606"/>
      <c r="K68" s="607"/>
      <c r="L68" s="606"/>
      <c r="M68" s="728"/>
      <c r="N68" s="726"/>
    </row>
    <row r="69" spans="2:14" ht="17.25" customHeight="1" x14ac:dyDescent="0.15">
      <c r="B69" s="718" t="s">
        <v>297</v>
      </c>
      <c r="C69" s="613"/>
      <c r="D69" s="613"/>
      <c r="E69" s="613"/>
      <c r="F69" s="614"/>
      <c r="G69" s="615"/>
      <c r="H69" s="615"/>
      <c r="I69" s="606"/>
      <c r="J69" s="606"/>
      <c r="K69" s="607"/>
      <c r="L69" s="606"/>
      <c r="M69" s="728"/>
      <c r="N69" s="726"/>
    </row>
    <row r="70" spans="2:14" ht="17.25" customHeight="1" x14ac:dyDescent="0.15">
      <c r="B70" s="718" t="s">
        <v>298</v>
      </c>
      <c r="C70" s="613"/>
      <c r="D70" s="613"/>
      <c r="E70" s="613"/>
      <c r="F70" s="614"/>
      <c r="G70" s="615"/>
      <c r="H70" s="615"/>
      <c r="I70" s="606"/>
      <c r="J70" s="606"/>
      <c r="K70" s="607"/>
      <c r="L70" s="606"/>
      <c r="M70" s="728"/>
      <c r="N70" s="726"/>
    </row>
    <row r="71" spans="2:14" ht="17.25" customHeight="1" x14ac:dyDescent="0.15">
      <c r="B71" s="718" t="s">
        <v>299</v>
      </c>
      <c r="C71" s="613"/>
      <c r="D71" s="613"/>
      <c r="E71" s="613"/>
      <c r="F71" s="614"/>
      <c r="G71" s="615"/>
      <c r="H71" s="615"/>
      <c r="I71" s="606"/>
      <c r="J71" s="606"/>
      <c r="K71" s="607"/>
      <c r="L71" s="606"/>
      <c r="M71" s="728"/>
      <c r="N71" s="726"/>
    </row>
    <row r="72" spans="2:14" ht="17.25" customHeight="1" x14ac:dyDescent="0.15">
      <c r="B72" s="718" t="s">
        <v>300</v>
      </c>
      <c r="C72" s="613"/>
      <c r="D72" s="613"/>
      <c r="E72" s="613"/>
      <c r="F72" s="614"/>
      <c r="G72" s="615"/>
      <c r="H72" s="615"/>
      <c r="I72" s="606"/>
      <c r="J72" s="606"/>
      <c r="K72" s="607"/>
      <c r="L72" s="606"/>
      <c r="M72" s="728"/>
      <c r="N72" s="726"/>
    </row>
    <row r="73" spans="2:14" ht="17.25" customHeight="1" x14ac:dyDescent="0.15">
      <c r="B73" s="718" t="s">
        <v>357</v>
      </c>
      <c r="C73" s="613"/>
      <c r="D73" s="613"/>
      <c r="E73" s="613"/>
      <c r="F73" s="614"/>
      <c r="G73" s="615"/>
      <c r="H73" s="615"/>
      <c r="I73" s="606"/>
      <c r="J73" s="606"/>
      <c r="K73" s="607"/>
      <c r="L73" s="606"/>
      <c r="M73" s="728"/>
      <c r="N73" s="726"/>
    </row>
    <row r="74" spans="2:14" ht="17.25" customHeight="1" x14ac:dyDescent="0.15">
      <c r="B74" s="718" t="s">
        <v>358</v>
      </c>
      <c r="C74" s="613"/>
      <c r="D74" s="613"/>
      <c r="E74" s="613"/>
      <c r="F74" s="614"/>
      <c r="G74" s="615"/>
      <c r="H74" s="615"/>
      <c r="I74" s="606"/>
      <c r="J74" s="606"/>
      <c r="K74" s="607"/>
      <c r="L74" s="606"/>
      <c r="M74" s="728"/>
      <c r="N74" s="726"/>
    </row>
    <row r="75" spans="2:14" ht="17.25" customHeight="1" x14ac:dyDescent="0.15">
      <c r="B75" s="718" t="s">
        <v>359</v>
      </c>
      <c r="C75" s="613"/>
      <c r="D75" s="613"/>
      <c r="E75" s="613"/>
      <c r="F75" s="614"/>
      <c r="G75" s="615"/>
      <c r="H75" s="615"/>
      <c r="I75" s="606"/>
      <c r="J75" s="606"/>
      <c r="K75" s="607"/>
      <c r="L75" s="606"/>
      <c r="M75" s="728"/>
      <c r="N75" s="726"/>
    </row>
    <row r="76" spans="2:14" ht="17.25" customHeight="1" x14ac:dyDescent="0.15">
      <c r="B76" s="718" t="s">
        <v>360</v>
      </c>
      <c r="C76" s="613"/>
      <c r="D76" s="613"/>
      <c r="E76" s="613"/>
      <c r="F76" s="614"/>
      <c r="G76" s="615"/>
      <c r="H76" s="615"/>
      <c r="I76" s="606"/>
      <c r="J76" s="606"/>
      <c r="K76" s="607"/>
      <c r="L76" s="606"/>
      <c r="M76" s="728"/>
      <c r="N76" s="726"/>
    </row>
    <row r="77" spans="2:14" ht="17.25" customHeight="1" x14ac:dyDescent="0.15">
      <c r="B77" s="718" t="s">
        <v>361</v>
      </c>
      <c r="C77" s="613"/>
      <c r="D77" s="613"/>
      <c r="E77" s="613"/>
      <c r="F77" s="614"/>
      <c r="G77" s="615"/>
      <c r="H77" s="615"/>
      <c r="I77" s="606"/>
      <c r="J77" s="606"/>
      <c r="K77" s="607"/>
      <c r="L77" s="606"/>
      <c r="M77" s="728"/>
      <c r="N77" s="726"/>
    </row>
    <row r="78" spans="2:14" ht="17.25" customHeight="1" x14ac:dyDescent="0.15">
      <c r="B78" s="718" t="s">
        <v>362</v>
      </c>
      <c r="C78" s="613"/>
      <c r="D78" s="613"/>
      <c r="E78" s="613"/>
      <c r="F78" s="614"/>
      <c r="G78" s="615"/>
      <c r="H78" s="615"/>
      <c r="I78" s="606"/>
      <c r="J78" s="606"/>
      <c r="K78" s="607"/>
      <c r="L78" s="606"/>
      <c r="M78" s="728"/>
      <c r="N78" s="726"/>
    </row>
    <row r="79" spans="2:14" ht="17.25" customHeight="1" x14ac:dyDescent="0.15">
      <c r="B79" s="718" t="s">
        <v>363</v>
      </c>
      <c r="C79" s="613"/>
      <c r="D79" s="613"/>
      <c r="E79" s="613"/>
      <c r="F79" s="614"/>
      <c r="G79" s="615"/>
      <c r="H79" s="615"/>
      <c r="I79" s="606"/>
      <c r="J79" s="606"/>
      <c r="K79" s="607"/>
      <c r="L79" s="606"/>
      <c r="M79" s="728"/>
      <c r="N79" s="726"/>
    </row>
    <row r="80" spans="2:14" ht="17.25" customHeight="1" x14ac:dyDescent="0.15">
      <c r="B80" s="718" t="s">
        <v>364</v>
      </c>
      <c r="C80" s="613"/>
      <c r="D80" s="613"/>
      <c r="E80" s="613"/>
      <c r="F80" s="614"/>
      <c r="G80" s="615"/>
      <c r="H80" s="615"/>
      <c r="I80" s="606"/>
      <c r="J80" s="606"/>
      <c r="K80" s="607"/>
      <c r="L80" s="606"/>
      <c r="M80" s="728"/>
      <c r="N80" s="726"/>
    </row>
    <row r="81" spans="2:14" ht="17.25" customHeight="1" x14ac:dyDescent="0.15">
      <c r="B81" s="718" t="s">
        <v>365</v>
      </c>
      <c r="C81" s="613"/>
      <c r="D81" s="613"/>
      <c r="E81" s="613"/>
      <c r="F81" s="614"/>
      <c r="G81" s="615"/>
      <c r="H81" s="615"/>
      <c r="I81" s="606"/>
      <c r="J81" s="606"/>
      <c r="K81" s="607"/>
      <c r="L81" s="606"/>
      <c r="M81" s="728"/>
      <c r="N81" s="726"/>
    </row>
    <row r="82" spans="2:14" ht="17.25" customHeight="1" x14ac:dyDescent="0.15">
      <c r="B82" s="718" t="s">
        <v>366</v>
      </c>
      <c r="C82" s="613"/>
      <c r="D82" s="613"/>
      <c r="E82" s="613"/>
      <c r="F82" s="614"/>
      <c r="G82" s="615"/>
      <c r="H82" s="615"/>
      <c r="I82" s="606"/>
      <c r="J82" s="606"/>
      <c r="K82" s="607"/>
      <c r="L82" s="606"/>
      <c r="M82" s="728"/>
      <c r="N82" s="726"/>
    </row>
    <row r="83" spans="2:14" ht="17.25" customHeight="1" x14ac:dyDescent="0.15">
      <c r="B83" s="608" t="s">
        <v>284</v>
      </c>
      <c r="C83" s="608"/>
      <c r="D83" s="608"/>
      <c r="E83" s="609"/>
      <c r="F83" s="609"/>
      <c r="G83" s="609"/>
      <c r="H83" s="609"/>
      <c r="I83" s="610"/>
      <c r="J83" s="610"/>
      <c r="K83" s="611"/>
      <c r="L83" s="610"/>
      <c r="M83" s="729"/>
      <c r="N83" s="727"/>
    </row>
    <row r="84" spans="2:14" ht="17.25" customHeight="1" x14ac:dyDescent="0.15"/>
    <row r="85" spans="2:14" ht="17.25" customHeight="1" x14ac:dyDescent="0.15">
      <c r="B85" s="600" t="s">
        <v>549</v>
      </c>
    </row>
    <row r="86" spans="2:14" ht="17.25" customHeight="1" x14ac:dyDescent="0.15">
      <c r="B86" s="893" t="s">
        <v>256</v>
      </c>
      <c r="C86" s="896" t="s">
        <v>273</v>
      </c>
      <c r="D86" s="897"/>
      <c r="E86" s="903" t="s">
        <v>540</v>
      </c>
      <c r="F86" s="904"/>
      <c r="G86" s="904"/>
      <c r="H86" s="904"/>
      <c r="I86" s="904"/>
      <c r="J86" s="905"/>
      <c r="K86" s="906" t="s">
        <v>542</v>
      </c>
      <c r="L86" s="906" t="s">
        <v>354</v>
      </c>
      <c r="M86" s="909" t="s">
        <v>274</v>
      </c>
      <c r="N86" s="909" t="s">
        <v>276</v>
      </c>
    </row>
    <row r="87" spans="2:14" ht="17.25" customHeight="1" x14ac:dyDescent="0.15">
      <c r="B87" s="894"/>
      <c r="C87" s="898"/>
      <c r="D87" s="899"/>
      <c r="E87" s="900" t="s">
        <v>402</v>
      </c>
      <c r="F87" s="902"/>
      <c r="G87" s="900" t="s">
        <v>543</v>
      </c>
      <c r="H87" s="902"/>
      <c r="I87" s="903" t="s">
        <v>277</v>
      </c>
      <c r="J87" s="905"/>
      <c r="K87" s="907"/>
      <c r="L87" s="907"/>
      <c r="M87" s="910"/>
      <c r="N87" s="910"/>
    </row>
    <row r="88" spans="2:14" ht="17.25" customHeight="1" x14ac:dyDescent="0.15">
      <c r="B88" s="895"/>
      <c r="C88" s="603" t="s">
        <v>257</v>
      </c>
      <c r="D88" s="603" t="s">
        <v>258</v>
      </c>
      <c r="E88" s="603" t="s">
        <v>257</v>
      </c>
      <c r="F88" s="603" t="s">
        <v>258</v>
      </c>
      <c r="G88" s="603" t="s">
        <v>257</v>
      </c>
      <c r="H88" s="603" t="s">
        <v>258</v>
      </c>
      <c r="I88" s="603" t="s">
        <v>257</v>
      </c>
      <c r="J88" s="603" t="s">
        <v>258</v>
      </c>
      <c r="K88" s="908"/>
      <c r="L88" s="908"/>
      <c r="M88" s="911"/>
      <c r="N88" s="911"/>
    </row>
    <row r="89" spans="2:14" ht="17.25" customHeight="1" x14ac:dyDescent="0.15">
      <c r="B89" s="718" t="s">
        <v>301</v>
      </c>
      <c r="C89" s="613">
        <v>22.4</v>
      </c>
      <c r="D89" s="613">
        <v>25</v>
      </c>
      <c r="E89" s="615">
        <v>0.55000000000000004</v>
      </c>
      <c r="F89" s="615">
        <v>0.27500000000000002</v>
      </c>
      <c r="G89" s="615">
        <v>0.03</v>
      </c>
      <c r="H89" s="615">
        <v>3.4000000000000002E-2</v>
      </c>
      <c r="I89" s="616">
        <v>19.100000000000001</v>
      </c>
      <c r="J89" s="616">
        <v>18.7</v>
      </c>
      <c r="K89" s="607"/>
      <c r="L89" s="606"/>
      <c r="M89" s="728"/>
      <c r="N89" s="726"/>
    </row>
    <row r="90" spans="2:14" ht="17.25" customHeight="1" x14ac:dyDescent="0.15">
      <c r="B90" s="718" t="s">
        <v>302</v>
      </c>
      <c r="C90" s="613"/>
      <c r="D90" s="613"/>
      <c r="E90" s="615"/>
      <c r="F90" s="615"/>
      <c r="G90" s="615"/>
      <c r="H90" s="615"/>
      <c r="I90" s="616"/>
      <c r="J90" s="616"/>
      <c r="K90" s="607"/>
      <c r="L90" s="606"/>
      <c r="M90" s="728"/>
      <c r="N90" s="726"/>
    </row>
    <row r="91" spans="2:14" ht="17.25" customHeight="1" x14ac:dyDescent="0.15">
      <c r="B91" s="718" t="s">
        <v>303</v>
      </c>
      <c r="C91" s="613"/>
      <c r="D91" s="613"/>
      <c r="E91" s="615"/>
      <c r="F91" s="615"/>
      <c r="G91" s="615"/>
      <c r="H91" s="615"/>
      <c r="I91" s="616"/>
      <c r="J91" s="616"/>
      <c r="K91" s="607"/>
      <c r="L91" s="606"/>
      <c r="M91" s="728"/>
      <c r="N91" s="726"/>
    </row>
    <row r="92" spans="2:14" ht="17.25" customHeight="1" x14ac:dyDescent="0.15">
      <c r="B92" s="718" t="s">
        <v>304</v>
      </c>
      <c r="C92" s="613"/>
      <c r="D92" s="613"/>
      <c r="E92" s="615"/>
      <c r="F92" s="615"/>
      <c r="G92" s="615"/>
      <c r="H92" s="615"/>
      <c r="I92" s="616"/>
      <c r="J92" s="616"/>
      <c r="K92" s="607"/>
      <c r="L92" s="606"/>
      <c r="M92" s="728"/>
      <c r="N92" s="726"/>
    </row>
    <row r="93" spans="2:14" ht="17.25" customHeight="1" x14ac:dyDescent="0.15">
      <c r="B93" s="718" t="s">
        <v>305</v>
      </c>
      <c r="C93" s="613"/>
      <c r="D93" s="613"/>
      <c r="E93" s="615"/>
      <c r="F93" s="615"/>
      <c r="G93" s="615"/>
      <c r="H93" s="615"/>
      <c r="I93" s="616"/>
      <c r="J93" s="616"/>
      <c r="K93" s="607"/>
      <c r="L93" s="606"/>
      <c r="M93" s="728"/>
      <c r="N93" s="726"/>
    </row>
    <row r="94" spans="2:14" ht="17.25" customHeight="1" x14ac:dyDescent="0.15">
      <c r="B94" s="718" t="s">
        <v>315</v>
      </c>
      <c r="C94" s="613"/>
      <c r="D94" s="613"/>
      <c r="E94" s="615"/>
      <c r="F94" s="615"/>
      <c r="G94" s="615"/>
      <c r="H94" s="615"/>
      <c r="I94" s="616"/>
      <c r="J94" s="616"/>
      <c r="K94" s="607"/>
      <c r="L94" s="606"/>
      <c r="M94" s="728"/>
      <c r="N94" s="726"/>
    </row>
    <row r="95" spans="2:14" ht="17.25" customHeight="1" x14ac:dyDescent="0.15">
      <c r="B95" s="718" t="s">
        <v>316</v>
      </c>
      <c r="C95" s="613"/>
      <c r="D95" s="613"/>
      <c r="E95" s="615"/>
      <c r="F95" s="615"/>
      <c r="G95" s="615"/>
      <c r="H95" s="615"/>
      <c r="I95" s="616"/>
      <c r="J95" s="616"/>
      <c r="K95" s="607"/>
      <c r="L95" s="606"/>
      <c r="M95" s="728"/>
      <c r="N95" s="726"/>
    </row>
    <row r="96" spans="2:14" ht="17.25" customHeight="1" x14ac:dyDescent="0.15">
      <c r="B96" s="718" t="s">
        <v>317</v>
      </c>
      <c r="C96" s="613"/>
      <c r="D96" s="613"/>
      <c r="E96" s="615"/>
      <c r="F96" s="615"/>
      <c r="G96" s="615"/>
      <c r="H96" s="615"/>
      <c r="I96" s="616"/>
      <c r="J96" s="616"/>
      <c r="K96" s="607"/>
      <c r="L96" s="606"/>
      <c r="M96" s="728"/>
      <c r="N96" s="726"/>
    </row>
    <row r="97" spans="2:14" ht="17.25" customHeight="1" x14ac:dyDescent="0.15">
      <c r="B97" s="718" t="s">
        <v>318</v>
      </c>
      <c r="C97" s="613"/>
      <c r="D97" s="613"/>
      <c r="E97" s="615"/>
      <c r="F97" s="615"/>
      <c r="G97" s="615"/>
      <c r="H97" s="615"/>
      <c r="I97" s="616"/>
      <c r="J97" s="616"/>
      <c r="K97" s="607"/>
      <c r="L97" s="606"/>
      <c r="M97" s="728"/>
      <c r="N97" s="726"/>
    </row>
    <row r="98" spans="2:14" ht="17.25" customHeight="1" x14ac:dyDescent="0.15">
      <c r="B98" s="718" t="s">
        <v>319</v>
      </c>
      <c r="C98" s="613"/>
      <c r="D98" s="613"/>
      <c r="E98" s="615"/>
      <c r="F98" s="615"/>
      <c r="G98" s="615"/>
      <c r="H98" s="615"/>
      <c r="I98" s="616"/>
      <c r="J98" s="616"/>
      <c r="K98" s="607"/>
      <c r="L98" s="606"/>
      <c r="M98" s="728"/>
      <c r="N98" s="726"/>
    </row>
    <row r="99" spans="2:14" ht="17.25" customHeight="1" x14ac:dyDescent="0.15">
      <c r="B99" s="718" t="s">
        <v>367</v>
      </c>
      <c r="C99" s="613"/>
      <c r="D99" s="613"/>
      <c r="E99" s="615"/>
      <c r="F99" s="615"/>
      <c r="G99" s="615"/>
      <c r="H99" s="615"/>
      <c r="I99" s="616"/>
      <c r="J99" s="616"/>
      <c r="K99" s="607"/>
      <c r="L99" s="606"/>
      <c r="M99" s="728"/>
      <c r="N99" s="726"/>
    </row>
    <row r="100" spans="2:14" ht="17.25" customHeight="1" x14ac:dyDescent="0.15">
      <c r="B100" s="718" t="s">
        <v>368</v>
      </c>
      <c r="C100" s="613"/>
      <c r="D100" s="613"/>
      <c r="E100" s="615"/>
      <c r="F100" s="615"/>
      <c r="G100" s="615"/>
      <c r="H100" s="615"/>
      <c r="I100" s="616"/>
      <c r="J100" s="616"/>
      <c r="K100" s="607"/>
      <c r="L100" s="606"/>
      <c r="M100" s="728"/>
      <c r="N100" s="726"/>
    </row>
    <row r="101" spans="2:14" ht="17.25" customHeight="1" x14ac:dyDescent="0.15">
      <c r="B101" s="718" t="s">
        <v>369</v>
      </c>
      <c r="C101" s="613"/>
      <c r="D101" s="613"/>
      <c r="E101" s="615"/>
      <c r="F101" s="615"/>
      <c r="G101" s="615"/>
      <c r="H101" s="615"/>
      <c r="I101" s="616"/>
      <c r="J101" s="616"/>
      <c r="K101" s="607"/>
      <c r="L101" s="606"/>
      <c r="M101" s="728"/>
      <c r="N101" s="726"/>
    </row>
    <row r="102" spans="2:14" ht="17.25" customHeight="1" x14ac:dyDescent="0.15">
      <c r="B102" s="718" t="s">
        <v>370</v>
      </c>
      <c r="C102" s="613"/>
      <c r="D102" s="613"/>
      <c r="E102" s="615"/>
      <c r="F102" s="615"/>
      <c r="G102" s="615"/>
      <c r="H102" s="615"/>
      <c r="I102" s="616"/>
      <c r="J102" s="616"/>
      <c r="K102" s="607"/>
      <c r="L102" s="606"/>
      <c r="M102" s="728"/>
      <c r="N102" s="726"/>
    </row>
    <row r="103" spans="2:14" ht="17.25" customHeight="1" x14ac:dyDescent="0.15">
      <c r="B103" s="718" t="s">
        <v>539</v>
      </c>
      <c r="C103" s="613"/>
      <c r="D103" s="613"/>
      <c r="E103" s="615"/>
      <c r="F103" s="615"/>
      <c r="G103" s="615"/>
      <c r="H103" s="615"/>
      <c r="I103" s="616"/>
      <c r="J103" s="616"/>
      <c r="K103" s="607"/>
      <c r="L103" s="606"/>
      <c r="M103" s="728"/>
      <c r="N103" s="726"/>
    </row>
    <row r="104" spans="2:14" ht="17.25" customHeight="1" x14ac:dyDescent="0.15">
      <c r="B104" s="608" t="s">
        <v>284</v>
      </c>
      <c r="C104" s="608"/>
      <c r="D104" s="608"/>
      <c r="E104" s="609"/>
      <c r="F104" s="609"/>
      <c r="G104" s="609"/>
      <c r="H104" s="609"/>
      <c r="I104" s="609"/>
      <c r="J104" s="609"/>
      <c r="K104" s="611"/>
      <c r="L104" s="610"/>
      <c r="M104" s="729"/>
      <c r="N104" s="727"/>
    </row>
    <row r="106" spans="2:14" ht="17.25" customHeight="1" x14ac:dyDescent="0.15">
      <c r="B106" s="600" t="s">
        <v>550</v>
      </c>
    </row>
    <row r="107" spans="2:14" ht="17.25" customHeight="1" x14ac:dyDescent="0.15">
      <c r="B107" s="893" t="s">
        <v>256</v>
      </c>
      <c r="C107" s="889" t="s">
        <v>587</v>
      </c>
      <c r="D107" s="890"/>
      <c r="E107" s="891" t="s">
        <v>588</v>
      </c>
      <c r="F107" s="892"/>
      <c r="G107" s="889" t="s">
        <v>589</v>
      </c>
      <c r="H107" s="890"/>
      <c r="I107" s="889" t="s">
        <v>590</v>
      </c>
      <c r="J107" s="890"/>
      <c r="K107" s="891" t="s">
        <v>542</v>
      </c>
      <c r="L107" s="891" t="s">
        <v>337</v>
      </c>
      <c r="M107" s="909" t="s">
        <v>274</v>
      </c>
      <c r="N107" s="909" t="s">
        <v>276</v>
      </c>
    </row>
    <row r="108" spans="2:14" ht="17.25" customHeight="1" x14ac:dyDescent="0.15">
      <c r="B108" s="894"/>
      <c r="C108" s="890"/>
      <c r="D108" s="890"/>
      <c r="E108" s="892"/>
      <c r="F108" s="892"/>
      <c r="G108" s="890"/>
      <c r="H108" s="890"/>
      <c r="I108" s="890"/>
      <c r="J108" s="890"/>
      <c r="K108" s="891"/>
      <c r="L108" s="891"/>
      <c r="M108" s="910"/>
      <c r="N108" s="910"/>
    </row>
    <row r="109" spans="2:14" ht="17.25" customHeight="1" x14ac:dyDescent="0.15">
      <c r="B109" s="895"/>
      <c r="C109" s="890"/>
      <c r="D109" s="890"/>
      <c r="E109" s="892"/>
      <c r="F109" s="892"/>
      <c r="G109" s="890"/>
      <c r="H109" s="890"/>
      <c r="I109" s="603" t="s">
        <v>585</v>
      </c>
      <c r="J109" s="603" t="s">
        <v>586</v>
      </c>
      <c r="K109" s="891"/>
      <c r="L109" s="891"/>
      <c r="M109" s="911"/>
      <c r="N109" s="911"/>
    </row>
    <row r="110" spans="2:14" ht="17.25" customHeight="1" x14ac:dyDescent="0.15">
      <c r="B110" s="718" t="s">
        <v>527</v>
      </c>
      <c r="C110" s="882"/>
      <c r="D110" s="883"/>
      <c r="E110" s="880"/>
      <c r="F110" s="881"/>
      <c r="G110" s="884"/>
      <c r="H110" s="885"/>
      <c r="I110" s="719"/>
      <c r="J110" s="719"/>
      <c r="K110" s="720"/>
      <c r="L110" s="728"/>
      <c r="M110" s="728"/>
      <c r="N110" s="726"/>
    </row>
    <row r="111" spans="2:14" ht="17.25" customHeight="1" x14ac:dyDescent="0.15">
      <c r="B111" s="718" t="s">
        <v>528</v>
      </c>
      <c r="C111" s="878"/>
      <c r="D111" s="879"/>
      <c r="E111" s="880"/>
      <c r="F111" s="881"/>
      <c r="G111" s="880"/>
      <c r="H111" s="881"/>
      <c r="I111" s="719"/>
      <c r="J111" s="719"/>
      <c r="K111" s="720"/>
      <c r="L111" s="728"/>
      <c r="M111" s="728"/>
      <c r="N111" s="726"/>
    </row>
    <row r="112" spans="2:14" ht="17.25" customHeight="1" x14ac:dyDescent="0.15">
      <c r="B112" s="718" t="s">
        <v>529</v>
      </c>
      <c r="C112" s="878"/>
      <c r="D112" s="879"/>
      <c r="E112" s="880"/>
      <c r="F112" s="881"/>
      <c r="G112" s="880"/>
      <c r="H112" s="881"/>
      <c r="I112" s="719"/>
      <c r="J112" s="719"/>
      <c r="K112" s="720"/>
      <c r="L112" s="728"/>
      <c r="M112" s="728"/>
      <c r="N112" s="726"/>
    </row>
    <row r="113" spans="2:14" ht="17.25" customHeight="1" x14ac:dyDescent="0.15">
      <c r="B113" s="718" t="s">
        <v>530</v>
      </c>
      <c r="C113" s="878"/>
      <c r="D113" s="879"/>
      <c r="E113" s="880"/>
      <c r="F113" s="881"/>
      <c r="G113" s="880"/>
      <c r="H113" s="881"/>
      <c r="I113" s="719"/>
      <c r="J113" s="719"/>
      <c r="K113" s="720"/>
      <c r="L113" s="728"/>
      <c r="M113" s="728"/>
      <c r="N113" s="726"/>
    </row>
    <row r="114" spans="2:14" ht="17.25" customHeight="1" x14ac:dyDescent="0.15">
      <c r="B114" s="718" t="s">
        <v>531</v>
      </c>
      <c r="C114" s="878"/>
      <c r="D114" s="879"/>
      <c r="E114" s="880"/>
      <c r="F114" s="881"/>
      <c r="G114" s="880"/>
      <c r="H114" s="881"/>
      <c r="I114" s="719"/>
      <c r="J114" s="719"/>
      <c r="K114" s="720"/>
      <c r="L114" s="728"/>
      <c r="M114" s="728"/>
      <c r="N114" s="726"/>
    </row>
    <row r="115" spans="2:14" ht="17.25" customHeight="1" x14ac:dyDescent="0.15">
      <c r="B115" s="718" t="s">
        <v>532</v>
      </c>
      <c r="C115" s="878"/>
      <c r="D115" s="879"/>
      <c r="E115" s="880"/>
      <c r="F115" s="881"/>
      <c r="G115" s="880"/>
      <c r="H115" s="881"/>
      <c r="I115" s="719"/>
      <c r="J115" s="719"/>
      <c r="K115" s="720"/>
      <c r="L115" s="728"/>
      <c r="M115" s="728"/>
      <c r="N115" s="726"/>
    </row>
    <row r="116" spans="2:14" ht="17.25" customHeight="1" x14ac:dyDescent="0.15">
      <c r="B116" s="718" t="s">
        <v>533</v>
      </c>
      <c r="C116" s="878"/>
      <c r="D116" s="879"/>
      <c r="E116" s="880"/>
      <c r="F116" s="881"/>
      <c r="G116" s="880"/>
      <c r="H116" s="881"/>
      <c r="I116" s="719"/>
      <c r="J116" s="719"/>
      <c r="K116" s="720"/>
      <c r="L116" s="728"/>
      <c r="M116" s="728"/>
      <c r="N116" s="726"/>
    </row>
    <row r="117" spans="2:14" ht="17.25" customHeight="1" x14ac:dyDescent="0.15">
      <c r="B117" s="718" t="s">
        <v>534</v>
      </c>
      <c r="C117" s="878"/>
      <c r="D117" s="879"/>
      <c r="E117" s="880"/>
      <c r="F117" s="881"/>
      <c r="G117" s="880"/>
      <c r="H117" s="881"/>
      <c r="I117" s="719"/>
      <c r="J117" s="719"/>
      <c r="K117" s="720"/>
      <c r="L117" s="728"/>
      <c r="M117" s="728"/>
      <c r="N117" s="726"/>
    </row>
    <row r="118" spans="2:14" ht="17.25" customHeight="1" x14ac:dyDescent="0.15">
      <c r="B118" s="608" t="s">
        <v>284</v>
      </c>
      <c r="C118" s="722"/>
      <c r="D118" s="723"/>
      <c r="E118" s="724"/>
      <c r="F118" s="725"/>
      <c r="G118" s="724"/>
      <c r="H118" s="725"/>
      <c r="I118" s="609"/>
      <c r="J118" s="609"/>
      <c r="K118" s="721"/>
      <c r="L118" s="729"/>
      <c r="M118" s="729"/>
      <c r="N118" s="727"/>
    </row>
  </sheetData>
  <mergeCells count="74">
    <mergeCell ref="L86:L88"/>
    <mergeCell ref="M86:M88"/>
    <mergeCell ref="N86:N88"/>
    <mergeCell ref="B86:B88"/>
    <mergeCell ref="C86:D87"/>
    <mergeCell ref="E86:J86"/>
    <mergeCell ref="K86:K88"/>
    <mergeCell ref="I87:J87"/>
    <mergeCell ref="G87:H87"/>
    <mergeCell ref="E87:F87"/>
    <mergeCell ref="L107:L109"/>
    <mergeCell ref="M107:M109"/>
    <mergeCell ref="N107:N109"/>
    <mergeCell ref="B107:B109"/>
    <mergeCell ref="K107:K109"/>
    <mergeCell ref="B8:B10"/>
    <mergeCell ref="C8:D9"/>
    <mergeCell ref="E8:J8"/>
    <mergeCell ref="M8:M10"/>
    <mergeCell ref="N8:N10"/>
    <mergeCell ref="E9:F9"/>
    <mergeCell ref="G9:H9"/>
    <mergeCell ref="I9:J9"/>
    <mergeCell ref="K8:K10"/>
    <mergeCell ref="L8:L10"/>
    <mergeCell ref="K60:K62"/>
    <mergeCell ref="L60:L62"/>
    <mergeCell ref="M34:M36"/>
    <mergeCell ref="N34:N36"/>
    <mergeCell ref="E35:F35"/>
    <mergeCell ref="G35:H35"/>
    <mergeCell ref="I35:J35"/>
    <mergeCell ref="K34:K36"/>
    <mergeCell ref="L34:L36"/>
    <mergeCell ref="B5:N5"/>
    <mergeCell ref="G107:H109"/>
    <mergeCell ref="E107:F109"/>
    <mergeCell ref="C107:D109"/>
    <mergeCell ref="I107:J108"/>
    <mergeCell ref="B34:B36"/>
    <mergeCell ref="C34:D35"/>
    <mergeCell ref="E34:J34"/>
    <mergeCell ref="B60:B62"/>
    <mergeCell ref="C60:D61"/>
    <mergeCell ref="E60:J60"/>
    <mergeCell ref="M60:M62"/>
    <mergeCell ref="N60:N62"/>
    <mergeCell ref="E61:F61"/>
    <mergeCell ref="G61:H61"/>
    <mergeCell ref="I61:J61"/>
    <mergeCell ref="C110:D110"/>
    <mergeCell ref="E110:F110"/>
    <mergeCell ref="G110:H110"/>
    <mergeCell ref="C111:D111"/>
    <mergeCell ref="E111:F111"/>
    <mergeCell ref="G111:H111"/>
    <mergeCell ref="C112:D112"/>
    <mergeCell ref="E112:F112"/>
    <mergeCell ref="G112:H112"/>
    <mergeCell ref="C113:D113"/>
    <mergeCell ref="E113:F113"/>
    <mergeCell ref="G113:H113"/>
    <mergeCell ref="C114:D114"/>
    <mergeCell ref="E114:F114"/>
    <mergeCell ref="G114:H114"/>
    <mergeCell ref="C115:D115"/>
    <mergeCell ref="E115:F115"/>
    <mergeCell ref="G115:H115"/>
    <mergeCell ref="C116:D116"/>
    <mergeCell ref="E116:F116"/>
    <mergeCell ref="G116:H116"/>
    <mergeCell ref="C117:D117"/>
    <mergeCell ref="E117:F117"/>
    <mergeCell ref="G117:H117"/>
  </mergeCells>
  <phoneticPr fontId="3"/>
  <pageMargins left="0.70866141732283472" right="0.70866141732283472" top="0.74803149606299213" bottom="0.74803149606299213" header="0.31496062992125984" footer="0.31496062992125984"/>
  <pageSetup paperSize="8" scale="89" fitToHeight="0" orientation="portrait" r:id="rId1"/>
  <headerFooter>
    <oddFooter>&amp;C&amp;P</oddFooter>
  </headerFooter>
  <colBreaks count="1" manualBreakCount="1">
    <brk id="1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25</vt:i4>
      </vt:variant>
    </vt:vector>
  </HeadingPairs>
  <TitlesOfParts>
    <vt:vector size="45" baseType="lpstr">
      <vt:lpstr>様式1-1</vt:lpstr>
      <vt:lpstr>様式1-2</vt:lpstr>
      <vt:lpstr>様式1-4</vt:lpstr>
      <vt:lpstr>様式4-3</vt:lpstr>
      <vt:lpstr>様式5-7</vt:lpstr>
      <vt:lpstr>様式5-8</vt:lpstr>
      <vt:lpstr>様式5-9</vt:lpstr>
      <vt:lpstr>様式8-2</vt:lpstr>
      <vt:lpstr>様式8-3</vt:lpstr>
      <vt:lpstr>様式8-4小</vt:lpstr>
      <vt:lpstr>様式8-4中</vt:lpstr>
      <vt:lpstr>様式8-5-1小</vt:lpstr>
      <vt:lpstr>様式8-5-2中</vt:lpstr>
      <vt:lpstr>様式8-6</vt:lpstr>
      <vt:lpstr>様式8-7-1小</vt:lpstr>
      <vt:lpstr>様式8-7-2中</vt:lpstr>
      <vt:lpstr>前提条件シート⇒</vt:lpstr>
      <vt:lpstr>料金表</vt:lpstr>
      <vt:lpstr>標準提供条件</vt:lpstr>
      <vt:lpstr>入力規則</vt:lpstr>
      <vt:lpstr>'様式8-3'!ehpin</vt:lpstr>
      <vt:lpstr>'様式8-3'!ehpout</vt:lpstr>
      <vt:lpstr>'様式8-3'!ghpin</vt:lpstr>
      <vt:lpstr>'様式8-3'!ghpout</vt:lpstr>
      <vt:lpstr>'様式1-1'!Print_Area</vt:lpstr>
      <vt:lpstr>'様式1-2'!Print_Area</vt:lpstr>
      <vt:lpstr>'様式1-4'!Print_Area</vt:lpstr>
      <vt:lpstr>'様式4-3'!Print_Area</vt:lpstr>
      <vt:lpstr>'様式5-7'!Print_Area</vt:lpstr>
      <vt:lpstr>'様式5-8'!Print_Area</vt:lpstr>
      <vt:lpstr>'様式5-9'!Print_Area</vt:lpstr>
      <vt:lpstr>'様式8-2'!Print_Area</vt:lpstr>
      <vt:lpstr>'様式8-3'!Print_Area</vt:lpstr>
      <vt:lpstr>'様式8-4小'!Print_Area</vt:lpstr>
      <vt:lpstr>'様式8-4中'!Print_Area</vt:lpstr>
      <vt:lpstr>'様式8-5-1小'!Print_Area</vt:lpstr>
      <vt:lpstr>'様式8-5-2中'!Print_Area</vt:lpstr>
      <vt:lpstr>'様式8-6'!Print_Area</vt:lpstr>
      <vt:lpstr>'様式8-7-1小'!Print_Area</vt:lpstr>
      <vt:lpstr>'様式8-7-2中'!Print_Area</vt:lpstr>
      <vt:lpstr>'様式4-3'!Print_Titles</vt:lpstr>
      <vt:lpstr>'様式8-2'!Print_Titles</vt:lpstr>
      <vt:lpstr>'様式8-6'!Print_Titles</vt:lpstr>
      <vt:lpstr>'様式8-7-1小'!Print_Titles</vt:lpstr>
      <vt:lpstr>'様式8-7-2中'!Print_Titles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川崎市</dc:creator>
  <cp:lastModifiedBy>教環室　岩﨑</cp:lastModifiedBy>
  <cp:lastPrinted>2023-05-01T01:31:14Z</cp:lastPrinted>
  <dcterms:created xsi:type="dcterms:W3CDTF">2023-04-18T01:50:27Z</dcterms:created>
  <dcterms:modified xsi:type="dcterms:W3CDTF">2023-05-01T02:39:47Z</dcterms:modified>
</cp:coreProperties>
</file>