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s210d8a1\空調$\230　第２回質問回答\20　様式８修正\HP公表\"/>
    </mc:Choice>
  </mc:AlternateContent>
  <bookViews>
    <workbookView xWindow="1110" yWindow="-120" windowWidth="29730" windowHeight="17520"/>
  </bookViews>
  <sheets>
    <sheet name="様式8-3" sheetId="9" r:id="rId1"/>
    <sheet name="様式8-4小" sheetId="10" r:id="rId2"/>
    <sheet name="様式8-5-1小_電気" sheetId="4" r:id="rId3"/>
    <sheet name="様式8-5-1小_都市ガス" sheetId="33" r:id="rId4"/>
    <sheet name="様式8-5-1小_LPガス" sheetId="34" r:id="rId5"/>
    <sheet name="様式8-6" sheetId="3" r:id="rId6"/>
    <sheet name="様式8-7-1小" sheetId="8" r:id="rId7"/>
    <sheet name="前提条件シート⇒" sheetId="15" r:id="rId8"/>
    <sheet name="料金表" sheetId="12" r:id="rId9"/>
    <sheet name="標準提供条件" sheetId="13" r:id="rId10"/>
    <sheet name="入力規則" sheetId="14" r:id="rId11"/>
  </sheets>
  <externalReferences>
    <externalReference r:id="rId12"/>
    <externalReference r:id="rId13"/>
  </externalReferences>
  <definedNames>
    <definedName name="_1_0T_学校" localSheetId="4">#REF!</definedName>
    <definedName name="_1_0T_学校" localSheetId="2">#REF!</definedName>
    <definedName name="_1_0T_学校" localSheetId="3">#REF!</definedName>
    <definedName name="_1_0T_学校" localSheetId="5">#REF!</definedName>
    <definedName name="_1_0T_学校">#REF!</definedName>
    <definedName name="_xlnm._FilterDatabase" localSheetId="6" hidden="1">'様式8-7-1小'!$B$10:$AJ$112</definedName>
    <definedName name="EHP">#REF!</definedName>
    <definedName name="ehpin" localSheetId="0">'様式8-3'!$B$11:$H$31</definedName>
    <definedName name="EHPIN" localSheetId="4">#REF!</definedName>
    <definedName name="EHPIN" localSheetId="2">#REF!</definedName>
    <definedName name="EHPIN" localSheetId="3">#REF!</definedName>
    <definedName name="EHPIN" localSheetId="5">#REF!</definedName>
    <definedName name="EHPIN">#REF!</definedName>
    <definedName name="ehpout" localSheetId="0">'様式8-3'!$B$63:$H$83</definedName>
    <definedName name="EHPOUT" localSheetId="5">#REF!</definedName>
    <definedName name="EHPOUT">#REF!</definedName>
    <definedName name="elebase" localSheetId="0">[1]エネルギー単価!$E$2</definedName>
    <definedName name="elebase">[2]エネルギー単価!$E$2</definedName>
    <definedName name="elefuel" localSheetId="0">[1]エネルギー単価!$E$5</definedName>
    <definedName name="elefuel">[2]エネルギー単価!$E$5</definedName>
    <definedName name="element">#REF!</definedName>
    <definedName name="elerenewable" localSheetId="0">[1]エネルギー単価!$E$6</definedName>
    <definedName name="elerenewable">[2]エネルギー単価!$E$6</definedName>
    <definedName name="elerest" localSheetId="0">[1]エネルギー単価!$E$4</definedName>
    <definedName name="elerest">[2]エネルギー単価!$E$4</definedName>
    <definedName name="elesummer" localSheetId="0">[1]エネルギー単価!$E$3</definedName>
    <definedName name="elesummer">[2]エネルギー単価!$E$3</definedName>
    <definedName name="FAX" localSheetId="5">#REF!</definedName>
    <definedName name="FAX">#REF!</definedName>
    <definedName name="gasindex" localSheetId="0">'[1]様式９－４－１'!$I$168</definedName>
    <definedName name="gasindex">'[2]様式９－４－１'!$I$168</definedName>
    <definedName name="gasindexx" localSheetId="0">'[1]様式９－４－１'!$I$260</definedName>
    <definedName name="gasindexx">'[2]様式９－４－１'!$I$260</definedName>
    <definedName name="GHP">#REF!</definedName>
    <definedName name="ghpin" localSheetId="0">'様式8-3'!$B$37:$H$57</definedName>
    <definedName name="GHPIN">#REF!</definedName>
    <definedName name="ghpout" localSheetId="0">'様式8-3'!$B$110:$J$118</definedName>
    <definedName name="GHPOUT">#REF!</definedName>
    <definedName name="INVIN">#REF!</definedName>
    <definedName name="INVOUT">#REF!</definedName>
    <definedName name="junior">#REF!</definedName>
    <definedName name="_xlnm.Print_Area" localSheetId="0">'様式8-3'!$B$1:$N$119</definedName>
    <definedName name="_xlnm.Print_Area" localSheetId="1">'様式8-4小'!$B$1:$AI$143</definedName>
    <definedName name="_xlnm.Print_Area" localSheetId="4">'様式8-5-1小_LPガス'!$B$1:$AQ$91</definedName>
    <definedName name="_xlnm.Print_Area" localSheetId="2">'様式8-5-1小_電気'!$B$1:$AQ$91</definedName>
    <definedName name="_xlnm.Print_Area" localSheetId="3">'様式8-5-1小_都市ガス'!$B$1:$AQ$91</definedName>
    <definedName name="_xlnm.Print_Area" localSheetId="5">'様式8-6'!$B$1:$J$477</definedName>
    <definedName name="_xlnm.Print_Area" localSheetId="6">'様式8-7-1小'!$B$1:$AJ$113</definedName>
    <definedName name="_xlnm.Print_Titles" localSheetId="5">'様式8-6'!$7:$9</definedName>
    <definedName name="_xlnm.Print_Titles" localSheetId="6">'様式8-7-1小'!$7:$9</definedName>
    <definedName name="proposer" localSheetId="0">'様式8-3'!#REF!</definedName>
    <definedName name="proposer">'[2]様式９－５'!#REF!</definedName>
    <definedName name="school" localSheetId="4">#REF!</definedName>
    <definedName name="school" localSheetId="2">#REF!</definedName>
    <definedName name="school" localSheetId="3">#REF!</definedName>
    <definedName name="school">#REF!</definedName>
    <definedName name="schoolclass" localSheetId="0">[1]対象校リスト!$B$2:$C$3</definedName>
    <definedName name="schoolclass">[2]対象校リスト!$B$2:$C$3</definedName>
    <definedName name="TEL" localSheetId="4">#REF!</definedName>
    <definedName name="TEL" localSheetId="2">#REF!</definedName>
    <definedName name="TEL" localSheetId="3">#REF!</definedName>
    <definedName name="TEL" localSheetId="5">#REF!</definedName>
    <definedName name="TEL">#REF!</definedName>
    <definedName name="システム" localSheetId="5">#REF!</definedName>
    <definedName name="システム">#REF!</definedName>
    <definedName name="回答部署">#REF!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13" i="8" l="1"/>
  <c r="U93" i="10" l="1"/>
  <c r="T93" i="10"/>
  <c r="Y30" i="33"/>
  <c r="T29" i="33"/>
  <c r="AB87" i="34"/>
  <c r="T87" i="34"/>
  <c r="L87" i="34"/>
  <c r="X86" i="34"/>
  <c r="X88" i="34" s="1"/>
  <c r="T86" i="34"/>
  <c r="T88" i="34" s="1"/>
  <c r="P86" i="34"/>
  <c r="P88" i="34" s="1"/>
  <c r="L86" i="34"/>
  <c r="L88" i="34" s="1"/>
  <c r="H86" i="34"/>
  <c r="H88" i="34" s="1"/>
  <c r="AB85" i="34"/>
  <c r="X85" i="34"/>
  <c r="X87" i="34" s="1"/>
  <c r="T85" i="34"/>
  <c r="P85" i="34"/>
  <c r="P87" i="34" s="1"/>
  <c r="L85" i="34"/>
  <c r="H85" i="34"/>
  <c r="H87" i="34" s="1"/>
  <c r="H84" i="34"/>
  <c r="L82" i="34"/>
  <c r="L81" i="34"/>
  <c r="P80" i="34"/>
  <c r="P82" i="34" s="1"/>
  <c r="L80" i="34"/>
  <c r="H80" i="34"/>
  <c r="P79" i="34"/>
  <c r="P81" i="34" s="1"/>
  <c r="L79" i="34"/>
  <c r="H79" i="34"/>
  <c r="P78" i="34"/>
  <c r="L78" i="34"/>
  <c r="H78" i="34"/>
  <c r="K72" i="34"/>
  <c r="K71" i="34"/>
  <c r="I71" i="34"/>
  <c r="I70" i="34"/>
  <c r="K69" i="34"/>
  <c r="K73" i="34" s="1"/>
  <c r="I69" i="34"/>
  <c r="H67" i="34"/>
  <c r="Q63" i="34"/>
  <c r="P63" i="34"/>
  <c r="Q61" i="34"/>
  <c r="P61" i="34"/>
  <c r="AI51" i="34"/>
  <c r="AI48" i="34"/>
  <c r="AE44" i="34"/>
  <c r="AD44" i="34"/>
  <c r="X44" i="34"/>
  <c r="Q44" i="34"/>
  <c r="P44" i="34"/>
  <c r="J44" i="34"/>
  <c r="AI41" i="34"/>
  <c r="Y39" i="34"/>
  <c r="X38" i="34"/>
  <c r="AB36" i="34"/>
  <c r="AA36" i="34"/>
  <c r="X36" i="34"/>
  <c r="W36" i="34"/>
  <c r="T36" i="34"/>
  <c r="O36" i="34"/>
  <c r="AC36" i="34" s="1"/>
  <c r="N36" i="34"/>
  <c r="M36" i="34"/>
  <c r="L36" i="34"/>
  <c r="Z36" i="34" s="1"/>
  <c r="K36" i="34"/>
  <c r="Y36" i="34" s="1"/>
  <c r="J36" i="34"/>
  <c r="I36" i="34"/>
  <c r="H36" i="34"/>
  <c r="V36" i="34" s="1"/>
  <c r="G36" i="34"/>
  <c r="U36" i="34" s="1"/>
  <c r="F36" i="34"/>
  <c r="AC35" i="34"/>
  <c r="AC45" i="34" s="1"/>
  <c r="AB35" i="34"/>
  <c r="AB39" i="34" s="1"/>
  <c r="AB42" i="34" s="1"/>
  <c r="Y35" i="34"/>
  <c r="Y45" i="34" s="1"/>
  <c r="L35" i="34"/>
  <c r="X34" i="34"/>
  <c r="J34" i="34"/>
  <c r="F34" i="34"/>
  <c r="U33" i="34"/>
  <c r="I33" i="34"/>
  <c r="I37" i="34" s="1"/>
  <c r="I40" i="34" s="1"/>
  <c r="H33" i="34"/>
  <c r="H43" i="34" s="1"/>
  <c r="T32" i="34"/>
  <c r="Y32" i="34" s="1"/>
  <c r="Z35" i="34" s="1"/>
  <c r="K32" i="34"/>
  <c r="N35" i="34" s="1"/>
  <c r="F32" i="34"/>
  <c r="AC31" i="34"/>
  <c r="AB31" i="34"/>
  <c r="AA31" i="34"/>
  <c r="AA35" i="34" s="1"/>
  <c r="Z31" i="34"/>
  <c r="Y31" i="34"/>
  <c r="X31" i="34"/>
  <c r="W31" i="34"/>
  <c r="W33" i="34" s="1"/>
  <c r="V31" i="34"/>
  <c r="U31" i="34"/>
  <c r="T31" i="34"/>
  <c r="T34" i="34" s="1"/>
  <c r="O31" i="34"/>
  <c r="O35" i="34" s="1"/>
  <c r="N31" i="34"/>
  <c r="M31" i="34"/>
  <c r="L31" i="34"/>
  <c r="K31" i="34"/>
  <c r="K35" i="34" s="1"/>
  <c r="J31" i="34"/>
  <c r="I31" i="34"/>
  <c r="H31" i="34"/>
  <c r="G31" i="34"/>
  <c r="G33" i="34" s="1"/>
  <c r="F31" i="34"/>
  <c r="W18" i="34"/>
  <c r="V18" i="34"/>
  <c r="U18" i="34"/>
  <c r="T18" i="34"/>
  <c r="Q18" i="34"/>
  <c r="P18" i="34"/>
  <c r="O18" i="34"/>
  <c r="N18" i="34"/>
  <c r="K18" i="34"/>
  <c r="J18" i="34"/>
  <c r="I18" i="34"/>
  <c r="H18" i="34"/>
  <c r="E18" i="34"/>
  <c r="W17" i="34"/>
  <c r="V17" i="34"/>
  <c r="U17" i="34"/>
  <c r="T17" i="34"/>
  <c r="Q17" i="34"/>
  <c r="P17" i="34"/>
  <c r="O17" i="34"/>
  <c r="N17" i="34"/>
  <c r="K17" i="34"/>
  <c r="J17" i="34"/>
  <c r="F17" i="34" s="1"/>
  <c r="I17" i="34"/>
  <c r="H17" i="34"/>
  <c r="E17" i="34"/>
  <c r="AC13" i="34"/>
  <c r="AB13" i="34"/>
  <c r="AA13" i="34"/>
  <c r="Z13" i="34"/>
  <c r="W13" i="34"/>
  <c r="V13" i="34"/>
  <c r="U13" i="34"/>
  <c r="T13" i="34"/>
  <c r="Q13" i="34"/>
  <c r="P13" i="34"/>
  <c r="O13" i="34"/>
  <c r="N13" i="34"/>
  <c r="K13" i="34"/>
  <c r="J13" i="34"/>
  <c r="I13" i="34"/>
  <c r="H13" i="34"/>
  <c r="E13" i="34"/>
  <c r="AC12" i="34"/>
  <c r="AB12" i="34"/>
  <c r="AA12" i="34"/>
  <c r="Z12" i="34"/>
  <c r="W12" i="34"/>
  <c r="V12" i="34"/>
  <c r="U12" i="34"/>
  <c r="T12" i="34"/>
  <c r="Q12" i="34"/>
  <c r="P12" i="34"/>
  <c r="O12" i="34"/>
  <c r="N12" i="34"/>
  <c r="K12" i="34"/>
  <c r="J12" i="34"/>
  <c r="I12" i="34"/>
  <c r="H12" i="34"/>
  <c r="E12" i="34"/>
  <c r="X88" i="33"/>
  <c r="P88" i="33"/>
  <c r="H88" i="33"/>
  <c r="X86" i="33"/>
  <c r="T86" i="33"/>
  <c r="T88" i="33" s="1"/>
  <c r="P86" i="33"/>
  <c r="L86" i="33"/>
  <c r="L88" i="33" s="1"/>
  <c r="H86" i="33"/>
  <c r="AB85" i="33"/>
  <c r="AB87" i="33" s="1"/>
  <c r="X85" i="33"/>
  <c r="X87" i="33" s="1"/>
  <c r="T85" i="33"/>
  <c r="T87" i="33" s="1"/>
  <c r="P85" i="33"/>
  <c r="P87" i="33" s="1"/>
  <c r="L85" i="33"/>
  <c r="L87" i="33" s="1"/>
  <c r="H85" i="33"/>
  <c r="H87" i="33" s="1"/>
  <c r="H84" i="33"/>
  <c r="P80" i="33"/>
  <c r="P82" i="33" s="1"/>
  <c r="L80" i="33"/>
  <c r="L82" i="33" s="1"/>
  <c r="H80" i="33"/>
  <c r="P79" i="33"/>
  <c r="P81" i="33" s="1"/>
  <c r="L79" i="33"/>
  <c r="L81" i="33" s="1"/>
  <c r="H79" i="33"/>
  <c r="H81" i="33" s="1"/>
  <c r="P78" i="33"/>
  <c r="L78" i="33"/>
  <c r="H78" i="33"/>
  <c r="K72" i="33"/>
  <c r="I71" i="33"/>
  <c r="I70" i="33"/>
  <c r="I72" i="33" s="1"/>
  <c r="K69" i="33"/>
  <c r="K73" i="33" s="1"/>
  <c r="I69" i="33"/>
  <c r="I73" i="33" s="1"/>
  <c r="H67" i="33"/>
  <c r="Q63" i="33"/>
  <c r="P63" i="33"/>
  <c r="Q61" i="33"/>
  <c r="P61" i="33"/>
  <c r="AI51" i="33"/>
  <c r="AI48" i="33"/>
  <c r="AE44" i="33"/>
  <c r="AD44" i="33"/>
  <c r="Q44" i="33"/>
  <c r="P44" i="33"/>
  <c r="AI41" i="33"/>
  <c r="M39" i="33"/>
  <c r="I37" i="33"/>
  <c r="AB36" i="33"/>
  <c r="AA36" i="33"/>
  <c r="X36" i="33"/>
  <c r="W36" i="33"/>
  <c r="T36" i="33"/>
  <c r="O36" i="33"/>
  <c r="AC36" i="33" s="1"/>
  <c r="N36" i="33"/>
  <c r="M36" i="33"/>
  <c r="L36" i="33"/>
  <c r="Z36" i="33" s="1"/>
  <c r="K36" i="33"/>
  <c r="Y36" i="33" s="1"/>
  <c r="J36" i="33"/>
  <c r="I36" i="33"/>
  <c r="H36" i="33"/>
  <c r="V36" i="33" s="1"/>
  <c r="G36" i="33"/>
  <c r="U36" i="33" s="1"/>
  <c r="F36" i="33"/>
  <c r="M35" i="33"/>
  <c r="F34" i="33"/>
  <c r="V33" i="33"/>
  <c r="V37" i="33" s="1"/>
  <c r="I33" i="33"/>
  <c r="T32" i="33"/>
  <c r="K32" i="33"/>
  <c r="F32" i="33"/>
  <c r="AC31" i="33"/>
  <c r="AB31" i="33"/>
  <c r="AA31" i="33"/>
  <c r="Z31" i="33"/>
  <c r="Y31" i="33"/>
  <c r="X31" i="33"/>
  <c r="X34" i="33" s="1"/>
  <c r="W31" i="33"/>
  <c r="W33" i="33" s="1"/>
  <c r="V31" i="33"/>
  <c r="U31" i="33"/>
  <c r="T31" i="33"/>
  <c r="T34" i="33" s="1"/>
  <c r="O31" i="33"/>
  <c r="O35" i="33" s="1"/>
  <c r="N31" i="33"/>
  <c r="N35" i="33" s="1"/>
  <c r="M31" i="33"/>
  <c r="L31" i="33"/>
  <c r="L35" i="33" s="1"/>
  <c r="K31" i="33"/>
  <c r="K35" i="33" s="1"/>
  <c r="J31" i="33"/>
  <c r="J34" i="33" s="1"/>
  <c r="I31" i="33"/>
  <c r="H31" i="33"/>
  <c r="H33" i="33" s="1"/>
  <c r="G31" i="33"/>
  <c r="G33" i="33" s="1"/>
  <c r="F31" i="33"/>
  <c r="W19" i="33"/>
  <c r="V19" i="33"/>
  <c r="U19" i="33"/>
  <c r="T19" i="33"/>
  <c r="Q19" i="33"/>
  <c r="P19" i="33"/>
  <c r="O19" i="33"/>
  <c r="N19" i="33"/>
  <c r="K19" i="33"/>
  <c r="G19" i="33" s="1"/>
  <c r="J19" i="33"/>
  <c r="I19" i="33"/>
  <c r="H19" i="33"/>
  <c r="E19" i="33"/>
  <c r="W17" i="33"/>
  <c r="V17" i="33"/>
  <c r="U17" i="33"/>
  <c r="T17" i="33"/>
  <c r="Q17" i="33"/>
  <c r="P17" i="33"/>
  <c r="O17" i="33"/>
  <c r="N17" i="33"/>
  <c r="K17" i="33"/>
  <c r="J17" i="33"/>
  <c r="I17" i="33"/>
  <c r="H17" i="33"/>
  <c r="E17" i="33"/>
  <c r="AC14" i="33"/>
  <c r="AB14" i="33"/>
  <c r="AA14" i="33"/>
  <c r="Z14" i="33"/>
  <c r="W14" i="33"/>
  <c r="V14" i="33"/>
  <c r="U14" i="33"/>
  <c r="T14" i="33"/>
  <c r="Q14" i="33"/>
  <c r="P14" i="33"/>
  <c r="L14" i="33" s="1"/>
  <c r="O14" i="33"/>
  <c r="N14" i="33"/>
  <c r="K14" i="33"/>
  <c r="Y56" i="33" s="1"/>
  <c r="J14" i="33"/>
  <c r="I14" i="33"/>
  <c r="H14" i="33"/>
  <c r="E14" i="33"/>
  <c r="AC12" i="33"/>
  <c r="AB12" i="33"/>
  <c r="AA12" i="33"/>
  <c r="Z12" i="33"/>
  <c r="W12" i="33"/>
  <c r="V12" i="33"/>
  <c r="U12" i="33"/>
  <c r="T12" i="33"/>
  <c r="R12" i="33" s="1"/>
  <c r="Q12" i="33"/>
  <c r="P12" i="33"/>
  <c r="O12" i="33"/>
  <c r="N12" i="33"/>
  <c r="K12" i="33"/>
  <c r="J12" i="33"/>
  <c r="I12" i="33"/>
  <c r="H12" i="33"/>
  <c r="E12" i="33"/>
  <c r="V40" i="33" l="1"/>
  <c r="S12" i="34"/>
  <c r="M17" i="34"/>
  <c r="S19" i="33"/>
  <c r="F17" i="33"/>
  <c r="L12" i="34"/>
  <c r="F19" i="33"/>
  <c r="G14" i="33"/>
  <c r="S14" i="33"/>
  <c r="Y14" i="33"/>
  <c r="L17" i="34"/>
  <c r="M17" i="33"/>
  <c r="S17" i="33"/>
  <c r="F18" i="34"/>
  <c r="G12" i="33"/>
  <c r="M12" i="33"/>
  <c r="R17" i="33"/>
  <c r="F12" i="33"/>
  <c r="L12" i="33"/>
  <c r="S12" i="33"/>
  <c r="X14" i="33"/>
  <c r="G13" i="34"/>
  <c r="S13" i="34"/>
  <c r="G12" i="34"/>
  <c r="M12" i="34"/>
  <c r="R12" i="34"/>
  <c r="X12" i="33"/>
  <c r="K56" i="33"/>
  <c r="Y12" i="33"/>
  <c r="M14" i="33"/>
  <c r="R14" i="33"/>
  <c r="G17" i="33"/>
  <c r="L17" i="33"/>
  <c r="M19" i="33"/>
  <c r="R19" i="33"/>
  <c r="L19" i="33"/>
  <c r="Y12" i="34"/>
  <c r="F13" i="34"/>
  <c r="T53" i="34"/>
  <c r="G17" i="34"/>
  <c r="S17" i="34"/>
  <c r="R13" i="34"/>
  <c r="F12" i="34"/>
  <c r="X12" i="34"/>
  <c r="Y53" i="34"/>
  <c r="AB55" i="34" s="1"/>
  <c r="R17" i="34"/>
  <c r="S18" i="34"/>
  <c r="I40" i="33"/>
  <c r="T44" i="34"/>
  <c r="AF34" i="34"/>
  <c r="T38" i="34"/>
  <c r="AF38" i="34" s="1"/>
  <c r="F41" i="34"/>
  <c r="F44" i="34"/>
  <c r="R34" i="34"/>
  <c r="L45" i="34"/>
  <c r="G43" i="34"/>
  <c r="R43" i="34" s="1"/>
  <c r="G37" i="34"/>
  <c r="R33" i="34"/>
  <c r="S33" i="34" s="1"/>
  <c r="O45" i="34"/>
  <c r="O39" i="34"/>
  <c r="N45" i="34"/>
  <c r="N39" i="34"/>
  <c r="N42" i="34" s="1"/>
  <c r="F53" i="34"/>
  <c r="I54" i="34" s="1"/>
  <c r="L13" i="34"/>
  <c r="X13" i="34"/>
  <c r="M18" i="34"/>
  <c r="O42" i="34"/>
  <c r="K42" i="34"/>
  <c r="Z45" i="34"/>
  <c r="Z39" i="34"/>
  <c r="AG39" i="34" s="1"/>
  <c r="V33" i="34"/>
  <c r="F38" i="34"/>
  <c r="AC39" i="34"/>
  <c r="AC42" i="34" s="1"/>
  <c r="L42" i="34"/>
  <c r="G18" i="34"/>
  <c r="I73" i="34"/>
  <c r="H82" i="34"/>
  <c r="L18" i="34"/>
  <c r="R18" i="34"/>
  <c r="X41" i="34"/>
  <c r="T41" i="34"/>
  <c r="W40" i="34"/>
  <c r="K39" i="34"/>
  <c r="W43" i="34"/>
  <c r="W37" i="34"/>
  <c r="AA45" i="34"/>
  <c r="AA39" i="34"/>
  <c r="U43" i="34"/>
  <c r="AF33" i="34"/>
  <c r="AG33" i="34" s="1"/>
  <c r="M35" i="34"/>
  <c r="H37" i="34"/>
  <c r="H40" i="34" s="1"/>
  <c r="L39" i="34"/>
  <c r="Y42" i="34"/>
  <c r="K45" i="34"/>
  <c r="K76" i="34"/>
  <c r="K75" i="34"/>
  <c r="K74" i="34"/>
  <c r="K53" i="34"/>
  <c r="M13" i="34"/>
  <c r="Y13" i="34"/>
  <c r="AA42" i="34"/>
  <c r="AG35" i="34"/>
  <c r="U37" i="34"/>
  <c r="I43" i="34"/>
  <c r="AB45" i="34"/>
  <c r="I72" i="34"/>
  <c r="I74" i="34"/>
  <c r="J38" i="34"/>
  <c r="J41" i="34" s="1"/>
  <c r="G40" i="34"/>
  <c r="H81" i="34"/>
  <c r="K70" i="34"/>
  <c r="X44" i="33"/>
  <c r="X38" i="33"/>
  <c r="S35" i="33"/>
  <c r="K39" i="33"/>
  <c r="K45" i="33"/>
  <c r="W43" i="33"/>
  <c r="W37" i="33"/>
  <c r="R34" i="33"/>
  <c r="F44" i="33"/>
  <c r="O42" i="33"/>
  <c r="K42" i="33"/>
  <c r="H43" i="33"/>
  <c r="H37" i="33"/>
  <c r="L45" i="33"/>
  <c r="L39" i="33"/>
  <c r="L42" i="33" s="1"/>
  <c r="T44" i="33"/>
  <c r="AF34" i="33"/>
  <c r="AB35" i="33"/>
  <c r="U33" i="33"/>
  <c r="Y32" i="33"/>
  <c r="M42" i="33"/>
  <c r="G43" i="33"/>
  <c r="G37" i="33"/>
  <c r="R37" i="33" s="1"/>
  <c r="S37" i="33" s="1"/>
  <c r="R33" i="33"/>
  <c r="S33" i="33" s="1"/>
  <c r="O45" i="33"/>
  <c r="O39" i="33"/>
  <c r="AA35" i="33"/>
  <c r="F56" i="33"/>
  <c r="F14" i="33"/>
  <c r="I43" i="33"/>
  <c r="M45" i="33"/>
  <c r="F38" i="33"/>
  <c r="R38" i="33" s="1"/>
  <c r="J41" i="33"/>
  <c r="J44" i="33"/>
  <c r="J38" i="33"/>
  <c r="N45" i="33"/>
  <c r="N39" i="33"/>
  <c r="N42" i="33" s="1"/>
  <c r="Z35" i="33"/>
  <c r="V43" i="33"/>
  <c r="T38" i="33"/>
  <c r="AF38" i="33" s="1"/>
  <c r="W40" i="33"/>
  <c r="T41" i="33"/>
  <c r="K76" i="33"/>
  <c r="K75" i="33"/>
  <c r="K74" i="33"/>
  <c r="T56" i="33"/>
  <c r="V57" i="33" s="1"/>
  <c r="F41" i="33"/>
  <c r="X41" i="33"/>
  <c r="H82" i="33"/>
  <c r="H40" i="33"/>
  <c r="K71" i="33"/>
  <c r="K70" i="33"/>
  <c r="I74" i="33"/>
  <c r="H112" i="8"/>
  <c r="G112" i="8"/>
  <c r="F112" i="8"/>
  <c r="E112" i="8"/>
  <c r="H111" i="8"/>
  <c r="G111" i="8"/>
  <c r="F111" i="8"/>
  <c r="E111" i="8"/>
  <c r="H110" i="8"/>
  <c r="G110" i="8"/>
  <c r="F110" i="8"/>
  <c r="E110" i="8"/>
  <c r="H109" i="8"/>
  <c r="G109" i="8"/>
  <c r="F109" i="8"/>
  <c r="E109" i="8"/>
  <c r="H108" i="8"/>
  <c r="G108" i="8"/>
  <c r="F108" i="8"/>
  <c r="E108" i="8"/>
  <c r="H107" i="8"/>
  <c r="G107" i="8"/>
  <c r="F107" i="8"/>
  <c r="E107" i="8"/>
  <c r="H106" i="8"/>
  <c r="G106" i="8"/>
  <c r="F106" i="8"/>
  <c r="E106" i="8"/>
  <c r="H105" i="8"/>
  <c r="G105" i="8"/>
  <c r="F105" i="8"/>
  <c r="E105" i="8"/>
  <c r="H104" i="8"/>
  <c r="G104" i="8"/>
  <c r="F104" i="8"/>
  <c r="E104" i="8"/>
  <c r="H103" i="8"/>
  <c r="G103" i="8"/>
  <c r="F103" i="8"/>
  <c r="E103" i="8"/>
  <c r="H102" i="8"/>
  <c r="G102" i="8"/>
  <c r="F102" i="8"/>
  <c r="E102" i="8"/>
  <c r="H101" i="8"/>
  <c r="G101" i="8"/>
  <c r="F101" i="8"/>
  <c r="E101" i="8"/>
  <c r="H99" i="8"/>
  <c r="G99" i="8"/>
  <c r="F99" i="8"/>
  <c r="E99" i="8"/>
  <c r="H98" i="8"/>
  <c r="G98" i="8"/>
  <c r="F98" i="8"/>
  <c r="E98" i="8"/>
  <c r="H97" i="8"/>
  <c r="G97" i="8"/>
  <c r="F97" i="8"/>
  <c r="E97" i="8"/>
  <c r="H96" i="8"/>
  <c r="G96" i="8"/>
  <c r="F96" i="8"/>
  <c r="E96" i="8"/>
  <c r="H95" i="8"/>
  <c r="G95" i="8"/>
  <c r="F95" i="8"/>
  <c r="E95" i="8"/>
  <c r="H94" i="8"/>
  <c r="G94" i="8"/>
  <c r="F94" i="8"/>
  <c r="E94" i="8"/>
  <c r="H92" i="8"/>
  <c r="G92" i="8"/>
  <c r="F92" i="8"/>
  <c r="E92" i="8"/>
  <c r="H90" i="8"/>
  <c r="G90" i="8"/>
  <c r="F90" i="8"/>
  <c r="E90" i="8"/>
  <c r="H88" i="8"/>
  <c r="G88" i="8"/>
  <c r="F88" i="8"/>
  <c r="E88" i="8"/>
  <c r="H86" i="8"/>
  <c r="G86" i="8"/>
  <c r="F86" i="8"/>
  <c r="E86" i="8"/>
  <c r="H85" i="8"/>
  <c r="G85" i="8"/>
  <c r="F85" i="8"/>
  <c r="E85" i="8"/>
  <c r="H84" i="8"/>
  <c r="G84" i="8"/>
  <c r="F84" i="8"/>
  <c r="E84" i="8"/>
  <c r="H83" i="8"/>
  <c r="G83" i="8"/>
  <c r="F83" i="8"/>
  <c r="E83" i="8"/>
  <c r="H80" i="8"/>
  <c r="G80" i="8"/>
  <c r="F80" i="8"/>
  <c r="E80" i="8"/>
  <c r="H78" i="8"/>
  <c r="G78" i="8"/>
  <c r="F78" i="8"/>
  <c r="E78" i="8"/>
  <c r="H76" i="8"/>
  <c r="G76" i="8"/>
  <c r="F76" i="8"/>
  <c r="E76" i="8"/>
  <c r="H75" i="8"/>
  <c r="G75" i="8"/>
  <c r="F75" i="8"/>
  <c r="E75" i="8"/>
  <c r="H73" i="8"/>
  <c r="G73" i="8"/>
  <c r="F73" i="8"/>
  <c r="E73" i="8"/>
  <c r="H72" i="8"/>
  <c r="G72" i="8"/>
  <c r="F72" i="8"/>
  <c r="E72" i="8"/>
  <c r="H71" i="8"/>
  <c r="G71" i="8"/>
  <c r="F71" i="8"/>
  <c r="E71" i="8"/>
  <c r="H70" i="8"/>
  <c r="G70" i="8"/>
  <c r="F70" i="8"/>
  <c r="E70" i="8"/>
  <c r="H69" i="8"/>
  <c r="G69" i="8"/>
  <c r="F69" i="8"/>
  <c r="E69" i="8"/>
  <c r="H68" i="8"/>
  <c r="G68" i="8"/>
  <c r="F68" i="8"/>
  <c r="E68" i="8"/>
  <c r="H65" i="8"/>
  <c r="G65" i="8"/>
  <c r="F65" i="8"/>
  <c r="E65" i="8"/>
  <c r="H64" i="8"/>
  <c r="G64" i="8"/>
  <c r="F64" i="8"/>
  <c r="E64" i="8"/>
  <c r="H63" i="8"/>
  <c r="G63" i="8"/>
  <c r="F63" i="8"/>
  <c r="E63" i="8"/>
  <c r="H62" i="8"/>
  <c r="G62" i="8"/>
  <c r="F62" i="8"/>
  <c r="E62" i="8"/>
  <c r="H60" i="8"/>
  <c r="G60" i="8"/>
  <c r="F60" i="8"/>
  <c r="E60" i="8"/>
  <c r="H59" i="8"/>
  <c r="G59" i="8"/>
  <c r="F59" i="8"/>
  <c r="E59" i="8"/>
  <c r="H57" i="8"/>
  <c r="G57" i="8"/>
  <c r="F57" i="8"/>
  <c r="E57" i="8"/>
  <c r="H56" i="8"/>
  <c r="G56" i="8"/>
  <c r="F56" i="8"/>
  <c r="E56" i="8"/>
  <c r="H55" i="8"/>
  <c r="G55" i="8"/>
  <c r="F55" i="8"/>
  <c r="E55" i="8"/>
  <c r="H54" i="8"/>
  <c r="G54" i="8"/>
  <c r="F54" i="8"/>
  <c r="E54" i="8"/>
  <c r="H53" i="8"/>
  <c r="G53" i="8"/>
  <c r="F53" i="8"/>
  <c r="E53" i="8"/>
  <c r="H52" i="8"/>
  <c r="G52" i="8"/>
  <c r="F52" i="8"/>
  <c r="E52" i="8"/>
  <c r="H51" i="8"/>
  <c r="G51" i="8"/>
  <c r="F51" i="8"/>
  <c r="E51" i="8"/>
  <c r="H50" i="8"/>
  <c r="G50" i="8"/>
  <c r="F50" i="8"/>
  <c r="E50" i="8"/>
  <c r="H49" i="8"/>
  <c r="G49" i="8"/>
  <c r="F49" i="8"/>
  <c r="E49" i="8"/>
  <c r="H47" i="8"/>
  <c r="G47" i="8"/>
  <c r="F47" i="8"/>
  <c r="E47" i="8"/>
  <c r="H45" i="8"/>
  <c r="G45" i="8"/>
  <c r="F45" i="8"/>
  <c r="E45" i="8"/>
  <c r="H44" i="8"/>
  <c r="G44" i="8"/>
  <c r="F44" i="8"/>
  <c r="E44" i="8"/>
  <c r="H43" i="8"/>
  <c r="G43" i="8"/>
  <c r="F43" i="8"/>
  <c r="E43" i="8"/>
  <c r="H42" i="8"/>
  <c r="G42" i="8"/>
  <c r="F42" i="8"/>
  <c r="E42" i="8"/>
  <c r="H41" i="8"/>
  <c r="G41" i="8"/>
  <c r="F41" i="8"/>
  <c r="E41" i="8"/>
  <c r="H40" i="8"/>
  <c r="G40" i="8"/>
  <c r="F40" i="8"/>
  <c r="E40" i="8"/>
  <c r="H39" i="8"/>
  <c r="G39" i="8"/>
  <c r="F39" i="8"/>
  <c r="E39" i="8"/>
  <c r="H38" i="8"/>
  <c r="G38" i="8"/>
  <c r="F38" i="8"/>
  <c r="E38" i="8"/>
  <c r="H37" i="8"/>
  <c r="G37" i="8"/>
  <c r="F37" i="8"/>
  <c r="E37" i="8"/>
  <c r="H36" i="8"/>
  <c r="G36" i="8"/>
  <c r="F36" i="8"/>
  <c r="E36" i="8"/>
  <c r="H35" i="8"/>
  <c r="G35" i="8"/>
  <c r="F35" i="8"/>
  <c r="E35" i="8"/>
  <c r="H34" i="8"/>
  <c r="G34" i="8"/>
  <c r="F34" i="8"/>
  <c r="E34" i="8"/>
  <c r="H33" i="8"/>
  <c r="G33" i="8"/>
  <c r="F33" i="8"/>
  <c r="E33" i="8"/>
  <c r="H32" i="8"/>
  <c r="G32" i="8"/>
  <c r="F32" i="8"/>
  <c r="E32" i="8"/>
  <c r="H31" i="8"/>
  <c r="G31" i="8"/>
  <c r="F31" i="8"/>
  <c r="E31" i="8"/>
  <c r="H30" i="8"/>
  <c r="G30" i="8"/>
  <c r="F30" i="8"/>
  <c r="E30" i="8"/>
  <c r="H29" i="8"/>
  <c r="G29" i="8"/>
  <c r="F29" i="8"/>
  <c r="E29" i="8"/>
  <c r="H28" i="8"/>
  <c r="G28" i="8"/>
  <c r="F28" i="8"/>
  <c r="E28" i="8"/>
  <c r="H27" i="8"/>
  <c r="G27" i="8"/>
  <c r="F27" i="8"/>
  <c r="E27" i="8"/>
  <c r="H25" i="8"/>
  <c r="G25" i="8"/>
  <c r="F25" i="8"/>
  <c r="E25" i="8"/>
  <c r="H24" i="8"/>
  <c r="G24" i="8"/>
  <c r="F24" i="8"/>
  <c r="E24" i="8"/>
  <c r="H22" i="8"/>
  <c r="G22" i="8"/>
  <c r="F22" i="8"/>
  <c r="E22" i="8"/>
  <c r="H21" i="8"/>
  <c r="G21" i="8"/>
  <c r="F21" i="8"/>
  <c r="E21" i="8"/>
  <c r="H20" i="8"/>
  <c r="G20" i="8"/>
  <c r="F20" i="8"/>
  <c r="E20" i="8"/>
  <c r="H19" i="8"/>
  <c r="G19" i="8"/>
  <c r="F19" i="8"/>
  <c r="E19" i="8"/>
  <c r="H18" i="8"/>
  <c r="G18" i="8"/>
  <c r="F18" i="8"/>
  <c r="E18" i="8"/>
  <c r="H17" i="8"/>
  <c r="G17" i="8"/>
  <c r="F17" i="8"/>
  <c r="E17" i="8"/>
  <c r="H16" i="8"/>
  <c r="G16" i="8"/>
  <c r="F16" i="8"/>
  <c r="E16" i="8"/>
  <c r="H15" i="8"/>
  <c r="G15" i="8"/>
  <c r="F15" i="8"/>
  <c r="E15" i="8"/>
  <c r="H14" i="8"/>
  <c r="G14" i="8"/>
  <c r="F14" i="8"/>
  <c r="E14" i="8"/>
  <c r="H13" i="8"/>
  <c r="G13" i="8"/>
  <c r="F13" i="8"/>
  <c r="E13" i="8"/>
  <c r="AC14" i="4"/>
  <c r="AB14" i="4"/>
  <c r="AA14" i="4"/>
  <c r="Z14" i="4"/>
  <c r="W14" i="4"/>
  <c r="V14" i="4"/>
  <c r="U14" i="4"/>
  <c r="T14" i="4"/>
  <c r="Q14" i="4"/>
  <c r="P14" i="4"/>
  <c r="O14" i="4"/>
  <c r="N14" i="4"/>
  <c r="K14" i="4"/>
  <c r="Y56" i="4" s="1"/>
  <c r="J14" i="4"/>
  <c r="T56" i="4" s="1"/>
  <c r="I14" i="4"/>
  <c r="K56" i="4" s="1"/>
  <c r="H14" i="4"/>
  <c r="E14" i="4"/>
  <c r="AC13" i="4"/>
  <c r="AB13" i="4"/>
  <c r="AA13" i="4"/>
  <c r="Z13" i="4"/>
  <c r="W13" i="4"/>
  <c r="V13" i="4"/>
  <c r="U13" i="4"/>
  <c r="T13" i="4"/>
  <c r="Q13" i="4"/>
  <c r="P13" i="4"/>
  <c r="O13" i="4"/>
  <c r="N13" i="4"/>
  <c r="K13" i="4"/>
  <c r="Y53" i="4" s="1"/>
  <c r="J13" i="4"/>
  <c r="T53" i="4" s="1"/>
  <c r="I13" i="4"/>
  <c r="H13" i="4"/>
  <c r="E13" i="4"/>
  <c r="W19" i="4"/>
  <c r="V19" i="4"/>
  <c r="U19" i="4"/>
  <c r="T19" i="4"/>
  <c r="Q19" i="4"/>
  <c r="P19" i="4"/>
  <c r="O19" i="4"/>
  <c r="N19" i="4"/>
  <c r="K19" i="4"/>
  <c r="J19" i="4"/>
  <c r="I19" i="4"/>
  <c r="H19" i="4"/>
  <c r="E19" i="4"/>
  <c r="W18" i="4"/>
  <c r="V18" i="4"/>
  <c r="U18" i="4"/>
  <c r="T18" i="4"/>
  <c r="Q18" i="4"/>
  <c r="P18" i="4"/>
  <c r="O18" i="4"/>
  <c r="N18" i="4"/>
  <c r="K18" i="4"/>
  <c r="J18" i="4"/>
  <c r="I18" i="4"/>
  <c r="H18" i="4"/>
  <c r="E18" i="4"/>
  <c r="J136" i="10"/>
  <c r="E14" i="34" s="1"/>
  <c r="E15" i="34" s="1"/>
  <c r="J135" i="10"/>
  <c r="E13" i="33" s="1"/>
  <c r="E15" i="33" s="1"/>
  <c r="S88" i="10"/>
  <c r="S87" i="10"/>
  <c r="S93" i="10"/>
  <c r="S95" i="10"/>
  <c r="Y94" i="10"/>
  <c r="W18" i="33" s="1"/>
  <c r="W21" i="33" s="1"/>
  <c r="X94" i="10"/>
  <c r="V18" i="33" s="1"/>
  <c r="V21" i="33" s="1"/>
  <c r="W94" i="10"/>
  <c r="Q18" i="33" s="1"/>
  <c r="Q21" i="33" s="1"/>
  <c r="V94" i="10"/>
  <c r="P18" i="33" s="1"/>
  <c r="P21" i="33" s="1"/>
  <c r="U94" i="10"/>
  <c r="K18" i="33" s="1"/>
  <c r="K21" i="33" s="1"/>
  <c r="T94" i="10"/>
  <c r="S94" i="10"/>
  <c r="S91" i="10"/>
  <c r="E19" i="34" s="1"/>
  <c r="E21" i="34" s="1"/>
  <c r="S90" i="10"/>
  <c r="E18" i="33" s="1"/>
  <c r="E21" i="33" s="1"/>
  <c r="S83" i="10"/>
  <c r="AE12" i="8"/>
  <c r="H12" i="8"/>
  <c r="F12" i="8"/>
  <c r="J12" i="10"/>
  <c r="I57" i="33" l="1"/>
  <c r="F19" i="4"/>
  <c r="R19" i="4"/>
  <c r="T51" i="33"/>
  <c r="AE51" i="33"/>
  <c r="AD51" i="33"/>
  <c r="J18" i="33"/>
  <c r="J21" i="33" s="1"/>
  <c r="V50" i="33"/>
  <c r="W50" i="33"/>
  <c r="X51" i="33"/>
  <c r="G13" i="4"/>
  <c r="M13" i="4"/>
  <c r="S13" i="4"/>
  <c r="Y13" i="4"/>
  <c r="F14" i="4"/>
  <c r="R14" i="4"/>
  <c r="N55" i="34"/>
  <c r="N62" i="34" s="1"/>
  <c r="I76" i="34"/>
  <c r="I75" i="34"/>
  <c r="K54" i="34"/>
  <c r="AA55" i="34"/>
  <c r="Y54" i="34"/>
  <c r="W54" i="34"/>
  <c r="I61" i="34" s="1"/>
  <c r="L55" i="34"/>
  <c r="F54" i="34"/>
  <c r="R41" i="34"/>
  <c r="Z42" i="34"/>
  <c r="T54" i="34"/>
  <c r="AF41" i="34"/>
  <c r="AC55" i="34"/>
  <c r="O55" i="34"/>
  <c r="J54" i="34"/>
  <c r="H54" i="34"/>
  <c r="AF43" i="34"/>
  <c r="X54" i="34"/>
  <c r="R38" i="34"/>
  <c r="AF44" i="34"/>
  <c r="R40" i="34"/>
  <c r="G54" i="34"/>
  <c r="AF37" i="34"/>
  <c r="AG37" i="34" s="1"/>
  <c r="M45" i="34"/>
  <c r="R44" i="34" s="1"/>
  <c r="M39" i="34"/>
  <c r="M42" i="34" s="1"/>
  <c r="V43" i="34"/>
  <c r="V37" i="34"/>
  <c r="V40" i="34" s="1"/>
  <c r="U40" i="34"/>
  <c r="R37" i="34"/>
  <c r="S37" i="34" s="1"/>
  <c r="S35" i="34"/>
  <c r="L57" i="33"/>
  <c r="N57" i="33"/>
  <c r="X57" i="33"/>
  <c r="W57" i="33"/>
  <c r="AB52" i="33"/>
  <c r="AB45" i="33"/>
  <c r="AB39" i="33"/>
  <c r="AB42" i="33" s="1"/>
  <c r="I63" i="33"/>
  <c r="F57" i="33"/>
  <c r="R41" i="33"/>
  <c r="J57" i="33"/>
  <c r="R43" i="33"/>
  <c r="M57" i="33"/>
  <c r="I76" i="33"/>
  <c r="I75" i="33"/>
  <c r="G40" i="33"/>
  <c r="Z52" i="33"/>
  <c r="Z45" i="33"/>
  <c r="Z39" i="33"/>
  <c r="Z42" i="33" s="1"/>
  <c r="Y35" i="33"/>
  <c r="AC35" i="33"/>
  <c r="S39" i="33"/>
  <c r="O57" i="33"/>
  <c r="H57" i="33"/>
  <c r="H63" i="33" s="1"/>
  <c r="T57" i="33"/>
  <c r="AF41" i="33"/>
  <c r="AA45" i="33"/>
  <c r="AA52" i="33" s="1"/>
  <c r="AA39" i="33"/>
  <c r="AA42" i="33" s="1"/>
  <c r="U50" i="33"/>
  <c r="AF50" i="33" s="1"/>
  <c r="U37" i="33"/>
  <c r="AF33" i="33"/>
  <c r="AG33" i="33" s="1"/>
  <c r="U43" i="33"/>
  <c r="AF43" i="33" s="1"/>
  <c r="K57" i="33"/>
  <c r="S42" i="33"/>
  <c r="R44" i="33"/>
  <c r="S19" i="4"/>
  <c r="G12" i="8"/>
  <c r="E12" i="8"/>
  <c r="L18" i="4"/>
  <c r="F13" i="4"/>
  <c r="L13" i="4"/>
  <c r="R13" i="4"/>
  <c r="X13" i="4"/>
  <c r="S14" i="4"/>
  <c r="L19" i="4"/>
  <c r="G19" i="4"/>
  <c r="M19" i="4"/>
  <c r="Y14" i="4"/>
  <c r="F56" i="4"/>
  <c r="F53" i="4"/>
  <c r="G14" i="4"/>
  <c r="X14" i="4"/>
  <c r="K53" i="4"/>
  <c r="F18" i="4"/>
  <c r="G18" i="4"/>
  <c r="M18" i="4"/>
  <c r="M14" i="4"/>
  <c r="L14" i="4"/>
  <c r="S89" i="10"/>
  <c r="S97" i="10"/>
  <c r="S96" i="10"/>
  <c r="AF51" i="33" l="1"/>
  <c r="O62" i="34"/>
  <c r="AH41" i="33"/>
  <c r="J63" i="33"/>
  <c r="R79" i="34"/>
  <c r="F61" i="34"/>
  <c r="R54" i="34"/>
  <c r="N79" i="34"/>
  <c r="K61" i="34"/>
  <c r="U54" i="34"/>
  <c r="AF40" i="34"/>
  <c r="AG40" i="34" s="1"/>
  <c r="M55" i="34"/>
  <c r="M62" i="34" s="1"/>
  <c r="S39" i="34"/>
  <c r="AH41" i="34"/>
  <c r="S42" i="34"/>
  <c r="V54" i="34"/>
  <c r="H61" i="34" s="1"/>
  <c r="S40" i="34"/>
  <c r="AH40" i="34"/>
  <c r="Z55" i="34"/>
  <c r="L62" i="34" s="1"/>
  <c r="AG42" i="34"/>
  <c r="J61" i="34"/>
  <c r="AF37" i="33"/>
  <c r="AG37" i="33" s="1"/>
  <c r="U40" i="33"/>
  <c r="AC45" i="33"/>
  <c r="AC52" i="33" s="1"/>
  <c r="AC39" i="33"/>
  <c r="AC42" i="33" s="1"/>
  <c r="G57" i="33"/>
  <c r="V85" i="33" s="1"/>
  <c r="R40" i="33"/>
  <c r="AG50" i="33"/>
  <c r="Y52" i="33"/>
  <c r="Y45" i="33"/>
  <c r="AF44" i="33" s="1"/>
  <c r="AG35" i="33"/>
  <c r="Y39" i="33"/>
  <c r="Z57" i="33"/>
  <c r="L63" i="33" s="1"/>
  <c r="AD85" i="33"/>
  <c r="R85" i="33"/>
  <c r="F63" i="33"/>
  <c r="N86" i="33"/>
  <c r="AB57" i="33"/>
  <c r="N63" i="33" s="1"/>
  <c r="AA57" i="33"/>
  <c r="M63" i="33" s="1"/>
  <c r="AI40" i="34" l="1"/>
  <c r="Z86" i="33"/>
  <c r="Z85" i="33"/>
  <c r="R86" i="33"/>
  <c r="R81" i="34"/>
  <c r="R62" i="34"/>
  <c r="J80" i="34"/>
  <c r="J81" i="34"/>
  <c r="N81" i="34"/>
  <c r="N85" i="33"/>
  <c r="V86" i="33"/>
  <c r="R57" i="33"/>
  <c r="AO56" i="33" s="1"/>
  <c r="J86" i="33"/>
  <c r="AO50" i="34"/>
  <c r="R55" i="34"/>
  <c r="AI42" i="34"/>
  <c r="R80" i="34"/>
  <c r="N80" i="34"/>
  <c r="AF54" i="34"/>
  <c r="AP50" i="34" s="1"/>
  <c r="G61" i="34"/>
  <c r="N78" i="34" s="1"/>
  <c r="AF55" i="34"/>
  <c r="AP51" i="34" s="1"/>
  <c r="N82" i="34"/>
  <c r="J82" i="34"/>
  <c r="R82" i="34"/>
  <c r="S40" i="33"/>
  <c r="AF40" i="33"/>
  <c r="AG40" i="33" s="1"/>
  <c r="U57" i="33"/>
  <c r="G63" i="33" s="1"/>
  <c r="AC57" i="33"/>
  <c r="O63" i="33" s="1"/>
  <c r="AG52" i="33"/>
  <c r="AG39" i="33"/>
  <c r="Y42" i="33"/>
  <c r="AH40" i="33" l="1"/>
  <c r="AF81" i="34"/>
  <c r="AP77" i="34"/>
  <c r="AO78" i="34"/>
  <c r="AP52" i="34"/>
  <c r="R78" i="34"/>
  <c r="AH54" i="34"/>
  <c r="R61" i="34"/>
  <c r="S61" i="34" s="1"/>
  <c r="AH55" i="34"/>
  <c r="AO51" i="34"/>
  <c r="AQ51" i="34" s="1"/>
  <c r="AP78" i="34"/>
  <c r="AF82" i="34"/>
  <c r="AQ50" i="34"/>
  <c r="AF80" i="34"/>
  <c r="AO57" i="33"/>
  <c r="AI40" i="33"/>
  <c r="Y57" i="33"/>
  <c r="K63" i="33" s="1"/>
  <c r="R63" i="33" s="1"/>
  <c r="AG42" i="33"/>
  <c r="AI42" i="33" s="1"/>
  <c r="AQ78" i="34" l="1"/>
  <c r="AH81" i="34"/>
  <c r="AO52" i="34"/>
  <c r="AQ52" i="34"/>
  <c r="AP79" i="34"/>
  <c r="J78" i="34"/>
  <c r="AF78" i="34" s="1"/>
  <c r="AH78" i="34" s="1"/>
  <c r="J79" i="34"/>
  <c r="J84" i="33"/>
  <c r="AH84" i="33" s="1"/>
  <c r="J85" i="33"/>
  <c r="J87" i="33"/>
  <c r="Z87" i="33"/>
  <c r="V88" i="33"/>
  <c r="AD87" i="33"/>
  <c r="R88" i="33"/>
  <c r="J88" i="33"/>
  <c r="N88" i="33"/>
  <c r="R87" i="33"/>
  <c r="AF57" i="33"/>
  <c r="V87" i="33"/>
  <c r="Z88" i="33"/>
  <c r="N87" i="33"/>
  <c r="AO77" i="34" l="1"/>
  <c r="AF79" i="34"/>
  <c r="AH79" i="34" s="1"/>
  <c r="AH83" i="34" s="1"/>
  <c r="AP83" i="33"/>
  <c r="AP84" i="33" s="1"/>
  <c r="AH87" i="33"/>
  <c r="AP56" i="33"/>
  <c r="AH57" i="33"/>
  <c r="AO83" i="33"/>
  <c r="AH85" i="33"/>
  <c r="AB12" i="8"/>
  <c r="AA12" i="8"/>
  <c r="X12" i="8"/>
  <c r="W12" i="8"/>
  <c r="AB112" i="8"/>
  <c r="AA112" i="8"/>
  <c r="X112" i="8"/>
  <c r="W112" i="8"/>
  <c r="AB111" i="8"/>
  <c r="AA111" i="8"/>
  <c r="X111" i="8"/>
  <c r="W111" i="8"/>
  <c r="AB110" i="8"/>
  <c r="AA110" i="8"/>
  <c r="X110" i="8"/>
  <c r="W110" i="8"/>
  <c r="AB109" i="8"/>
  <c r="AA109" i="8"/>
  <c r="X109" i="8"/>
  <c r="W109" i="8"/>
  <c r="AB108" i="8"/>
  <c r="AA108" i="8"/>
  <c r="X108" i="8"/>
  <c r="W108" i="8"/>
  <c r="AB107" i="8"/>
  <c r="AA107" i="8"/>
  <c r="X107" i="8"/>
  <c r="W107" i="8"/>
  <c r="AB106" i="8"/>
  <c r="AA106" i="8"/>
  <c r="X106" i="8"/>
  <c r="W106" i="8"/>
  <c r="AB105" i="8"/>
  <c r="AA105" i="8"/>
  <c r="X105" i="8"/>
  <c r="W105" i="8"/>
  <c r="AB104" i="8"/>
  <c r="AA104" i="8"/>
  <c r="X104" i="8"/>
  <c r="W104" i="8"/>
  <c r="AB103" i="8"/>
  <c r="AA103" i="8"/>
  <c r="X103" i="8"/>
  <c r="W103" i="8"/>
  <c r="AB102" i="8"/>
  <c r="AA102" i="8"/>
  <c r="X102" i="8"/>
  <c r="W102" i="8"/>
  <c r="AB101" i="8"/>
  <c r="AA101" i="8"/>
  <c r="X101" i="8"/>
  <c r="W101" i="8"/>
  <c r="AB99" i="8"/>
  <c r="AA99" i="8"/>
  <c r="X99" i="8"/>
  <c r="W99" i="8"/>
  <c r="AB98" i="8"/>
  <c r="AA98" i="8"/>
  <c r="X98" i="8"/>
  <c r="W98" i="8"/>
  <c r="AB97" i="8"/>
  <c r="AA97" i="8"/>
  <c r="X97" i="8"/>
  <c r="W97" i="8"/>
  <c r="AB96" i="8"/>
  <c r="AA96" i="8"/>
  <c r="X96" i="8"/>
  <c r="W96" i="8"/>
  <c r="AB95" i="8"/>
  <c r="AA95" i="8"/>
  <c r="X95" i="8"/>
  <c r="W95" i="8"/>
  <c r="AB94" i="8"/>
  <c r="AA94" i="8"/>
  <c r="X94" i="8"/>
  <c r="W94" i="8"/>
  <c r="AB92" i="8"/>
  <c r="AA92" i="8"/>
  <c r="X92" i="8"/>
  <c r="W92" i="8"/>
  <c r="AB90" i="8"/>
  <c r="AA90" i="8"/>
  <c r="X90" i="8"/>
  <c r="W90" i="8"/>
  <c r="AB88" i="8"/>
  <c r="AA88" i="8"/>
  <c r="X88" i="8"/>
  <c r="W88" i="8"/>
  <c r="AB86" i="8"/>
  <c r="AA86" i="8"/>
  <c r="X86" i="8"/>
  <c r="W86" i="8"/>
  <c r="AB85" i="8"/>
  <c r="AA85" i="8"/>
  <c r="X85" i="8"/>
  <c r="W85" i="8"/>
  <c r="AB84" i="8"/>
  <c r="AA84" i="8"/>
  <c r="X84" i="8"/>
  <c r="W84" i="8"/>
  <c r="AB83" i="8"/>
  <c r="AA83" i="8"/>
  <c r="X83" i="8"/>
  <c r="W83" i="8"/>
  <c r="AB80" i="8"/>
  <c r="AA80" i="8"/>
  <c r="X80" i="8"/>
  <c r="W80" i="8"/>
  <c r="AB78" i="8"/>
  <c r="AA78" i="8"/>
  <c r="X78" i="8"/>
  <c r="W78" i="8"/>
  <c r="AB76" i="8"/>
  <c r="AA76" i="8"/>
  <c r="X76" i="8"/>
  <c r="W76" i="8"/>
  <c r="AB75" i="8"/>
  <c r="AA75" i="8"/>
  <c r="X75" i="8"/>
  <c r="W75" i="8"/>
  <c r="AB73" i="8"/>
  <c r="AA73" i="8"/>
  <c r="X73" i="8"/>
  <c r="W73" i="8"/>
  <c r="AB72" i="8"/>
  <c r="AA72" i="8"/>
  <c r="X72" i="8"/>
  <c r="W72" i="8"/>
  <c r="AB71" i="8"/>
  <c r="AA71" i="8"/>
  <c r="X71" i="8"/>
  <c r="W71" i="8"/>
  <c r="AB70" i="8"/>
  <c r="AA70" i="8"/>
  <c r="X70" i="8"/>
  <c r="W70" i="8"/>
  <c r="AB69" i="8"/>
  <c r="AA69" i="8"/>
  <c r="X69" i="8"/>
  <c r="W69" i="8"/>
  <c r="AB68" i="8"/>
  <c r="AA68" i="8"/>
  <c r="X68" i="8"/>
  <c r="W68" i="8"/>
  <c r="AB65" i="8"/>
  <c r="AA65" i="8"/>
  <c r="X65" i="8"/>
  <c r="W65" i="8"/>
  <c r="AB64" i="8"/>
  <c r="AA64" i="8"/>
  <c r="X64" i="8"/>
  <c r="W64" i="8"/>
  <c r="AB63" i="8"/>
  <c r="AA63" i="8"/>
  <c r="X63" i="8"/>
  <c r="W63" i="8"/>
  <c r="AB62" i="8"/>
  <c r="AA62" i="8"/>
  <c r="X62" i="8"/>
  <c r="W62" i="8"/>
  <c r="AB60" i="8"/>
  <c r="AA60" i="8"/>
  <c r="X60" i="8"/>
  <c r="W60" i="8"/>
  <c r="AB59" i="8"/>
  <c r="AA59" i="8"/>
  <c r="X59" i="8"/>
  <c r="W59" i="8"/>
  <c r="AB57" i="8"/>
  <c r="AA57" i="8"/>
  <c r="X57" i="8"/>
  <c r="W57" i="8"/>
  <c r="AB56" i="8"/>
  <c r="AA56" i="8"/>
  <c r="X56" i="8"/>
  <c r="W56" i="8"/>
  <c r="AB55" i="8"/>
  <c r="AA55" i="8"/>
  <c r="X55" i="8"/>
  <c r="W55" i="8"/>
  <c r="AB54" i="8"/>
  <c r="AA54" i="8"/>
  <c r="X54" i="8"/>
  <c r="W54" i="8"/>
  <c r="AB53" i="8"/>
  <c r="AA53" i="8"/>
  <c r="X53" i="8"/>
  <c r="W53" i="8"/>
  <c r="AB52" i="8"/>
  <c r="AA52" i="8"/>
  <c r="X52" i="8"/>
  <c r="W52" i="8"/>
  <c r="AB51" i="8"/>
  <c r="AA51" i="8"/>
  <c r="X51" i="8"/>
  <c r="W51" i="8"/>
  <c r="AB50" i="8"/>
  <c r="AA50" i="8"/>
  <c r="X50" i="8"/>
  <c r="W50" i="8"/>
  <c r="AB49" i="8"/>
  <c r="AA49" i="8"/>
  <c r="X49" i="8"/>
  <c r="W49" i="8"/>
  <c r="AB47" i="8"/>
  <c r="AA47" i="8"/>
  <c r="X47" i="8"/>
  <c r="W47" i="8"/>
  <c r="AB45" i="8"/>
  <c r="AA45" i="8"/>
  <c r="X45" i="8"/>
  <c r="W45" i="8"/>
  <c r="AB44" i="8"/>
  <c r="AA44" i="8"/>
  <c r="X44" i="8"/>
  <c r="W44" i="8"/>
  <c r="AB43" i="8"/>
  <c r="AA43" i="8"/>
  <c r="X43" i="8"/>
  <c r="W43" i="8"/>
  <c r="AB42" i="8"/>
  <c r="AA42" i="8"/>
  <c r="X42" i="8"/>
  <c r="W42" i="8"/>
  <c r="AB41" i="8"/>
  <c r="AA41" i="8"/>
  <c r="X41" i="8"/>
  <c r="W41" i="8"/>
  <c r="AB40" i="8"/>
  <c r="AA40" i="8"/>
  <c r="X40" i="8"/>
  <c r="W40" i="8"/>
  <c r="AB39" i="8"/>
  <c r="AA39" i="8"/>
  <c r="X39" i="8"/>
  <c r="W39" i="8"/>
  <c r="AB38" i="8"/>
  <c r="AA38" i="8"/>
  <c r="X38" i="8"/>
  <c r="W38" i="8"/>
  <c r="AB37" i="8"/>
  <c r="AA37" i="8"/>
  <c r="X37" i="8"/>
  <c r="W37" i="8"/>
  <c r="AB36" i="8"/>
  <c r="AA36" i="8"/>
  <c r="X36" i="8"/>
  <c r="W36" i="8"/>
  <c r="AB35" i="8"/>
  <c r="AA35" i="8"/>
  <c r="X35" i="8"/>
  <c r="W35" i="8"/>
  <c r="AB34" i="8"/>
  <c r="AA34" i="8"/>
  <c r="X34" i="8"/>
  <c r="W34" i="8"/>
  <c r="AB33" i="8"/>
  <c r="AA33" i="8"/>
  <c r="X33" i="8"/>
  <c r="W33" i="8"/>
  <c r="AB32" i="8"/>
  <c r="AA32" i="8"/>
  <c r="X32" i="8"/>
  <c r="W32" i="8"/>
  <c r="AB31" i="8"/>
  <c r="AA31" i="8"/>
  <c r="X31" i="8"/>
  <c r="W31" i="8"/>
  <c r="AB30" i="8"/>
  <c r="AA30" i="8"/>
  <c r="X30" i="8"/>
  <c r="W30" i="8"/>
  <c r="AB29" i="8"/>
  <c r="AA29" i="8"/>
  <c r="X29" i="8"/>
  <c r="W29" i="8"/>
  <c r="AB28" i="8"/>
  <c r="AA28" i="8"/>
  <c r="X28" i="8"/>
  <c r="W28" i="8"/>
  <c r="AB27" i="8"/>
  <c r="AA27" i="8"/>
  <c r="X27" i="8"/>
  <c r="W27" i="8"/>
  <c r="AB25" i="8"/>
  <c r="AA25" i="8"/>
  <c r="X25" i="8"/>
  <c r="W25" i="8"/>
  <c r="AB24" i="8"/>
  <c r="AA24" i="8"/>
  <c r="X24" i="8"/>
  <c r="W24" i="8"/>
  <c r="AB22" i="8"/>
  <c r="AA22" i="8"/>
  <c r="X22" i="8"/>
  <c r="W22" i="8"/>
  <c r="AB21" i="8"/>
  <c r="AA21" i="8"/>
  <c r="X21" i="8"/>
  <c r="W21" i="8"/>
  <c r="AB20" i="8"/>
  <c r="AA20" i="8"/>
  <c r="X20" i="8"/>
  <c r="W20" i="8"/>
  <c r="AB19" i="8"/>
  <c r="AA19" i="8"/>
  <c r="X19" i="8"/>
  <c r="W19" i="8"/>
  <c r="AB18" i="8"/>
  <c r="AA18" i="8"/>
  <c r="X18" i="8"/>
  <c r="W18" i="8"/>
  <c r="AB17" i="8"/>
  <c r="AA17" i="8"/>
  <c r="X17" i="8"/>
  <c r="W17" i="8"/>
  <c r="AB16" i="8"/>
  <c r="AA16" i="8"/>
  <c r="X16" i="8"/>
  <c r="W16" i="8"/>
  <c r="AB15" i="8"/>
  <c r="AA15" i="8"/>
  <c r="X15" i="8"/>
  <c r="W15" i="8"/>
  <c r="AB14" i="8"/>
  <c r="AA14" i="8"/>
  <c r="X14" i="8"/>
  <c r="W14" i="8"/>
  <c r="AB13" i="8"/>
  <c r="AA13" i="8"/>
  <c r="X13" i="8"/>
  <c r="W13" i="8"/>
  <c r="AH89" i="33" l="1"/>
  <c r="AQ77" i="34"/>
  <c r="AQ79" i="34" s="1"/>
  <c r="AO79" i="34"/>
  <c r="AP57" i="33"/>
  <c r="AQ56" i="33"/>
  <c r="AQ57" i="33" s="1"/>
  <c r="AO84" i="33"/>
  <c r="AQ83" i="33"/>
  <c r="AQ84" i="33" s="1"/>
  <c r="AJ113" i="8" l="1"/>
  <c r="AH113" i="8"/>
  <c r="AG113" i="8"/>
  <c r="AF113" i="8"/>
  <c r="AD113" i="8"/>
  <c r="AI112" i="8"/>
  <c r="AE112" i="8"/>
  <c r="AI111" i="8"/>
  <c r="AE111" i="8"/>
  <c r="AI110" i="8"/>
  <c r="AE110" i="8"/>
  <c r="AI109" i="8"/>
  <c r="AE109" i="8"/>
  <c r="AI108" i="8"/>
  <c r="AE108" i="8"/>
  <c r="AI107" i="8"/>
  <c r="AE107" i="8"/>
  <c r="AI106" i="8"/>
  <c r="AE106" i="8"/>
  <c r="AI105" i="8"/>
  <c r="AE105" i="8"/>
  <c r="AI104" i="8"/>
  <c r="AE104" i="8"/>
  <c r="AI103" i="8"/>
  <c r="AE103" i="8"/>
  <c r="AI102" i="8"/>
  <c r="AE102" i="8"/>
  <c r="AI101" i="8"/>
  <c r="AE101" i="8"/>
  <c r="AI99" i="8"/>
  <c r="AE99" i="8"/>
  <c r="AI98" i="8"/>
  <c r="AE98" i="8"/>
  <c r="AI97" i="8"/>
  <c r="AE97" i="8"/>
  <c r="AI96" i="8"/>
  <c r="AE96" i="8"/>
  <c r="AI95" i="8"/>
  <c r="AE95" i="8"/>
  <c r="AI94" i="8"/>
  <c r="AE94" i="8"/>
  <c r="AI92" i="8"/>
  <c r="AE92" i="8"/>
  <c r="AI90" i="8"/>
  <c r="AE90" i="8"/>
  <c r="AI88" i="8"/>
  <c r="AE88" i="8"/>
  <c r="AI86" i="8"/>
  <c r="AE86" i="8"/>
  <c r="AI85" i="8"/>
  <c r="AE85" i="8"/>
  <c r="AI84" i="8"/>
  <c r="AE84" i="8"/>
  <c r="AI83" i="8"/>
  <c r="AE83" i="8"/>
  <c r="AI80" i="8"/>
  <c r="AE80" i="8"/>
  <c r="AI78" i="8"/>
  <c r="AE78" i="8"/>
  <c r="AI76" i="8"/>
  <c r="AE76" i="8"/>
  <c r="AI75" i="8"/>
  <c r="AE75" i="8"/>
  <c r="AI73" i="8"/>
  <c r="AE73" i="8"/>
  <c r="AI72" i="8"/>
  <c r="AE72" i="8"/>
  <c r="AI71" i="8"/>
  <c r="AE71" i="8"/>
  <c r="AI70" i="8"/>
  <c r="AE70" i="8"/>
  <c r="AI69" i="8"/>
  <c r="AE69" i="8"/>
  <c r="AI68" i="8"/>
  <c r="AE68" i="8"/>
  <c r="AI65" i="8"/>
  <c r="AE65" i="8"/>
  <c r="AI64" i="8"/>
  <c r="AE64" i="8"/>
  <c r="AI63" i="8"/>
  <c r="AE63" i="8"/>
  <c r="AI62" i="8"/>
  <c r="AE62" i="8"/>
  <c r="AI60" i="8"/>
  <c r="AE60" i="8"/>
  <c r="AI59" i="8"/>
  <c r="AE59" i="8"/>
  <c r="AI57" i="8"/>
  <c r="AE57" i="8"/>
  <c r="AI56" i="8"/>
  <c r="AE56" i="8"/>
  <c r="AI55" i="8"/>
  <c r="AE55" i="8"/>
  <c r="AI54" i="8"/>
  <c r="AE54" i="8"/>
  <c r="AI53" i="8"/>
  <c r="AE53" i="8"/>
  <c r="AI52" i="8"/>
  <c r="AE52" i="8"/>
  <c r="AI51" i="8"/>
  <c r="AE51" i="8"/>
  <c r="AI50" i="8"/>
  <c r="AE50" i="8"/>
  <c r="AI49" i="8"/>
  <c r="AE49" i="8"/>
  <c r="AI47" i="8"/>
  <c r="AE47" i="8"/>
  <c r="AI45" i="8"/>
  <c r="AE45" i="8"/>
  <c r="AI44" i="8"/>
  <c r="AE44" i="8"/>
  <c r="AI43" i="8"/>
  <c r="AE43" i="8"/>
  <c r="AI42" i="8"/>
  <c r="AE42" i="8"/>
  <c r="AI41" i="8"/>
  <c r="AE41" i="8"/>
  <c r="AI40" i="8"/>
  <c r="AE40" i="8"/>
  <c r="AI39" i="8"/>
  <c r="AE39" i="8"/>
  <c r="AI38" i="8"/>
  <c r="AE38" i="8"/>
  <c r="AI37" i="8"/>
  <c r="AE37" i="8"/>
  <c r="AI36" i="8"/>
  <c r="AE36" i="8"/>
  <c r="AI35" i="8"/>
  <c r="AE35" i="8"/>
  <c r="AI34" i="8"/>
  <c r="AE34" i="8"/>
  <c r="AI33" i="8"/>
  <c r="AE33" i="8"/>
  <c r="AI32" i="8"/>
  <c r="AE32" i="8"/>
  <c r="AI31" i="8"/>
  <c r="AE31" i="8"/>
  <c r="AI30" i="8"/>
  <c r="AE30" i="8"/>
  <c r="AI29" i="8"/>
  <c r="AE29" i="8"/>
  <c r="AI28" i="8"/>
  <c r="AE28" i="8"/>
  <c r="AI27" i="8"/>
  <c r="AE27" i="8"/>
  <c r="AI25" i="8"/>
  <c r="AE25" i="8"/>
  <c r="AI24" i="8"/>
  <c r="AE24" i="8"/>
  <c r="AI22" i="8"/>
  <c r="AE22" i="8"/>
  <c r="AI21" i="8"/>
  <c r="AE21" i="8"/>
  <c r="AI20" i="8"/>
  <c r="AE20" i="8"/>
  <c r="AI19" i="8"/>
  <c r="AE19" i="8"/>
  <c r="AI18" i="8"/>
  <c r="AE18" i="8"/>
  <c r="AI17" i="8"/>
  <c r="AE17" i="8"/>
  <c r="AI16" i="8"/>
  <c r="AE16" i="8"/>
  <c r="AI15" i="8"/>
  <c r="AE15" i="8"/>
  <c r="AI14" i="8"/>
  <c r="AE14" i="8"/>
  <c r="AI13" i="8"/>
  <c r="AE13" i="8"/>
  <c r="AI12" i="8"/>
  <c r="U12" i="8"/>
  <c r="AC129" i="10"/>
  <c r="AB129" i="10"/>
  <c r="R129" i="10"/>
  <c r="Q129" i="10"/>
  <c r="P129" i="10"/>
  <c r="O129" i="10"/>
  <c r="N129" i="10"/>
  <c r="M129" i="10"/>
  <c r="L129" i="10"/>
  <c r="K129" i="10"/>
  <c r="AC128" i="10"/>
  <c r="AB128" i="10"/>
  <c r="R128" i="10"/>
  <c r="Q128" i="10"/>
  <c r="P128" i="10"/>
  <c r="O128" i="10"/>
  <c r="N128" i="10"/>
  <c r="M128" i="10"/>
  <c r="L128" i="10"/>
  <c r="K128" i="10"/>
  <c r="AC127" i="10"/>
  <c r="AB127" i="10"/>
  <c r="R127" i="10"/>
  <c r="Q127" i="10"/>
  <c r="P127" i="10"/>
  <c r="O127" i="10"/>
  <c r="N127" i="10"/>
  <c r="M127" i="10"/>
  <c r="L127" i="10"/>
  <c r="K127" i="10"/>
  <c r="AC126" i="10"/>
  <c r="AB126" i="10"/>
  <c r="R126" i="10"/>
  <c r="Q126" i="10"/>
  <c r="P126" i="10"/>
  <c r="O126" i="10"/>
  <c r="N126" i="10"/>
  <c r="M126" i="10"/>
  <c r="L126" i="10"/>
  <c r="K126" i="10"/>
  <c r="AC125" i="10"/>
  <c r="AB125" i="10"/>
  <c r="R125" i="10"/>
  <c r="Q125" i="10"/>
  <c r="P125" i="10"/>
  <c r="O125" i="10"/>
  <c r="N125" i="10"/>
  <c r="M125" i="10"/>
  <c r="L125" i="10"/>
  <c r="K125" i="10"/>
  <c r="AC124" i="10"/>
  <c r="AB124" i="10"/>
  <c r="R124" i="10"/>
  <c r="Q124" i="10"/>
  <c r="P124" i="10"/>
  <c r="O124" i="10"/>
  <c r="N124" i="10"/>
  <c r="M124" i="10"/>
  <c r="L124" i="10"/>
  <c r="K124" i="10"/>
  <c r="AC123" i="10"/>
  <c r="AB123" i="10"/>
  <c r="R123" i="10"/>
  <c r="Q123" i="10"/>
  <c r="P123" i="10"/>
  <c r="O123" i="10"/>
  <c r="N123" i="10"/>
  <c r="M123" i="10"/>
  <c r="L123" i="10"/>
  <c r="K123" i="10"/>
  <c r="AC122" i="10"/>
  <c r="AB122" i="10"/>
  <c r="R122" i="10"/>
  <c r="Q122" i="10"/>
  <c r="P122" i="10"/>
  <c r="O122" i="10"/>
  <c r="N122" i="10"/>
  <c r="M122" i="10"/>
  <c r="L122" i="10"/>
  <c r="K122" i="10"/>
  <c r="AC121" i="10"/>
  <c r="AB121" i="10"/>
  <c r="R121" i="10"/>
  <c r="Q121" i="10"/>
  <c r="P121" i="10"/>
  <c r="O121" i="10"/>
  <c r="N121" i="10"/>
  <c r="M121" i="10"/>
  <c r="L121" i="10"/>
  <c r="K121" i="10"/>
  <c r="AC120" i="10"/>
  <c r="AB120" i="10"/>
  <c r="R120" i="10"/>
  <c r="Q120" i="10"/>
  <c r="P120" i="10"/>
  <c r="O120" i="10"/>
  <c r="N120" i="10"/>
  <c r="M120" i="10"/>
  <c r="L120" i="10"/>
  <c r="K120" i="10"/>
  <c r="AC119" i="10"/>
  <c r="AB119" i="10"/>
  <c r="R119" i="10"/>
  <c r="Q119" i="10"/>
  <c r="P119" i="10"/>
  <c r="O119" i="10"/>
  <c r="N119" i="10"/>
  <c r="M119" i="10"/>
  <c r="L119" i="10"/>
  <c r="K119" i="10"/>
  <c r="AC118" i="10"/>
  <c r="AB118" i="10"/>
  <c r="R118" i="10"/>
  <c r="Q118" i="10"/>
  <c r="P118" i="10"/>
  <c r="O118" i="10"/>
  <c r="N118" i="10"/>
  <c r="M118" i="10"/>
  <c r="L118" i="10"/>
  <c r="K118" i="10"/>
  <c r="AC117" i="10"/>
  <c r="AB117" i="10"/>
  <c r="R117" i="10"/>
  <c r="Q117" i="10"/>
  <c r="P117" i="10"/>
  <c r="O117" i="10"/>
  <c r="N117" i="10"/>
  <c r="M117" i="10"/>
  <c r="L117" i="10"/>
  <c r="K117" i="10"/>
  <c r="AC116" i="10"/>
  <c r="AB116" i="10"/>
  <c r="R116" i="10"/>
  <c r="Q116" i="10"/>
  <c r="P116" i="10"/>
  <c r="O116" i="10"/>
  <c r="N116" i="10"/>
  <c r="M116" i="10"/>
  <c r="L116" i="10"/>
  <c r="K116" i="10"/>
  <c r="AC115" i="10"/>
  <c r="AB115" i="10"/>
  <c r="R115" i="10"/>
  <c r="Q115" i="10"/>
  <c r="P115" i="10"/>
  <c r="O115" i="10"/>
  <c r="N115" i="10"/>
  <c r="M115" i="10"/>
  <c r="L115" i="10"/>
  <c r="K115" i="10"/>
  <c r="AC114" i="10"/>
  <c r="AB114" i="10"/>
  <c r="R114" i="10"/>
  <c r="Q114" i="10"/>
  <c r="P114" i="10"/>
  <c r="O114" i="10"/>
  <c r="N114" i="10"/>
  <c r="M114" i="10"/>
  <c r="L114" i="10"/>
  <c r="K114" i="10"/>
  <c r="AC113" i="10"/>
  <c r="AB113" i="10"/>
  <c r="R113" i="10"/>
  <c r="Q113" i="10"/>
  <c r="P113" i="10"/>
  <c r="O113" i="10"/>
  <c r="N113" i="10"/>
  <c r="M113" i="10"/>
  <c r="L113" i="10"/>
  <c r="K113" i="10"/>
  <c r="AC112" i="10"/>
  <c r="AB112" i="10"/>
  <c r="R112" i="10"/>
  <c r="Q112" i="10"/>
  <c r="P112" i="10"/>
  <c r="O112" i="10"/>
  <c r="N112" i="10"/>
  <c r="M112" i="10"/>
  <c r="L112" i="10"/>
  <c r="K112" i="10"/>
  <c r="AC111" i="10"/>
  <c r="AB111" i="10"/>
  <c r="R111" i="10"/>
  <c r="Q111" i="10"/>
  <c r="P111" i="10"/>
  <c r="O111" i="10"/>
  <c r="N111" i="10"/>
  <c r="M111" i="10"/>
  <c r="L111" i="10"/>
  <c r="K111" i="10"/>
  <c r="AC110" i="10"/>
  <c r="AB110" i="10"/>
  <c r="R110" i="10"/>
  <c r="Q110" i="10"/>
  <c r="P110" i="10"/>
  <c r="O110" i="10"/>
  <c r="N110" i="10"/>
  <c r="M110" i="10"/>
  <c r="L110" i="10"/>
  <c r="K110" i="10"/>
  <c r="AC109" i="10"/>
  <c r="AB109" i="10"/>
  <c r="R109" i="10"/>
  <c r="Q109" i="10"/>
  <c r="P109" i="10"/>
  <c r="O109" i="10"/>
  <c r="N109" i="10"/>
  <c r="M109" i="10"/>
  <c r="L109" i="10"/>
  <c r="K109" i="10"/>
  <c r="AC108" i="10"/>
  <c r="AB108" i="10"/>
  <c r="R108" i="10"/>
  <c r="Q108" i="10"/>
  <c r="P108" i="10"/>
  <c r="O108" i="10"/>
  <c r="N108" i="10"/>
  <c r="M108" i="10"/>
  <c r="L108" i="10"/>
  <c r="K108" i="10"/>
  <c r="AC107" i="10"/>
  <c r="AB107" i="10"/>
  <c r="R107" i="10"/>
  <c r="Q107" i="10"/>
  <c r="P107" i="10"/>
  <c r="O107" i="10"/>
  <c r="N107" i="10"/>
  <c r="M107" i="10"/>
  <c r="L107" i="10"/>
  <c r="K107" i="10"/>
  <c r="AC106" i="10"/>
  <c r="AB106" i="10"/>
  <c r="R106" i="10"/>
  <c r="Q106" i="10"/>
  <c r="P106" i="10"/>
  <c r="O106" i="10"/>
  <c r="N106" i="10"/>
  <c r="M106" i="10"/>
  <c r="L106" i="10"/>
  <c r="K106" i="10"/>
  <c r="AC105" i="10"/>
  <c r="AB105" i="10"/>
  <c r="R105" i="10"/>
  <c r="Q105" i="10"/>
  <c r="P105" i="10"/>
  <c r="O105" i="10"/>
  <c r="N105" i="10"/>
  <c r="M105" i="10"/>
  <c r="L105" i="10"/>
  <c r="K105" i="10"/>
  <c r="AC104" i="10"/>
  <c r="AB104" i="10"/>
  <c r="R104" i="10"/>
  <c r="Q104" i="10"/>
  <c r="P104" i="10"/>
  <c r="O104" i="10"/>
  <c r="N104" i="10"/>
  <c r="M104" i="10"/>
  <c r="L104" i="10"/>
  <c r="K104" i="10"/>
  <c r="AC103" i="10"/>
  <c r="AB103" i="10"/>
  <c r="R103" i="10"/>
  <c r="Q103" i="10"/>
  <c r="P103" i="10"/>
  <c r="O103" i="10"/>
  <c r="N103" i="10"/>
  <c r="M103" i="10"/>
  <c r="L103" i="10"/>
  <c r="K103" i="10"/>
  <c r="AC81" i="10"/>
  <c r="AB81" i="10"/>
  <c r="P81" i="10"/>
  <c r="O81" i="10"/>
  <c r="N81" i="10"/>
  <c r="M81" i="10"/>
  <c r="L81" i="10"/>
  <c r="K81" i="10"/>
  <c r="J81" i="10"/>
  <c r="AC80" i="10"/>
  <c r="AB80" i="10"/>
  <c r="P80" i="10"/>
  <c r="O80" i="10"/>
  <c r="N80" i="10"/>
  <c r="M80" i="10"/>
  <c r="L80" i="10"/>
  <c r="K80" i="10"/>
  <c r="J80" i="10"/>
  <c r="AC79" i="10"/>
  <c r="AB79" i="10"/>
  <c r="P79" i="10"/>
  <c r="O79" i="10"/>
  <c r="N79" i="10"/>
  <c r="M79" i="10"/>
  <c r="L79" i="10"/>
  <c r="K79" i="10"/>
  <c r="J79" i="10"/>
  <c r="AC78" i="10"/>
  <c r="AB78" i="10"/>
  <c r="P78" i="10"/>
  <c r="O78" i="10"/>
  <c r="N78" i="10"/>
  <c r="M78" i="10"/>
  <c r="L78" i="10"/>
  <c r="K78" i="10"/>
  <c r="J78" i="10"/>
  <c r="AC77" i="10"/>
  <c r="AB77" i="10"/>
  <c r="P77" i="10"/>
  <c r="O77" i="10"/>
  <c r="N77" i="10"/>
  <c r="M77" i="10"/>
  <c r="L77" i="10"/>
  <c r="K77" i="10"/>
  <c r="J77" i="10"/>
  <c r="AC76" i="10"/>
  <c r="AB76" i="10"/>
  <c r="P76" i="10"/>
  <c r="O76" i="10"/>
  <c r="N76" i="10"/>
  <c r="M76" i="10"/>
  <c r="L76" i="10"/>
  <c r="K76" i="10"/>
  <c r="J76" i="10"/>
  <c r="AC75" i="10"/>
  <c r="AB75" i="10"/>
  <c r="P75" i="10"/>
  <c r="O75" i="10"/>
  <c r="N75" i="10"/>
  <c r="M75" i="10"/>
  <c r="L75" i="10"/>
  <c r="K75" i="10"/>
  <c r="J75" i="10"/>
  <c r="AC74" i="10"/>
  <c r="AB74" i="10"/>
  <c r="P74" i="10"/>
  <c r="O74" i="10"/>
  <c r="N74" i="10"/>
  <c r="M74" i="10"/>
  <c r="L74" i="10"/>
  <c r="K74" i="10"/>
  <c r="J74" i="10"/>
  <c r="AC73" i="10"/>
  <c r="AB73" i="10"/>
  <c r="P73" i="10"/>
  <c r="O73" i="10"/>
  <c r="N73" i="10"/>
  <c r="M73" i="10"/>
  <c r="L73" i="10"/>
  <c r="K73" i="10"/>
  <c r="J73" i="10"/>
  <c r="AC72" i="10"/>
  <c r="AB72" i="10"/>
  <c r="P72" i="10"/>
  <c r="O72" i="10"/>
  <c r="N72" i="10"/>
  <c r="M72" i="10"/>
  <c r="L72" i="10"/>
  <c r="K72" i="10"/>
  <c r="J72" i="10"/>
  <c r="AC71" i="10"/>
  <c r="AB71" i="10"/>
  <c r="P71" i="10"/>
  <c r="O71" i="10"/>
  <c r="N71" i="10"/>
  <c r="M71" i="10"/>
  <c r="L71" i="10"/>
  <c r="K71" i="10"/>
  <c r="J71" i="10"/>
  <c r="AC70" i="10"/>
  <c r="AB70" i="10"/>
  <c r="P70" i="10"/>
  <c r="O70" i="10"/>
  <c r="N70" i="10"/>
  <c r="M70" i="10"/>
  <c r="L70" i="10"/>
  <c r="K70" i="10"/>
  <c r="J70" i="10"/>
  <c r="AC69" i="10"/>
  <c r="AB69" i="10"/>
  <c r="P69" i="10"/>
  <c r="O69" i="10"/>
  <c r="N69" i="10"/>
  <c r="M69" i="10"/>
  <c r="L69" i="10"/>
  <c r="K69" i="10"/>
  <c r="J69" i="10"/>
  <c r="AC68" i="10"/>
  <c r="AB68" i="10"/>
  <c r="P68" i="10"/>
  <c r="O68" i="10"/>
  <c r="N68" i="10"/>
  <c r="M68" i="10"/>
  <c r="L68" i="10"/>
  <c r="K68" i="10"/>
  <c r="J68" i="10"/>
  <c r="AC67" i="10"/>
  <c r="AB67" i="10"/>
  <c r="P67" i="10"/>
  <c r="O67" i="10"/>
  <c r="N67" i="10"/>
  <c r="M67" i="10"/>
  <c r="L67" i="10"/>
  <c r="K67" i="10"/>
  <c r="J67" i="10"/>
  <c r="AC66" i="10"/>
  <c r="AB66" i="10"/>
  <c r="P66" i="10"/>
  <c r="O66" i="10"/>
  <c r="N66" i="10"/>
  <c r="M66" i="10"/>
  <c r="L66" i="10"/>
  <c r="K66" i="10"/>
  <c r="J66" i="10"/>
  <c r="AC65" i="10"/>
  <c r="AB65" i="10"/>
  <c r="P65" i="10"/>
  <c r="O65" i="10"/>
  <c r="N65" i="10"/>
  <c r="M65" i="10"/>
  <c r="L65" i="10"/>
  <c r="K65" i="10"/>
  <c r="J65" i="10"/>
  <c r="AC64" i="10"/>
  <c r="AB64" i="10"/>
  <c r="P64" i="10"/>
  <c r="O64" i="10"/>
  <c r="N64" i="10"/>
  <c r="M64" i="10"/>
  <c r="L64" i="10"/>
  <c r="K64" i="10"/>
  <c r="J64" i="10"/>
  <c r="AC63" i="10"/>
  <c r="AB63" i="10"/>
  <c r="P63" i="10"/>
  <c r="O63" i="10"/>
  <c r="N63" i="10"/>
  <c r="M63" i="10"/>
  <c r="L63" i="10"/>
  <c r="K63" i="10"/>
  <c r="J63" i="10"/>
  <c r="AC62" i="10"/>
  <c r="AB62" i="10"/>
  <c r="P62" i="10"/>
  <c r="O62" i="10"/>
  <c r="N62" i="10"/>
  <c r="M62" i="10"/>
  <c r="L62" i="10"/>
  <c r="K62" i="10"/>
  <c r="J62" i="10"/>
  <c r="AC61" i="10"/>
  <c r="AB61" i="10"/>
  <c r="P61" i="10"/>
  <c r="O61" i="10"/>
  <c r="N61" i="10"/>
  <c r="M61" i="10"/>
  <c r="L61" i="10"/>
  <c r="K61" i="10"/>
  <c r="J61" i="10"/>
  <c r="AC60" i="10"/>
  <c r="AB60" i="10"/>
  <c r="P60" i="10"/>
  <c r="O60" i="10"/>
  <c r="N60" i="10"/>
  <c r="M60" i="10"/>
  <c r="L60" i="10"/>
  <c r="K60" i="10"/>
  <c r="J60" i="10"/>
  <c r="AC59" i="10"/>
  <c r="AB59" i="10"/>
  <c r="P59" i="10"/>
  <c r="O59" i="10"/>
  <c r="N59" i="10"/>
  <c r="M59" i="10"/>
  <c r="L59" i="10"/>
  <c r="K59" i="10"/>
  <c r="J59" i="10"/>
  <c r="AC58" i="10"/>
  <c r="AB58" i="10"/>
  <c r="P58" i="10"/>
  <c r="O58" i="10"/>
  <c r="N58" i="10"/>
  <c r="M58" i="10"/>
  <c r="L58" i="10"/>
  <c r="K58" i="10"/>
  <c r="J58" i="10"/>
  <c r="AC57" i="10"/>
  <c r="AB57" i="10"/>
  <c r="P57" i="10"/>
  <c r="O57" i="10"/>
  <c r="N57" i="10"/>
  <c r="M57" i="10"/>
  <c r="L57" i="10"/>
  <c r="K57" i="10"/>
  <c r="J57" i="10"/>
  <c r="AC56" i="10"/>
  <c r="AB56" i="10"/>
  <c r="P56" i="10"/>
  <c r="O56" i="10"/>
  <c r="N56" i="10"/>
  <c r="M56" i="10"/>
  <c r="L56" i="10"/>
  <c r="K56" i="10"/>
  <c r="J56" i="10"/>
  <c r="AC55" i="10"/>
  <c r="AB55" i="10"/>
  <c r="P55" i="10"/>
  <c r="O55" i="10"/>
  <c r="N55" i="10"/>
  <c r="M55" i="10"/>
  <c r="L55" i="10"/>
  <c r="K55" i="10"/>
  <c r="J55" i="10"/>
  <c r="AC54" i="10"/>
  <c r="AB54" i="10"/>
  <c r="P54" i="10"/>
  <c r="O54" i="10"/>
  <c r="N54" i="10"/>
  <c r="M54" i="10"/>
  <c r="L54" i="10"/>
  <c r="K54" i="10"/>
  <c r="J54" i="10"/>
  <c r="AC53" i="10"/>
  <c r="AB53" i="10"/>
  <c r="P53" i="10"/>
  <c r="O53" i="10"/>
  <c r="N53" i="10"/>
  <c r="M53" i="10"/>
  <c r="L53" i="10"/>
  <c r="K53" i="10"/>
  <c r="J53" i="10"/>
  <c r="AC52" i="10"/>
  <c r="AB52" i="10"/>
  <c r="P52" i="10"/>
  <c r="O52" i="10"/>
  <c r="N52" i="10"/>
  <c r="M52" i="10"/>
  <c r="L52" i="10"/>
  <c r="K52" i="10"/>
  <c r="J52" i="10"/>
  <c r="AC51" i="10"/>
  <c r="AB51" i="10"/>
  <c r="P51" i="10"/>
  <c r="O51" i="10"/>
  <c r="N51" i="10"/>
  <c r="M51" i="10"/>
  <c r="L51" i="10"/>
  <c r="K51" i="10"/>
  <c r="J51" i="10"/>
  <c r="AC50" i="10"/>
  <c r="AB50" i="10"/>
  <c r="P50" i="10"/>
  <c r="O50" i="10"/>
  <c r="N50" i="10"/>
  <c r="M50" i="10"/>
  <c r="L50" i="10"/>
  <c r="K50" i="10"/>
  <c r="J50" i="10"/>
  <c r="AC49" i="10"/>
  <c r="AB49" i="10"/>
  <c r="P49" i="10"/>
  <c r="O49" i="10"/>
  <c r="N49" i="10"/>
  <c r="M49" i="10"/>
  <c r="L49" i="10"/>
  <c r="K49" i="10"/>
  <c r="J49" i="10"/>
  <c r="AC48" i="10"/>
  <c r="AB48" i="10"/>
  <c r="P48" i="10"/>
  <c r="O48" i="10"/>
  <c r="N48" i="10"/>
  <c r="M48" i="10"/>
  <c r="L48" i="10"/>
  <c r="K48" i="10"/>
  <c r="J48" i="10"/>
  <c r="AC47" i="10"/>
  <c r="AB47" i="10"/>
  <c r="P47" i="10"/>
  <c r="O47" i="10"/>
  <c r="N47" i="10"/>
  <c r="M47" i="10"/>
  <c r="L47" i="10"/>
  <c r="K47" i="10"/>
  <c r="J47" i="10"/>
  <c r="AC46" i="10"/>
  <c r="AB46" i="10"/>
  <c r="P46" i="10"/>
  <c r="O46" i="10"/>
  <c r="N46" i="10"/>
  <c r="M46" i="10"/>
  <c r="L46" i="10"/>
  <c r="K46" i="10"/>
  <c r="J46" i="10"/>
  <c r="AC45" i="10"/>
  <c r="AB45" i="10"/>
  <c r="P45" i="10"/>
  <c r="O45" i="10"/>
  <c r="N45" i="10"/>
  <c r="M45" i="10"/>
  <c r="L45" i="10"/>
  <c r="K45" i="10"/>
  <c r="J45" i="10"/>
  <c r="AC44" i="10"/>
  <c r="AB44" i="10"/>
  <c r="P44" i="10"/>
  <c r="O44" i="10"/>
  <c r="N44" i="10"/>
  <c r="M44" i="10"/>
  <c r="L44" i="10"/>
  <c r="K44" i="10"/>
  <c r="J44" i="10"/>
  <c r="AC43" i="10"/>
  <c r="AB43" i="10"/>
  <c r="P43" i="10"/>
  <c r="O43" i="10"/>
  <c r="N43" i="10"/>
  <c r="M43" i="10"/>
  <c r="L43" i="10"/>
  <c r="K43" i="10"/>
  <c r="J43" i="10"/>
  <c r="AC42" i="10"/>
  <c r="AB42" i="10"/>
  <c r="P42" i="10"/>
  <c r="O42" i="10"/>
  <c r="N42" i="10"/>
  <c r="M42" i="10"/>
  <c r="L42" i="10"/>
  <c r="K42" i="10"/>
  <c r="J42" i="10"/>
  <c r="AC41" i="10"/>
  <c r="AB41" i="10"/>
  <c r="P41" i="10"/>
  <c r="O41" i="10"/>
  <c r="N41" i="10"/>
  <c r="M41" i="10"/>
  <c r="L41" i="10"/>
  <c r="K41" i="10"/>
  <c r="J41" i="10"/>
  <c r="AC40" i="10"/>
  <c r="AB40" i="10"/>
  <c r="P40" i="10"/>
  <c r="O40" i="10"/>
  <c r="N40" i="10"/>
  <c r="M40" i="10"/>
  <c r="L40" i="10"/>
  <c r="K40" i="10"/>
  <c r="J40" i="10"/>
  <c r="AC39" i="10"/>
  <c r="AB39" i="10"/>
  <c r="P39" i="10"/>
  <c r="O39" i="10"/>
  <c r="N39" i="10"/>
  <c r="M39" i="10"/>
  <c r="L39" i="10"/>
  <c r="K39" i="10"/>
  <c r="J39" i="10"/>
  <c r="AC38" i="10"/>
  <c r="AB38" i="10"/>
  <c r="P38" i="10"/>
  <c r="O38" i="10"/>
  <c r="N38" i="10"/>
  <c r="M38" i="10"/>
  <c r="L38" i="10"/>
  <c r="K38" i="10"/>
  <c r="J38" i="10"/>
  <c r="AC37" i="10"/>
  <c r="AB37" i="10"/>
  <c r="P37" i="10"/>
  <c r="O37" i="10"/>
  <c r="N37" i="10"/>
  <c r="M37" i="10"/>
  <c r="L37" i="10"/>
  <c r="K37" i="10"/>
  <c r="J37" i="10"/>
  <c r="AC36" i="10"/>
  <c r="AB36" i="10"/>
  <c r="P36" i="10"/>
  <c r="O36" i="10"/>
  <c r="N36" i="10"/>
  <c r="M36" i="10"/>
  <c r="L36" i="10"/>
  <c r="K36" i="10"/>
  <c r="J36" i="10"/>
  <c r="AC35" i="10"/>
  <c r="AB35" i="10"/>
  <c r="P35" i="10"/>
  <c r="O35" i="10"/>
  <c r="N35" i="10"/>
  <c r="M35" i="10"/>
  <c r="L35" i="10"/>
  <c r="K35" i="10"/>
  <c r="J35" i="10"/>
  <c r="AC34" i="10"/>
  <c r="AB34" i="10"/>
  <c r="P34" i="10"/>
  <c r="O34" i="10"/>
  <c r="N34" i="10"/>
  <c r="M34" i="10"/>
  <c r="L34" i="10"/>
  <c r="K34" i="10"/>
  <c r="J34" i="10"/>
  <c r="AC33" i="10"/>
  <c r="AB33" i="10"/>
  <c r="P33" i="10"/>
  <c r="O33" i="10"/>
  <c r="N33" i="10"/>
  <c r="M33" i="10"/>
  <c r="L33" i="10"/>
  <c r="K33" i="10"/>
  <c r="J33" i="10"/>
  <c r="AC32" i="10"/>
  <c r="AB32" i="10"/>
  <c r="P32" i="10"/>
  <c r="O32" i="10"/>
  <c r="N32" i="10"/>
  <c r="M32" i="10"/>
  <c r="L32" i="10"/>
  <c r="K32" i="10"/>
  <c r="J32" i="10"/>
  <c r="AC31" i="10"/>
  <c r="AB31" i="10"/>
  <c r="P31" i="10"/>
  <c r="O31" i="10"/>
  <c r="N31" i="10"/>
  <c r="M31" i="10"/>
  <c r="L31" i="10"/>
  <c r="K31" i="10"/>
  <c r="J31" i="10"/>
  <c r="AC30" i="10"/>
  <c r="AB30" i="10"/>
  <c r="P30" i="10"/>
  <c r="O30" i="10"/>
  <c r="N30" i="10"/>
  <c r="M30" i="10"/>
  <c r="L30" i="10"/>
  <c r="K30" i="10"/>
  <c r="J30" i="10"/>
  <c r="AC29" i="10"/>
  <c r="AB29" i="10"/>
  <c r="P29" i="10"/>
  <c r="O29" i="10"/>
  <c r="N29" i="10"/>
  <c r="M29" i="10"/>
  <c r="L29" i="10"/>
  <c r="K29" i="10"/>
  <c r="J29" i="10"/>
  <c r="AC28" i="10"/>
  <c r="AB28" i="10"/>
  <c r="P28" i="10"/>
  <c r="O28" i="10"/>
  <c r="N28" i="10"/>
  <c r="M28" i="10"/>
  <c r="L28" i="10"/>
  <c r="K28" i="10"/>
  <c r="J28" i="10"/>
  <c r="AC27" i="10"/>
  <c r="AB27" i="10"/>
  <c r="P27" i="10"/>
  <c r="O27" i="10"/>
  <c r="N27" i="10"/>
  <c r="M27" i="10"/>
  <c r="L27" i="10"/>
  <c r="K27" i="10"/>
  <c r="J27" i="10"/>
  <c r="AC26" i="10"/>
  <c r="AB26" i="10"/>
  <c r="P26" i="10"/>
  <c r="O26" i="10"/>
  <c r="N26" i="10"/>
  <c r="M26" i="10"/>
  <c r="L26" i="10"/>
  <c r="K26" i="10"/>
  <c r="J26" i="10"/>
  <c r="AC25" i="10"/>
  <c r="AB25" i="10"/>
  <c r="P25" i="10"/>
  <c r="O25" i="10"/>
  <c r="N25" i="10"/>
  <c r="M25" i="10"/>
  <c r="L25" i="10"/>
  <c r="K25" i="10"/>
  <c r="J25" i="10"/>
  <c r="AC24" i="10"/>
  <c r="AB24" i="10"/>
  <c r="P24" i="10"/>
  <c r="O24" i="10"/>
  <c r="N24" i="10"/>
  <c r="M24" i="10"/>
  <c r="L24" i="10"/>
  <c r="K24" i="10"/>
  <c r="J24" i="10"/>
  <c r="AC23" i="10"/>
  <c r="AB23" i="10"/>
  <c r="P23" i="10"/>
  <c r="O23" i="10"/>
  <c r="N23" i="10"/>
  <c r="M23" i="10"/>
  <c r="L23" i="10"/>
  <c r="K23" i="10"/>
  <c r="J23" i="10"/>
  <c r="AC22" i="10"/>
  <c r="AB22" i="10"/>
  <c r="P22" i="10"/>
  <c r="O22" i="10"/>
  <c r="N22" i="10"/>
  <c r="M22" i="10"/>
  <c r="L22" i="10"/>
  <c r="K22" i="10"/>
  <c r="J22" i="10"/>
  <c r="AC21" i="10"/>
  <c r="AB21" i="10"/>
  <c r="P21" i="10"/>
  <c r="O21" i="10"/>
  <c r="N21" i="10"/>
  <c r="M21" i="10"/>
  <c r="L21" i="10"/>
  <c r="K21" i="10"/>
  <c r="J21" i="10"/>
  <c r="AC20" i="10"/>
  <c r="AB20" i="10"/>
  <c r="P20" i="10"/>
  <c r="O20" i="10"/>
  <c r="N20" i="10"/>
  <c r="M20" i="10"/>
  <c r="L20" i="10"/>
  <c r="K20" i="10"/>
  <c r="J20" i="10"/>
  <c r="AC19" i="10"/>
  <c r="AB19" i="10"/>
  <c r="P19" i="10"/>
  <c r="O19" i="10"/>
  <c r="N19" i="10"/>
  <c r="M19" i="10"/>
  <c r="L19" i="10"/>
  <c r="K19" i="10"/>
  <c r="J19" i="10"/>
  <c r="AC18" i="10"/>
  <c r="AB18" i="10"/>
  <c r="P18" i="10"/>
  <c r="O18" i="10"/>
  <c r="N18" i="10"/>
  <c r="M18" i="10"/>
  <c r="L18" i="10"/>
  <c r="K18" i="10"/>
  <c r="J18" i="10"/>
  <c r="AC17" i="10"/>
  <c r="AB17" i="10"/>
  <c r="P17" i="10"/>
  <c r="O17" i="10"/>
  <c r="N17" i="10"/>
  <c r="M17" i="10"/>
  <c r="L17" i="10"/>
  <c r="K17" i="10"/>
  <c r="J17" i="10"/>
  <c r="AC16" i="10"/>
  <c r="AB16" i="10"/>
  <c r="P16" i="10"/>
  <c r="O16" i="10"/>
  <c r="N16" i="10"/>
  <c r="M16" i="10"/>
  <c r="L16" i="10"/>
  <c r="K16" i="10"/>
  <c r="J16" i="10"/>
  <c r="AC15" i="10"/>
  <c r="AB15" i="10"/>
  <c r="P15" i="10"/>
  <c r="O15" i="10"/>
  <c r="N15" i="10"/>
  <c r="M15" i="10"/>
  <c r="L15" i="10"/>
  <c r="K15" i="10"/>
  <c r="J15" i="10"/>
  <c r="AC14" i="10"/>
  <c r="AB14" i="10"/>
  <c r="P14" i="10"/>
  <c r="O14" i="10"/>
  <c r="N14" i="10"/>
  <c r="M14" i="10"/>
  <c r="L14" i="10"/>
  <c r="K14" i="10"/>
  <c r="J14" i="10"/>
  <c r="AC13" i="10"/>
  <c r="AB13" i="10"/>
  <c r="P13" i="10"/>
  <c r="O13" i="10"/>
  <c r="N13" i="10"/>
  <c r="M13" i="10"/>
  <c r="L13" i="10"/>
  <c r="K13" i="10"/>
  <c r="J13" i="10"/>
  <c r="AC12" i="10"/>
  <c r="AB12" i="10"/>
  <c r="P12" i="10"/>
  <c r="O12" i="10"/>
  <c r="N12" i="10"/>
  <c r="M12" i="10"/>
  <c r="L12" i="10"/>
  <c r="K12" i="10"/>
  <c r="AI81" i="10"/>
  <c r="AH81" i="10"/>
  <c r="AF81" i="10"/>
  <c r="AI80" i="10"/>
  <c r="AH80" i="10"/>
  <c r="AF80" i="10"/>
  <c r="AI79" i="10"/>
  <c r="AH79" i="10"/>
  <c r="AF79" i="10"/>
  <c r="AI78" i="10"/>
  <c r="AH78" i="10"/>
  <c r="AF78" i="10"/>
  <c r="AI77" i="10"/>
  <c r="AH77" i="10"/>
  <c r="AF77" i="10"/>
  <c r="AI76" i="10"/>
  <c r="AH76" i="10"/>
  <c r="AF76" i="10"/>
  <c r="AI75" i="10"/>
  <c r="AH75" i="10"/>
  <c r="AF75" i="10"/>
  <c r="AI74" i="10"/>
  <c r="AH74" i="10"/>
  <c r="AF74" i="10"/>
  <c r="AI73" i="10"/>
  <c r="AH73" i="10"/>
  <c r="AF73" i="10"/>
  <c r="AI72" i="10"/>
  <c r="AH72" i="10"/>
  <c r="AF72" i="10"/>
  <c r="AI71" i="10"/>
  <c r="AH71" i="10"/>
  <c r="AF71" i="10"/>
  <c r="AI70" i="10"/>
  <c r="AH70" i="10"/>
  <c r="AF70" i="10"/>
  <c r="AI69" i="10"/>
  <c r="AH69" i="10"/>
  <c r="AF69" i="10"/>
  <c r="AI68" i="10"/>
  <c r="AH68" i="10"/>
  <c r="AF68" i="10"/>
  <c r="AI67" i="10"/>
  <c r="AH67" i="10"/>
  <c r="AF67" i="10"/>
  <c r="AI66" i="10"/>
  <c r="AH66" i="10"/>
  <c r="AF66" i="10"/>
  <c r="AI65" i="10"/>
  <c r="AH65" i="10"/>
  <c r="AF65" i="10"/>
  <c r="AI64" i="10"/>
  <c r="AH64" i="10"/>
  <c r="AF64" i="10"/>
  <c r="AI63" i="10"/>
  <c r="AH63" i="10"/>
  <c r="AF63" i="10"/>
  <c r="AI62" i="10"/>
  <c r="AH62" i="10"/>
  <c r="AF62" i="10"/>
  <c r="AI61" i="10"/>
  <c r="AH61" i="10"/>
  <c r="AF61" i="10"/>
  <c r="AI60" i="10"/>
  <c r="AH60" i="10"/>
  <c r="AF60" i="10"/>
  <c r="AI59" i="10"/>
  <c r="AH59" i="10"/>
  <c r="AF59" i="10"/>
  <c r="AI58" i="10"/>
  <c r="AH58" i="10"/>
  <c r="AF58" i="10"/>
  <c r="AI57" i="10"/>
  <c r="AH57" i="10"/>
  <c r="AF57" i="10"/>
  <c r="AI56" i="10"/>
  <c r="AH56" i="10"/>
  <c r="AF56" i="10"/>
  <c r="AI55" i="10"/>
  <c r="AH55" i="10"/>
  <c r="AF55" i="10"/>
  <c r="AI54" i="10"/>
  <c r="AH54" i="10"/>
  <c r="AF54" i="10"/>
  <c r="AI53" i="10"/>
  <c r="AH53" i="10"/>
  <c r="AF53" i="10"/>
  <c r="AI52" i="10"/>
  <c r="AH52" i="10"/>
  <c r="AF52" i="10"/>
  <c r="AI51" i="10"/>
  <c r="AH51" i="10"/>
  <c r="AF51" i="10"/>
  <c r="AI50" i="10"/>
  <c r="AH50" i="10"/>
  <c r="AF50" i="10"/>
  <c r="AI49" i="10"/>
  <c r="AH49" i="10"/>
  <c r="AF49" i="10"/>
  <c r="AI48" i="10"/>
  <c r="AH48" i="10"/>
  <c r="AF48" i="10"/>
  <c r="AI47" i="10"/>
  <c r="AH47" i="10"/>
  <c r="AF47" i="10"/>
  <c r="AI46" i="10"/>
  <c r="AH46" i="10"/>
  <c r="AF46" i="10"/>
  <c r="AI45" i="10"/>
  <c r="AH45" i="10"/>
  <c r="AF45" i="10"/>
  <c r="AI44" i="10"/>
  <c r="AH44" i="10"/>
  <c r="AF44" i="10"/>
  <c r="AI43" i="10"/>
  <c r="AH43" i="10"/>
  <c r="AF43" i="10"/>
  <c r="AI42" i="10"/>
  <c r="AH42" i="10"/>
  <c r="AF42" i="10"/>
  <c r="AI41" i="10"/>
  <c r="AH41" i="10"/>
  <c r="AF41" i="10"/>
  <c r="AI40" i="10"/>
  <c r="AH40" i="10"/>
  <c r="AF40" i="10"/>
  <c r="AI39" i="10"/>
  <c r="AH39" i="10"/>
  <c r="AF39" i="10"/>
  <c r="AI38" i="10"/>
  <c r="AH38" i="10"/>
  <c r="AF38" i="10"/>
  <c r="AI37" i="10"/>
  <c r="AH37" i="10"/>
  <c r="AF37" i="10"/>
  <c r="AI36" i="10"/>
  <c r="AH36" i="10"/>
  <c r="AF36" i="10"/>
  <c r="AI35" i="10"/>
  <c r="AH35" i="10"/>
  <c r="AF35" i="10"/>
  <c r="AI34" i="10"/>
  <c r="AH34" i="10"/>
  <c r="AF34" i="10"/>
  <c r="AI33" i="10"/>
  <c r="AH33" i="10"/>
  <c r="AF33" i="10"/>
  <c r="AI32" i="10"/>
  <c r="AH32" i="10"/>
  <c r="AF32" i="10"/>
  <c r="AI31" i="10"/>
  <c r="AH31" i="10"/>
  <c r="AF31" i="10"/>
  <c r="AI30" i="10"/>
  <c r="AH30" i="10"/>
  <c r="AF30" i="10"/>
  <c r="AI29" i="10"/>
  <c r="AH29" i="10"/>
  <c r="AF29" i="10"/>
  <c r="AI28" i="10"/>
  <c r="AH28" i="10"/>
  <c r="AF28" i="10"/>
  <c r="AI27" i="10"/>
  <c r="AH27" i="10"/>
  <c r="AF27" i="10"/>
  <c r="AI26" i="10"/>
  <c r="AH26" i="10"/>
  <c r="AF26" i="10"/>
  <c r="AI25" i="10"/>
  <c r="AH25" i="10"/>
  <c r="AF25" i="10"/>
  <c r="AI24" i="10"/>
  <c r="AH24" i="10"/>
  <c r="AF24" i="10"/>
  <c r="AI23" i="10"/>
  <c r="AH23" i="10"/>
  <c r="AF23" i="10"/>
  <c r="AI22" i="10"/>
  <c r="AH22" i="10"/>
  <c r="AF22" i="10"/>
  <c r="AI21" i="10"/>
  <c r="AH21" i="10"/>
  <c r="AF21" i="10"/>
  <c r="AI20" i="10"/>
  <c r="AH20" i="10"/>
  <c r="AF20" i="10"/>
  <c r="AI19" i="10"/>
  <c r="AH19" i="10"/>
  <c r="AF19" i="10"/>
  <c r="AI18" i="10"/>
  <c r="AH18" i="10"/>
  <c r="AF18" i="10"/>
  <c r="AI17" i="10"/>
  <c r="AH17" i="10"/>
  <c r="AF17" i="10"/>
  <c r="AI16" i="10"/>
  <c r="AH16" i="10"/>
  <c r="AF16" i="10"/>
  <c r="AI15" i="10"/>
  <c r="AH15" i="10"/>
  <c r="AF15" i="10"/>
  <c r="AI14" i="10"/>
  <c r="AH14" i="10"/>
  <c r="AF14" i="10"/>
  <c r="AI13" i="10"/>
  <c r="AH13" i="10"/>
  <c r="AF13" i="10"/>
  <c r="AH12" i="10"/>
  <c r="AI12" i="10"/>
  <c r="AF12" i="10"/>
  <c r="AG83" i="10"/>
  <c r="V13" i="8" l="1"/>
  <c r="U13" i="8"/>
  <c r="U15" i="8"/>
  <c r="V15" i="8"/>
  <c r="U17" i="8"/>
  <c r="V17" i="8"/>
  <c r="U19" i="8"/>
  <c r="V19" i="8"/>
  <c r="U21" i="8"/>
  <c r="V21" i="8"/>
  <c r="U24" i="8"/>
  <c r="V24" i="8"/>
  <c r="U27" i="8"/>
  <c r="V27" i="8"/>
  <c r="U29" i="8"/>
  <c r="V29" i="8"/>
  <c r="U31" i="8"/>
  <c r="V31" i="8"/>
  <c r="U33" i="8"/>
  <c r="V33" i="8"/>
  <c r="U35" i="8"/>
  <c r="V35" i="8"/>
  <c r="U37" i="8"/>
  <c r="V37" i="8"/>
  <c r="U39" i="8"/>
  <c r="V39" i="8"/>
  <c r="U41" i="8"/>
  <c r="V41" i="8"/>
  <c r="U43" i="8"/>
  <c r="V43" i="8"/>
  <c r="U45" i="8"/>
  <c r="V45" i="8"/>
  <c r="U49" i="8"/>
  <c r="V49" i="8"/>
  <c r="U51" i="8"/>
  <c r="V51" i="8"/>
  <c r="U53" i="8"/>
  <c r="V53" i="8"/>
  <c r="U55" i="8"/>
  <c r="V55" i="8"/>
  <c r="U57" i="8"/>
  <c r="V57" i="8"/>
  <c r="U60" i="8"/>
  <c r="V60" i="8"/>
  <c r="U63" i="8"/>
  <c r="V63" i="8"/>
  <c r="V65" i="8"/>
  <c r="U65" i="8"/>
  <c r="V69" i="8"/>
  <c r="U69" i="8"/>
  <c r="V71" i="8"/>
  <c r="U71" i="8"/>
  <c r="V73" i="8"/>
  <c r="U73" i="8"/>
  <c r="V76" i="8"/>
  <c r="U76" i="8"/>
  <c r="V80" i="8"/>
  <c r="U80" i="8"/>
  <c r="V84" i="8"/>
  <c r="U84" i="8"/>
  <c r="V86" i="8"/>
  <c r="U86" i="8"/>
  <c r="V90" i="8"/>
  <c r="U90" i="8"/>
  <c r="V94" i="8"/>
  <c r="U94" i="8"/>
  <c r="V96" i="8"/>
  <c r="U96" i="8"/>
  <c r="V98" i="8"/>
  <c r="U98" i="8"/>
  <c r="V101" i="8"/>
  <c r="U101" i="8"/>
  <c r="V103" i="8"/>
  <c r="U103" i="8"/>
  <c r="V105" i="8"/>
  <c r="U105" i="8"/>
  <c r="V107" i="8"/>
  <c r="U107" i="8"/>
  <c r="V109" i="8"/>
  <c r="U109" i="8"/>
  <c r="V111" i="8"/>
  <c r="U111" i="8"/>
  <c r="Y13" i="8"/>
  <c r="Z13" i="8"/>
  <c r="Y15" i="8"/>
  <c r="Z15" i="8"/>
  <c r="Y17" i="8"/>
  <c r="Z17" i="8"/>
  <c r="Y19" i="8"/>
  <c r="Z19" i="8"/>
  <c r="Y21" i="8"/>
  <c r="Z21" i="8"/>
  <c r="Y24" i="8"/>
  <c r="Z24" i="8"/>
  <c r="Y27" i="8"/>
  <c r="Z27" i="8"/>
  <c r="Y29" i="8"/>
  <c r="Z29" i="8"/>
  <c r="Y31" i="8"/>
  <c r="Z31" i="8"/>
  <c r="Y33" i="8"/>
  <c r="Z33" i="8"/>
  <c r="Y35" i="8"/>
  <c r="Z35" i="8"/>
  <c r="Y37" i="8"/>
  <c r="Z37" i="8"/>
  <c r="Y39" i="8"/>
  <c r="Z39" i="8"/>
  <c r="Y41" i="8"/>
  <c r="Z41" i="8"/>
  <c r="Y43" i="8"/>
  <c r="Z43" i="8"/>
  <c r="Y45" i="8"/>
  <c r="Z45" i="8"/>
  <c r="Y49" i="8"/>
  <c r="Z49" i="8"/>
  <c r="Y51" i="8"/>
  <c r="Z51" i="8"/>
  <c r="Y53" i="8"/>
  <c r="Z53" i="8"/>
  <c r="Y55" i="8"/>
  <c r="Z55" i="8"/>
  <c r="Y57" i="8"/>
  <c r="Z57" i="8"/>
  <c r="Y60" i="8"/>
  <c r="Z60" i="8"/>
  <c r="Y63" i="8"/>
  <c r="Z63" i="8"/>
  <c r="Z65" i="8"/>
  <c r="Y65" i="8"/>
  <c r="Z69" i="8"/>
  <c r="Y69" i="8"/>
  <c r="Z71" i="8"/>
  <c r="Y71" i="8"/>
  <c r="Z73" i="8"/>
  <c r="Y73" i="8"/>
  <c r="Z76" i="8"/>
  <c r="Y76" i="8"/>
  <c r="Z80" i="8"/>
  <c r="Y80" i="8"/>
  <c r="Z84" i="8"/>
  <c r="Y84" i="8"/>
  <c r="Z86" i="8"/>
  <c r="Y86" i="8"/>
  <c r="Z90" i="8"/>
  <c r="Y90" i="8"/>
  <c r="Z94" i="8"/>
  <c r="Y94" i="8"/>
  <c r="Z96" i="8"/>
  <c r="Y96" i="8"/>
  <c r="Z98" i="8"/>
  <c r="Y98" i="8"/>
  <c r="Z101" i="8"/>
  <c r="Y101" i="8"/>
  <c r="Z103" i="8"/>
  <c r="Y103" i="8"/>
  <c r="Z105" i="8"/>
  <c r="Y105" i="8"/>
  <c r="Z107" i="8"/>
  <c r="Y107" i="8"/>
  <c r="Z109" i="8"/>
  <c r="Y109" i="8"/>
  <c r="Z111" i="8"/>
  <c r="Y111" i="8"/>
  <c r="V12" i="8"/>
  <c r="U14" i="8"/>
  <c r="V14" i="8"/>
  <c r="U16" i="8"/>
  <c r="V16" i="8"/>
  <c r="U18" i="8"/>
  <c r="V18" i="8"/>
  <c r="U20" i="8"/>
  <c r="V20" i="8"/>
  <c r="U22" i="8"/>
  <c r="V22" i="8"/>
  <c r="U25" i="8"/>
  <c r="V25" i="8"/>
  <c r="U28" i="8"/>
  <c r="V28" i="8"/>
  <c r="U30" i="8"/>
  <c r="V30" i="8"/>
  <c r="U32" i="8"/>
  <c r="V32" i="8"/>
  <c r="U34" i="8"/>
  <c r="V34" i="8"/>
  <c r="U36" i="8"/>
  <c r="V36" i="8"/>
  <c r="U38" i="8"/>
  <c r="V38" i="8"/>
  <c r="U40" i="8"/>
  <c r="V40" i="8"/>
  <c r="U42" i="8"/>
  <c r="V42" i="8"/>
  <c r="U44" i="8"/>
  <c r="V44" i="8"/>
  <c r="U47" i="8"/>
  <c r="V47" i="8"/>
  <c r="U50" i="8"/>
  <c r="V50" i="8"/>
  <c r="U52" i="8"/>
  <c r="V52" i="8"/>
  <c r="U54" i="8"/>
  <c r="V54" i="8"/>
  <c r="U56" i="8"/>
  <c r="V56" i="8"/>
  <c r="U59" i="8"/>
  <c r="V59" i="8"/>
  <c r="U62" i="8"/>
  <c r="V62" i="8"/>
  <c r="V64" i="8"/>
  <c r="U64" i="8"/>
  <c r="V68" i="8"/>
  <c r="U68" i="8"/>
  <c r="V70" i="8"/>
  <c r="U70" i="8"/>
  <c r="V72" i="8"/>
  <c r="U72" i="8"/>
  <c r="V75" i="8"/>
  <c r="U75" i="8"/>
  <c r="V78" i="8"/>
  <c r="U78" i="8"/>
  <c r="V83" i="8"/>
  <c r="U83" i="8"/>
  <c r="V85" i="8"/>
  <c r="U85" i="8"/>
  <c r="V88" i="8"/>
  <c r="U88" i="8"/>
  <c r="V92" i="8"/>
  <c r="U92" i="8"/>
  <c r="V95" i="8"/>
  <c r="U95" i="8"/>
  <c r="V97" i="8"/>
  <c r="U97" i="8"/>
  <c r="V99" i="8"/>
  <c r="U99" i="8"/>
  <c r="V102" i="8"/>
  <c r="U102" i="8"/>
  <c r="V104" i="8"/>
  <c r="U104" i="8"/>
  <c r="V106" i="8"/>
  <c r="U106" i="8"/>
  <c r="V108" i="8"/>
  <c r="U108" i="8"/>
  <c r="V110" i="8"/>
  <c r="U110" i="8"/>
  <c r="V112" i="8"/>
  <c r="U112" i="8"/>
  <c r="Z12" i="8"/>
  <c r="Y12" i="8"/>
  <c r="Y14" i="8"/>
  <c r="Z14" i="8"/>
  <c r="Y16" i="8"/>
  <c r="Z16" i="8"/>
  <c r="Y18" i="8"/>
  <c r="Z18" i="8"/>
  <c r="Y20" i="8"/>
  <c r="Z20" i="8"/>
  <c r="Y22" i="8"/>
  <c r="Z22" i="8"/>
  <c r="Y25" i="8"/>
  <c r="Z25" i="8"/>
  <c r="Y28" i="8"/>
  <c r="Z28" i="8"/>
  <c r="Y30" i="8"/>
  <c r="Z30" i="8"/>
  <c r="Y32" i="8"/>
  <c r="Z32" i="8"/>
  <c r="Y34" i="8"/>
  <c r="Z34" i="8"/>
  <c r="Y36" i="8"/>
  <c r="Z36" i="8"/>
  <c r="Y38" i="8"/>
  <c r="Z38" i="8"/>
  <c r="Y40" i="8"/>
  <c r="Z40" i="8"/>
  <c r="Y42" i="8"/>
  <c r="Z42" i="8"/>
  <c r="Y44" i="8"/>
  <c r="Z44" i="8"/>
  <c r="Y47" i="8"/>
  <c r="Z47" i="8"/>
  <c r="Y50" i="8"/>
  <c r="Z50" i="8"/>
  <c r="Y52" i="8"/>
  <c r="Z52" i="8"/>
  <c r="Y54" i="8"/>
  <c r="Z54" i="8"/>
  <c r="Y56" i="8"/>
  <c r="Z56" i="8"/>
  <c r="Y59" i="8"/>
  <c r="Z59" i="8"/>
  <c r="Y62" i="8"/>
  <c r="Z62" i="8"/>
  <c r="Z64" i="8"/>
  <c r="Y64" i="8"/>
  <c r="Z68" i="8"/>
  <c r="Y68" i="8"/>
  <c r="Z70" i="8"/>
  <c r="Y70" i="8"/>
  <c r="Z72" i="8"/>
  <c r="Y72" i="8"/>
  <c r="Z75" i="8"/>
  <c r="Y75" i="8"/>
  <c r="Z78" i="8"/>
  <c r="Y78" i="8"/>
  <c r="Z83" i="8"/>
  <c r="Y83" i="8"/>
  <c r="Z85" i="8"/>
  <c r="Y85" i="8"/>
  <c r="Z88" i="8"/>
  <c r="Y88" i="8"/>
  <c r="Z92" i="8"/>
  <c r="Y92" i="8"/>
  <c r="Z95" i="8"/>
  <c r="Y95" i="8"/>
  <c r="Z97" i="8"/>
  <c r="Y97" i="8"/>
  <c r="Z99" i="8"/>
  <c r="Y99" i="8"/>
  <c r="Z102" i="8"/>
  <c r="Y102" i="8"/>
  <c r="Z104" i="8"/>
  <c r="Y104" i="8"/>
  <c r="Z106" i="8"/>
  <c r="Y106" i="8"/>
  <c r="Z108" i="8"/>
  <c r="Y108" i="8"/>
  <c r="Z110" i="8"/>
  <c r="Y110" i="8"/>
  <c r="Z112" i="8"/>
  <c r="Y112" i="8"/>
  <c r="AI113" i="8"/>
  <c r="AE113" i="8"/>
  <c r="Q63" i="4" l="1"/>
  <c r="P63" i="4"/>
  <c r="Q61" i="4"/>
  <c r="P44" i="4"/>
  <c r="P61" i="4"/>
  <c r="X86" i="4"/>
  <c r="X88" i="4" s="1"/>
  <c r="T86" i="4"/>
  <c r="T88" i="4" s="1"/>
  <c r="P86" i="4"/>
  <c r="L86" i="4"/>
  <c r="H86" i="4"/>
  <c r="AB85" i="4"/>
  <c r="AB87" i="4" s="1"/>
  <c r="X85" i="4"/>
  <c r="X87" i="4" s="1"/>
  <c r="T85" i="4"/>
  <c r="T87" i="4" s="1"/>
  <c r="P85" i="4"/>
  <c r="L85" i="4"/>
  <c r="H85" i="4"/>
  <c r="P80" i="4"/>
  <c r="L80" i="4"/>
  <c r="H80" i="4"/>
  <c r="P79" i="4"/>
  <c r="L79" i="4"/>
  <c r="H79" i="4"/>
  <c r="P78" i="4"/>
  <c r="L78" i="4"/>
  <c r="H78" i="4"/>
  <c r="H84" i="4"/>
  <c r="K69" i="4"/>
  <c r="H67" i="4"/>
  <c r="I70" i="4"/>
  <c r="I69" i="4"/>
  <c r="P88" i="4" l="1"/>
  <c r="L88" i="4"/>
  <c r="H88" i="4"/>
  <c r="P87" i="4"/>
  <c r="L87" i="4"/>
  <c r="H87" i="4"/>
  <c r="Q44" i="4"/>
  <c r="T32" i="4" l="1"/>
  <c r="Y32" i="4" s="1"/>
  <c r="F32" i="4"/>
  <c r="K32" i="4" s="1"/>
  <c r="AC31" i="4"/>
  <c r="AB31" i="4"/>
  <c r="AA31" i="4"/>
  <c r="Z31" i="4"/>
  <c r="Y31" i="4"/>
  <c r="X31" i="4"/>
  <c r="W31" i="4"/>
  <c r="V31" i="4"/>
  <c r="U31" i="4"/>
  <c r="T31" i="4"/>
  <c r="O31" i="4"/>
  <c r="N31" i="4"/>
  <c r="M31" i="4"/>
  <c r="L31" i="4"/>
  <c r="K31" i="4"/>
  <c r="J31" i="4"/>
  <c r="J34" i="4" s="1"/>
  <c r="I31" i="4"/>
  <c r="H31" i="4"/>
  <c r="G31" i="4"/>
  <c r="F31" i="4"/>
  <c r="O36" i="4"/>
  <c r="AC36" i="4" s="1"/>
  <c r="N36" i="4"/>
  <c r="AB36" i="4" s="1"/>
  <c r="M36" i="4"/>
  <c r="AA36" i="4" s="1"/>
  <c r="L36" i="4"/>
  <c r="Z36" i="4" s="1"/>
  <c r="K36" i="4"/>
  <c r="Y36" i="4" s="1"/>
  <c r="J36" i="4"/>
  <c r="X36" i="4" s="1"/>
  <c r="I36" i="4"/>
  <c r="W36" i="4" s="1"/>
  <c r="H36" i="4"/>
  <c r="V36" i="4" s="1"/>
  <c r="G36" i="4"/>
  <c r="U36" i="4" s="1"/>
  <c r="F36" i="4"/>
  <c r="T36" i="4" s="1"/>
  <c r="M14" i="13"/>
  <c r="L14" i="13"/>
  <c r="K14" i="13"/>
  <c r="J14" i="13"/>
  <c r="I14" i="13"/>
  <c r="H14" i="13"/>
  <c r="G14" i="13"/>
  <c r="F14" i="13"/>
  <c r="E14" i="13"/>
  <c r="D14" i="13"/>
  <c r="AA129" i="10"/>
  <c r="Z129" i="10"/>
  <c r="Y129" i="10"/>
  <c r="X129" i="10"/>
  <c r="W129" i="10"/>
  <c r="V129" i="10"/>
  <c r="AA128" i="10"/>
  <c r="Z128" i="10"/>
  <c r="Y128" i="10"/>
  <c r="X128" i="10"/>
  <c r="W128" i="10"/>
  <c r="V128" i="10"/>
  <c r="AA127" i="10"/>
  <c r="Z127" i="10"/>
  <c r="Y127" i="10"/>
  <c r="X127" i="10"/>
  <c r="W127" i="10"/>
  <c r="V127" i="10"/>
  <c r="AA126" i="10"/>
  <c r="Z126" i="10"/>
  <c r="Y126" i="10"/>
  <c r="X126" i="10"/>
  <c r="W126" i="10"/>
  <c r="V126" i="10"/>
  <c r="AA125" i="10"/>
  <c r="Z125" i="10"/>
  <c r="Y125" i="10"/>
  <c r="X125" i="10"/>
  <c r="W125" i="10"/>
  <c r="V125" i="10"/>
  <c r="AA124" i="10"/>
  <c r="Z124" i="10"/>
  <c r="Y124" i="10"/>
  <c r="X124" i="10"/>
  <c r="W124" i="10"/>
  <c r="V124" i="10"/>
  <c r="AA123" i="10"/>
  <c r="Z123" i="10"/>
  <c r="Y123" i="10"/>
  <c r="X123" i="10"/>
  <c r="W123" i="10"/>
  <c r="V123" i="10"/>
  <c r="AA122" i="10"/>
  <c r="Z122" i="10"/>
  <c r="Y122" i="10"/>
  <c r="X122" i="10"/>
  <c r="W122" i="10"/>
  <c r="V122" i="10"/>
  <c r="AA121" i="10"/>
  <c r="Z121" i="10"/>
  <c r="Y121" i="10"/>
  <c r="X121" i="10"/>
  <c r="W121" i="10"/>
  <c r="V121" i="10"/>
  <c r="AA120" i="10"/>
  <c r="Z120" i="10"/>
  <c r="Y120" i="10"/>
  <c r="X120" i="10"/>
  <c r="W120" i="10"/>
  <c r="V120" i="10"/>
  <c r="AA119" i="10"/>
  <c r="Z119" i="10"/>
  <c r="Y119" i="10"/>
  <c r="X119" i="10"/>
  <c r="W119" i="10"/>
  <c r="V119" i="10"/>
  <c r="AA118" i="10"/>
  <c r="Z118" i="10"/>
  <c r="Y118" i="10"/>
  <c r="X118" i="10"/>
  <c r="W118" i="10"/>
  <c r="V118" i="10"/>
  <c r="AA117" i="10"/>
  <c r="Z117" i="10"/>
  <c r="Y117" i="10"/>
  <c r="X117" i="10"/>
  <c r="W117" i="10"/>
  <c r="V117" i="10"/>
  <c r="AA116" i="10"/>
  <c r="Z116" i="10"/>
  <c r="Y116" i="10"/>
  <c r="X116" i="10"/>
  <c r="W116" i="10"/>
  <c r="V116" i="10"/>
  <c r="AA115" i="10"/>
  <c r="Z115" i="10"/>
  <c r="Y115" i="10"/>
  <c r="X115" i="10"/>
  <c r="W115" i="10"/>
  <c r="V115" i="10"/>
  <c r="AA114" i="10"/>
  <c r="Z114" i="10"/>
  <c r="Y114" i="10"/>
  <c r="X114" i="10"/>
  <c r="W114" i="10"/>
  <c r="V114" i="10"/>
  <c r="AA113" i="10"/>
  <c r="Z113" i="10"/>
  <c r="Y113" i="10"/>
  <c r="X113" i="10"/>
  <c r="W113" i="10"/>
  <c r="V113" i="10"/>
  <c r="AA112" i="10"/>
  <c r="Z112" i="10"/>
  <c r="Y112" i="10"/>
  <c r="X112" i="10"/>
  <c r="W112" i="10"/>
  <c r="V112" i="10"/>
  <c r="AA111" i="10"/>
  <c r="Z111" i="10"/>
  <c r="Y111" i="10"/>
  <c r="X111" i="10"/>
  <c r="W111" i="10"/>
  <c r="V111" i="10"/>
  <c r="AA110" i="10"/>
  <c r="Z110" i="10"/>
  <c r="Y110" i="10"/>
  <c r="X110" i="10"/>
  <c r="W110" i="10"/>
  <c r="V110" i="10"/>
  <c r="AA109" i="10"/>
  <c r="Z109" i="10"/>
  <c r="Y109" i="10"/>
  <c r="X109" i="10"/>
  <c r="W109" i="10"/>
  <c r="V109" i="10"/>
  <c r="AA108" i="10"/>
  <c r="Z108" i="10"/>
  <c r="Y108" i="10"/>
  <c r="X108" i="10"/>
  <c r="W108" i="10"/>
  <c r="V108" i="10"/>
  <c r="AA107" i="10"/>
  <c r="Z107" i="10"/>
  <c r="Y107" i="10"/>
  <c r="X107" i="10"/>
  <c r="W107" i="10"/>
  <c r="V107" i="10"/>
  <c r="AA106" i="10"/>
  <c r="Z106" i="10"/>
  <c r="Y106" i="10"/>
  <c r="X106" i="10"/>
  <c r="W106" i="10"/>
  <c r="V106" i="10"/>
  <c r="AA105" i="10"/>
  <c r="Z105" i="10"/>
  <c r="Y105" i="10"/>
  <c r="X105" i="10"/>
  <c r="W105" i="10"/>
  <c r="V105" i="10"/>
  <c r="AA104" i="10"/>
  <c r="Z104" i="10"/>
  <c r="Y104" i="10"/>
  <c r="X104" i="10"/>
  <c r="W104" i="10"/>
  <c r="V104" i="10"/>
  <c r="AA103" i="10"/>
  <c r="Z103" i="10"/>
  <c r="Y103" i="10"/>
  <c r="X103" i="10"/>
  <c r="W103" i="10"/>
  <c r="V103" i="10"/>
  <c r="Y81" i="10"/>
  <c r="X81" i="10"/>
  <c r="W81" i="10"/>
  <c r="V81" i="10"/>
  <c r="Y80" i="10"/>
  <c r="X80" i="10"/>
  <c r="W80" i="10"/>
  <c r="V80" i="10"/>
  <c r="Y79" i="10"/>
  <c r="X79" i="10"/>
  <c r="W79" i="10"/>
  <c r="V79" i="10"/>
  <c r="Y78" i="10"/>
  <c r="X78" i="10"/>
  <c r="W78" i="10"/>
  <c r="V78" i="10"/>
  <c r="Y77" i="10"/>
  <c r="X77" i="10"/>
  <c r="W77" i="10"/>
  <c r="V77" i="10"/>
  <c r="Y76" i="10"/>
  <c r="X76" i="10"/>
  <c r="W76" i="10"/>
  <c r="V76" i="10"/>
  <c r="Y75" i="10"/>
  <c r="X75" i="10"/>
  <c r="W75" i="10"/>
  <c r="V75" i="10"/>
  <c r="Y74" i="10"/>
  <c r="X74" i="10"/>
  <c r="W74" i="10"/>
  <c r="V74" i="10"/>
  <c r="Y73" i="10"/>
  <c r="X73" i="10"/>
  <c r="W73" i="10"/>
  <c r="V73" i="10"/>
  <c r="Y72" i="10"/>
  <c r="X72" i="10"/>
  <c r="W72" i="10"/>
  <c r="V72" i="10"/>
  <c r="Y71" i="10"/>
  <c r="X71" i="10"/>
  <c r="W71" i="10"/>
  <c r="V71" i="10"/>
  <c r="Y70" i="10"/>
  <c r="X70" i="10"/>
  <c r="W70" i="10"/>
  <c r="V70" i="10"/>
  <c r="Y69" i="10"/>
  <c r="X69" i="10"/>
  <c r="W69" i="10"/>
  <c r="V69" i="10"/>
  <c r="Y68" i="10"/>
  <c r="X68" i="10"/>
  <c r="W68" i="10"/>
  <c r="V68" i="10"/>
  <c r="Y67" i="10"/>
  <c r="X67" i="10"/>
  <c r="W67" i="10"/>
  <c r="V67" i="10"/>
  <c r="Y66" i="10"/>
  <c r="X66" i="10"/>
  <c r="W66" i="10"/>
  <c r="V66" i="10"/>
  <c r="Y65" i="10"/>
  <c r="X65" i="10"/>
  <c r="W65" i="10"/>
  <c r="V65" i="10"/>
  <c r="Y64" i="10"/>
  <c r="X64" i="10"/>
  <c r="W64" i="10"/>
  <c r="V64" i="10"/>
  <c r="Y63" i="10"/>
  <c r="X63" i="10"/>
  <c r="W63" i="10"/>
  <c r="V63" i="10"/>
  <c r="Y62" i="10"/>
  <c r="X62" i="10"/>
  <c r="W62" i="10"/>
  <c r="V62" i="10"/>
  <c r="Y61" i="10"/>
  <c r="X61" i="10"/>
  <c r="W61" i="10"/>
  <c r="V61" i="10"/>
  <c r="Y60" i="10"/>
  <c r="X60" i="10"/>
  <c r="W60" i="10"/>
  <c r="V60" i="10"/>
  <c r="Y59" i="10"/>
  <c r="X59" i="10"/>
  <c r="W59" i="10"/>
  <c r="V59" i="10"/>
  <c r="Y58" i="10"/>
  <c r="X58" i="10"/>
  <c r="W58" i="10"/>
  <c r="V58" i="10"/>
  <c r="Y57" i="10"/>
  <c r="X57" i="10"/>
  <c r="W57" i="10"/>
  <c r="V57" i="10"/>
  <c r="Y56" i="10"/>
  <c r="X56" i="10"/>
  <c r="W56" i="10"/>
  <c r="V56" i="10"/>
  <c r="Y55" i="10"/>
  <c r="X55" i="10"/>
  <c r="W55" i="10"/>
  <c r="V55" i="10"/>
  <c r="Y54" i="10"/>
  <c r="X54" i="10"/>
  <c r="W54" i="10"/>
  <c r="V54" i="10"/>
  <c r="Y53" i="10"/>
  <c r="X53" i="10"/>
  <c r="W53" i="10"/>
  <c r="V53" i="10"/>
  <c r="Y52" i="10"/>
  <c r="X52" i="10"/>
  <c r="W52" i="10"/>
  <c r="V52" i="10"/>
  <c r="Y51" i="10"/>
  <c r="X51" i="10"/>
  <c r="W51" i="10"/>
  <c r="V51" i="10"/>
  <c r="Y50" i="10"/>
  <c r="X50" i="10"/>
  <c r="W50" i="10"/>
  <c r="V50" i="10"/>
  <c r="Y49" i="10"/>
  <c r="X49" i="10"/>
  <c r="W49" i="10"/>
  <c r="V49" i="10"/>
  <c r="Y48" i="10"/>
  <c r="X48" i="10"/>
  <c r="W48" i="10"/>
  <c r="V48" i="10"/>
  <c r="Y47" i="10"/>
  <c r="Y90" i="10" s="1"/>
  <c r="U18" i="33" s="1"/>
  <c r="X47" i="10"/>
  <c r="X90" i="10" s="1"/>
  <c r="T18" i="33" s="1"/>
  <c r="W47" i="10"/>
  <c r="W90" i="10" s="1"/>
  <c r="O18" i="33" s="1"/>
  <c r="V47" i="10"/>
  <c r="V90" i="10" s="1"/>
  <c r="N18" i="33" s="1"/>
  <c r="Y46" i="10"/>
  <c r="X46" i="10"/>
  <c r="W46" i="10"/>
  <c r="V46" i="10"/>
  <c r="Y45" i="10"/>
  <c r="X45" i="10"/>
  <c r="W45" i="10"/>
  <c r="V45" i="10"/>
  <c r="Y44" i="10"/>
  <c r="X44" i="10"/>
  <c r="W44" i="10"/>
  <c r="V44" i="10"/>
  <c r="Y43" i="10"/>
  <c r="Y91" i="10" s="1"/>
  <c r="U19" i="34" s="1"/>
  <c r="X43" i="10"/>
  <c r="X91" i="10" s="1"/>
  <c r="T19" i="34" s="1"/>
  <c r="W43" i="10"/>
  <c r="W91" i="10" s="1"/>
  <c r="O19" i="34" s="1"/>
  <c r="V43" i="10"/>
  <c r="V91" i="10" s="1"/>
  <c r="N19" i="34" s="1"/>
  <c r="N21" i="34" s="1"/>
  <c r="Y42" i="10"/>
  <c r="Y95" i="10" s="1"/>
  <c r="W19" i="34" s="1"/>
  <c r="W21" i="34" s="1"/>
  <c r="X42" i="10"/>
  <c r="X95" i="10" s="1"/>
  <c r="V19" i="34" s="1"/>
  <c r="V21" i="34" s="1"/>
  <c r="W42" i="10"/>
  <c r="W95" i="10" s="1"/>
  <c r="Q19" i="34" s="1"/>
  <c r="Q21" i="34" s="1"/>
  <c r="V42" i="10"/>
  <c r="V95" i="10" s="1"/>
  <c r="P19" i="34" s="1"/>
  <c r="Y41" i="10"/>
  <c r="X41" i="10"/>
  <c r="W41" i="10"/>
  <c r="V41" i="10"/>
  <c r="Y40" i="10"/>
  <c r="X40" i="10"/>
  <c r="W40" i="10"/>
  <c r="V40" i="10"/>
  <c r="Y39" i="10"/>
  <c r="X39" i="10"/>
  <c r="W39" i="10"/>
  <c r="V39" i="10"/>
  <c r="Y38" i="10"/>
  <c r="X38" i="10"/>
  <c r="W38" i="10"/>
  <c r="V38" i="10"/>
  <c r="Y37" i="10"/>
  <c r="X37" i="10"/>
  <c r="W37" i="10"/>
  <c r="V37" i="10"/>
  <c r="Y36" i="10"/>
  <c r="X36" i="10"/>
  <c r="W36" i="10"/>
  <c r="V36" i="10"/>
  <c r="Y35" i="10"/>
  <c r="X35" i="10"/>
  <c r="W35" i="10"/>
  <c r="V35" i="10"/>
  <c r="Y34" i="10"/>
  <c r="X34" i="10"/>
  <c r="W34" i="10"/>
  <c r="V34" i="10"/>
  <c r="Y33" i="10"/>
  <c r="X33" i="10"/>
  <c r="W33" i="10"/>
  <c r="V33" i="10"/>
  <c r="Y32" i="10"/>
  <c r="X32" i="10"/>
  <c r="W32" i="10"/>
  <c r="V32" i="10"/>
  <c r="Y31" i="10"/>
  <c r="X31" i="10"/>
  <c r="W31" i="10"/>
  <c r="V31" i="10"/>
  <c r="Y30" i="10"/>
  <c r="X30" i="10"/>
  <c r="W30" i="10"/>
  <c r="V30" i="10"/>
  <c r="Y29" i="10"/>
  <c r="X29" i="10"/>
  <c r="W29" i="10"/>
  <c r="V29" i="10"/>
  <c r="Y28" i="10"/>
  <c r="X28" i="10"/>
  <c r="W28" i="10"/>
  <c r="V28" i="10"/>
  <c r="Y27" i="10"/>
  <c r="X27" i="10"/>
  <c r="W27" i="10"/>
  <c r="V27" i="10"/>
  <c r="Y26" i="10"/>
  <c r="X26" i="10"/>
  <c r="W26" i="10"/>
  <c r="V26" i="10"/>
  <c r="Y25" i="10"/>
  <c r="X25" i="10"/>
  <c r="W25" i="10"/>
  <c r="V25" i="10"/>
  <c r="Y24" i="10"/>
  <c r="X24" i="10"/>
  <c r="W24" i="10"/>
  <c r="V24" i="10"/>
  <c r="Y23" i="10"/>
  <c r="X23" i="10"/>
  <c r="W23" i="10"/>
  <c r="V23" i="10"/>
  <c r="Y22" i="10"/>
  <c r="X22" i="10"/>
  <c r="W22" i="10"/>
  <c r="V22" i="10"/>
  <c r="Y21" i="10"/>
  <c r="X21" i="10"/>
  <c r="W21" i="10"/>
  <c r="V21" i="10"/>
  <c r="Y20" i="10"/>
  <c r="X20" i="10"/>
  <c r="W20" i="10"/>
  <c r="V20" i="10"/>
  <c r="Y19" i="10"/>
  <c r="X19" i="10"/>
  <c r="W19" i="10"/>
  <c r="V19" i="10"/>
  <c r="Y18" i="10"/>
  <c r="X18" i="10"/>
  <c r="W18" i="10"/>
  <c r="V18" i="10"/>
  <c r="Y17" i="10"/>
  <c r="X17" i="10"/>
  <c r="W17" i="10"/>
  <c r="V17" i="10"/>
  <c r="Y16" i="10"/>
  <c r="X16" i="10"/>
  <c r="W16" i="10"/>
  <c r="V16" i="10"/>
  <c r="Y15" i="10"/>
  <c r="X15" i="10"/>
  <c r="W15" i="10"/>
  <c r="V15" i="10"/>
  <c r="Y14" i="10"/>
  <c r="X14" i="10"/>
  <c r="W14" i="10"/>
  <c r="V14" i="10"/>
  <c r="Y13" i="10"/>
  <c r="Y93" i="10" s="1"/>
  <c r="Y96" i="10" s="1"/>
  <c r="W17" i="4" s="1"/>
  <c r="W21" i="4" s="1"/>
  <c r="X13" i="10"/>
  <c r="X93" i="10" s="1"/>
  <c r="X96" i="10" s="1"/>
  <c r="V17" i="4" s="1"/>
  <c r="V21" i="4" s="1"/>
  <c r="W13" i="10"/>
  <c r="W93" i="10" s="1"/>
  <c r="W96" i="10" s="1"/>
  <c r="Q17" i="4" s="1"/>
  <c r="Q21" i="4" s="1"/>
  <c r="V13" i="10"/>
  <c r="Y12" i="10"/>
  <c r="Y87" i="10" s="1"/>
  <c r="X12" i="10"/>
  <c r="X87" i="10" s="1"/>
  <c r="W12" i="10"/>
  <c r="W87" i="10" s="1"/>
  <c r="V12" i="10"/>
  <c r="AC52" i="34" l="1"/>
  <c r="AB52" i="34"/>
  <c r="Y52" i="34"/>
  <c r="AA52" i="34"/>
  <c r="Z52" i="34"/>
  <c r="O21" i="34"/>
  <c r="M19" i="34"/>
  <c r="M21" i="34" s="1"/>
  <c r="O21" i="33"/>
  <c r="M18" i="33"/>
  <c r="M21" i="33" s="1"/>
  <c r="AD51" i="34"/>
  <c r="AE51" i="34"/>
  <c r="T21" i="34"/>
  <c r="R19" i="34"/>
  <c r="R21" i="34" s="1"/>
  <c r="R18" i="33"/>
  <c r="R21" i="33" s="1"/>
  <c r="T21" i="33"/>
  <c r="S19" i="34"/>
  <c r="S21" i="34" s="1"/>
  <c r="U21" i="34"/>
  <c r="S18" i="33"/>
  <c r="S21" i="33" s="1"/>
  <c r="U21" i="33"/>
  <c r="L19" i="34"/>
  <c r="L21" i="34" s="1"/>
  <c r="P21" i="34"/>
  <c r="F51" i="34"/>
  <c r="I50" i="34"/>
  <c r="J51" i="34"/>
  <c r="G50" i="34"/>
  <c r="H50" i="34"/>
  <c r="L18" i="33"/>
  <c r="L21" i="33" s="1"/>
  <c r="N21" i="33"/>
  <c r="J38" i="4"/>
  <c r="J41" i="4" s="1"/>
  <c r="J44" i="4"/>
  <c r="X34" i="4"/>
  <c r="I33" i="4"/>
  <c r="V93" i="10"/>
  <c r="V96" i="10" s="1"/>
  <c r="P17" i="4" s="1"/>
  <c r="P21" i="4" s="1"/>
  <c r="V88" i="10"/>
  <c r="W88" i="10"/>
  <c r="X88" i="10"/>
  <c r="Y88" i="10"/>
  <c r="V87" i="10"/>
  <c r="W33" i="4"/>
  <c r="H33" i="4"/>
  <c r="AA131" i="10"/>
  <c r="W83" i="10"/>
  <c r="X83" i="10"/>
  <c r="V83" i="10"/>
  <c r="Z131" i="10"/>
  <c r="X131" i="10"/>
  <c r="W131" i="10"/>
  <c r="Y131" i="10"/>
  <c r="Y83" i="10"/>
  <c r="V131" i="10"/>
  <c r="U109" i="10"/>
  <c r="T109" i="10"/>
  <c r="U108" i="10"/>
  <c r="T108" i="10"/>
  <c r="U129" i="10"/>
  <c r="T129" i="10"/>
  <c r="U128" i="10"/>
  <c r="T128" i="10"/>
  <c r="U127" i="10"/>
  <c r="T127" i="10"/>
  <c r="U126" i="10"/>
  <c r="T126" i="10"/>
  <c r="U125" i="10"/>
  <c r="T125" i="10"/>
  <c r="U124" i="10"/>
  <c r="T124" i="10"/>
  <c r="U123" i="10"/>
  <c r="T123" i="10"/>
  <c r="U122" i="10"/>
  <c r="T122" i="10"/>
  <c r="U121" i="10"/>
  <c r="T121" i="10"/>
  <c r="U120" i="10"/>
  <c r="T120" i="10"/>
  <c r="U119" i="10"/>
  <c r="T119" i="10"/>
  <c r="U118" i="10"/>
  <c r="T118" i="10"/>
  <c r="U117" i="10"/>
  <c r="T117" i="10"/>
  <c r="U116" i="10"/>
  <c r="T116" i="10"/>
  <c r="U115" i="10"/>
  <c r="T115" i="10"/>
  <c r="U114" i="10"/>
  <c r="T114" i="10"/>
  <c r="U113" i="10"/>
  <c r="T113" i="10"/>
  <c r="U112" i="10"/>
  <c r="T112" i="10"/>
  <c r="U111" i="10"/>
  <c r="T111" i="10"/>
  <c r="S131" i="10"/>
  <c r="J137" i="10" s="1"/>
  <c r="E12" i="4" s="1"/>
  <c r="E15" i="4" s="1"/>
  <c r="U110" i="10"/>
  <c r="T110" i="10"/>
  <c r="T103" i="10"/>
  <c r="G50" i="33" l="1"/>
  <c r="J51" i="33"/>
  <c r="F51" i="33"/>
  <c r="I50" i="33"/>
  <c r="H50" i="33"/>
  <c r="Q51" i="34"/>
  <c r="P51" i="34"/>
  <c r="O52" i="33"/>
  <c r="N52" i="33"/>
  <c r="L52" i="33"/>
  <c r="K52" i="33"/>
  <c r="M52" i="33"/>
  <c r="P51" i="33"/>
  <c r="Q51" i="33"/>
  <c r="AG52" i="34"/>
  <c r="L52" i="34"/>
  <c r="K52" i="34"/>
  <c r="N52" i="34"/>
  <c r="O52" i="34"/>
  <c r="M52" i="34"/>
  <c r="R50" i="34"/>
  <c r="T51" i="34"/>
  <c r="W50" i="34"/>
  <c r="X51" i="34"/>
  <c r="V50" i="34"/>
  <c r="U50" i="34"/>
  <c r="J57" i="4"/>
  <c r="J54" i="4"/>
  <c r="X38" i="4"/>
  <c r="X41" i="4" s="1"/>
  <c r="X44" i="4"/>
  <c r="X51" i="4" s="1"/>
  <c r="S92" i="10"/>
  <c r="E17" i="4" s="1"/>
  <c r="E21" i="4" s="1"/>
  <c r="X89" i="10"/>
  <c r="V89" i="10"/>
  <c r="S143" i="10"/>
  <c r="W43" i="4"/>
  <c r="W50" i="4" s="1"/>
  <c r="Y89" i="10"/>
  <c r="W89" i="10"/>
  <c r="U107" i="10"/>
  <c r="T107" i="10"/>
  <c r="U106" i="10"/>
  <c r="T106" i="10"/>
  <c r="U105" i="10"/>
  <c r="T105" i="10"/>
  <c r="U104" i="10"/>
  <c r="T104" i="10"/>
  <c r="U103" i="10"/>
  <c r="U81" i="10"/>
  <c r="T81" i="10"/>
  <c r="U80" i="10"/>
  <c r="T80" i="10"/>
  <c r="U79" i="10"/>
  <c r="T79" i="10"/>
  <c r="U78" i="10"/>
  <c r="T78" i="10"/>
  <c r="U77" i="10"/>
  <c r="T77" i="10"/>
  <c r="U76" i="10"/>
  <c r="T76" i="10"/>
  <c r="U75" i="10"/>
  <c r="T75" i="10"/>
  <c r="U74" i="10"/>
  <c r="T74" i="10"/>
  <c r="U73" i="10"/>
  <c r="T73" i="10"/>
  <c r="U72" i="10"/>
  <c r="T72" i="10"/>
  <c r="U71" i="10"/>
  <c r="T71" i="10"/>
  <c r="U70" i="10"/>
  <c r="T70" i="10"/>
  <c r="U69" i="10"/>
  <c r="T69" i="10"/>
  <c r="U68" i="10"/>
  <c r="T68" i="10"/>
  <c r="U67" i="10"/>
  <c r="T67" i="10"/>
  <c r="U66" i="10"/>
  <c r="T66" i="10"/>
  <c r="U65" i="10"/>
  <c r="T65" i="10"/>
  <c r="U64" i="10"/>
  <c r="T64" i="10"/>
  <c r="U63" i="10"/>
  <c r="T63" i="10"/>
  <c r="U62" i="10"/>
  <c r="T62" i="10"/>
  <c r="U61" i="10"/>
  <c r="T61" i="10"/>
  <c r="U60" i="10"/>
  <c r="T60" i="10"/>
  <c r="U59" i="10"/>
  <c r="T59" i="10"/>
  <c r="U58" i="10"/>
  <c r="T58" i="10"/>
  <c r="U57" i="10"/>
  <c r="T57" i="10"/>
  <c r="U56" i="10"/>
  <c r="T56" i="10"/>
  <c r="U55" i="10"/>
  <c r="T55" i="10"/>
  <c r="U54" i="10"/>
  <c r="T54" i="10"/>
  <c r="U53" i="10"/>
  <c r="T53" i="10"/>
  <c r="U52" i="10"/>
  <c r="T52" i="10"/>
  <c r="U51" i="10"/>
  <c r="T51" i="10"/>
  <c r="U50" i="10"/>
  <c r="T50" i="10"/>
  <c r="U49" i="10"/>
  <c r="T49" i="10"/>
  <c r="U48" i="10"/>
  <c r="T48" i="10"/>
  <c r="U47" i="10"/>
  <c r="U90" i="10" s="1"/>
  <c r="T47" i="10"/>
  <c r="T90" i="10" s="1"/>
  <c r="H18" i="33" s="1"/>
  <c r="U46" i="10"/>
  <c r="T46" i="10"/>
  <c r="U45" i="10"/>
  <c r="T45" i="10"/>
  <c r="U44" i="10"/>
  <c r="T44" i="10"/>
  <c r="U43" i="10"/>
  <c r="U91" i="10" s="1"/>
  <c r="I19" i="34" s="1"/>
  <c r="T43" i="10"/>
  <c r="T91" i="10" s="1"/>
  <c r="H19" i="34" s="1"/>
  <c r="U42" i="10"/>
  <c r="T42" i="10"/>
  <c r="U41" i="10"/>
  <c r="T41" i="10"/>
  <c r="U40" i="10"/>
  <c r="T40" i="10"/>
  <c r="U39" i="10"/>
  <c r="T39" i="10"/>
  <c r="U38" i="10"/>
  <c r="T38" i="10"/>
  <c r="U37" i="10"/>
  <c r="T37" i="10"/>
  <c r="U36" i="10"/>
  <c r="T36" i="10"/>
  <c r="U35" i="10"/>
  <c r="T35" i="10"/>
  <c r="U34" i="10"/>
  <c r="T34" i="10"/>
  <c r="U33" i="10"/>
  <c r="T33" i="10"/>
  <c r="U32" i="10"/>
  <c r="T32" i="10"/>
  <c r="U31" i="10"/>
  <c r="T31" i="10"/>
  <c r="U30" i="10"/>
  <c r="T30" i="10"/>
  <c r="U29" i="10"/>
  <c r="T29" i="10"/>
  <c r="U28" i="10"/>
  <c r="T28" i="10"/>
  <c r="U27" i="10"/>
  <c r="T27" i="10"/>
  <c r="U26" i="10"/>
  <c r="T26" i="10"/>
  <c r="U25" i="10"/>
  <c r="T25" i="10"/>
  <c r="U24" i="10"/>
  <c r="T24" i="10"/>
  <c r="U23" i="10"/>
  <c r="T23" i="10"/>
  <c r="U22" i="10"/>
  <c r="T22" i="10"/>
  <c r="U21" i="10"/>
  <c r="T21" i="10"/>
  <c r="T87" i="10" s="1"/>
  <c r="U20" i="10"/>
  <c r="T20" i="10"/>
  <c r="U19" i="10"/>
  <c r="T19" i="10"/>
  <c r="U18" i="10"/>
  <c r="T18" i="10"/>
  <c r="U17" i="10"/>
  <c r="T17" i="10"/>
  <c r="U16" i="10"/>
  <c r="T16" i="10"/>
  <c r="U15" i="10"/>
  <c r="T15" i="10"/>
  <c r="U14" i="10"/>
  <c r="T14" i="10"/>
  <c r="U13" i="10"/>
  <c r="T13" i="10"/>
  <c r="T12"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R51" i="34" l="1"/>
  <c r="S50" i="34" s="1"/>
  <c r="AF51" i="34"/>
  <c r="I21" i="34"/>
  <c r="U95" i="10"/>
  <c r="K19" i="34" s="1"/>
  <c r="K21" i="34" s="1"/>
  <c r="W97" i="10"/>
  <c r="W92" i="10"/>
  <c r="O17" i="4" s="1"/>
  <c r="V97" i="10"/>
  <c r="V92" i="10"/>
  <c r="N17" i="4" s="1"/>
  <c r="H21" i="33"/>
  <c r="F18" i="33"/>
  <c r="F21" i="33" s="1"/>
  <c r="Y97" i="10"/>
  <c r="Y92" i="10"/>
  <c r="U17" i="4" s="1"/>
  <c r="AF50" i="34"/>
  <c r="AG50" i="34" s="1"/>
  <c r="S52" i="33"/>
  <c r="AI52" i="33" s="1"/>
  <c r="R51" i="33"/>
  <c r="AH51" i="33" s="1"/>
  <c r="I18" i="33"/>
  <c r="AH50" i="34"/>
  <c r="S52" i="34"/>
  <c r="AI52" i="34" s="1"/>
  <c r="H21" i="34"/>
  <c r="T95" i="10"/>
  <c r="J19" i="34" s="1"/>
  <c r="J21" i="34" s="1"/>
  <c r="X97" i="10"/>
  <c r="X92" i="10"/>
  <c r="T17" i="4" s="1"/>
  <c r="R50" i="33"/>
  <c r="X57" i="4"/>
  <c r="J63" i="4" s="1"/>
  <c r="X54" i="4"/>
  <c r="J61" i="4" s="1"/>
  <c r="AE104" i="10"/>
  <c r="T88" i="10"/>
  <c r="T89" i="10" s="1"/>
  <c r="T96" i="10"/>
  <c r="J17" i="4" s="1"/>
  <c r="J21" i="4" s="1"/>
  <c r="U96" i="10"/>
  <c r="K17" i="4" s="1"/>
  <c r="K21" i="4" s="1"/>
  <c r="T131" i="10"/>
  <c r="U131" i="10"/>
  <c r="AF125" i="10"/>
  <c r="AE125" i="10"/>
  <c r="AE128" i="10"/>
  <c r="AF128" i="10"/>
  <c r="AE120" i="10"/>
  <c r="AF120" i="10"/>
  <c r="AE112" i="10"/>
  <c r="AF112" i="10"/>
  <c r="AK104" i="10"/>
  <c r="T136" i="10" s="1"/>
  <c r="H13" i="33" s="1"/>
  <c r="AF104" i="10"/>
  <c r="AS104" i="10" s="1"/>
  <c r="AE127" i="10"/>
  <c r="AF127" i="10"/>
  <c r="AE123" i="10"/>
  <c r="AF123" i="10"/>
  <c r="AE119" i="10"/>
  <c r="AF119" i="10"/>
  <c r="AE115" i="10"/>
  <c r="AF115" i="10"/>
  <c r="AE111" i="10"/>
  <c r="AF111" i="10"/>
  <c r="AE107" i="10"/>
  <c r="AF107" i="10"/>
  <c r="AE126" i="10"/>
  <c r="AF126" i="10"/>
  <c r="AE122" i="10"/>
  <c r="AF122" i="10"/>
  <c r="AE118" i="10"/>
  <c r="AF118" i="10"/>
  <c r="AE114" i="10"/>
  <c r="AF114" i="10"/>
  <c r="AE110" i="10"/>
  <c r="AF110" i="10"/>
  <c r="AE106" i="10"/>
  <c r="AF106" i="10"/>
  <c r="AT106" i="10" s="1"/>
  <c r="AF121" i="10"/>
  <c r="AE121" i="10"/>
  <c r="AF117" i="10"/>
  <c r="AE117" i="10"/>
  <c r="AF113" i="10"/>
  <c r="AE113" i="10"/>
  <c r="AF109" i="10"/>
  <c r="AE109" i="10"/>
  <c r="AF105" i="10"/>
  <c r="AE105" i="10"/>
  <c r="AF129" i="10"/>
  <c r="AE129" i="10"/>
  <c r="AE124" i="10"/>
  <c r="AF124" i="10"/>
  <c r="AE116" i="10"/>
  <c r="AF116" i="10"/>
  <c r="AE108" i="10"/>
  <c r="AF108" i="10"/>
  <c r="T83" i="10"/>
  <c r="U12" i="10"/>
  <c r="U87" i="10" s="1"/>
  <c r="AH51" i="34" l="1"/>
  <c r="F19" i="34"/>
  <c r="F21" i="34" s="1"/>
  <c r="T97" i="10"/>
  <c r="T92" i="10"/>
  <c r="H17" i="4" s="1"/>
  <c r="AI50" i="34"/>
  <c r="U21" i="4"/>
  <c r="S17" i="4"/>
  <c r="AH50" i="33"/>
  <c r="S50" i="33"/>
  <c r="AI50" i="33" s="1"/>
  <c r="L17" i="4"/>
  <c r="L21" i="4" s="1"/>
  <c r="N21" i="4"/>
  <c r="R17" i="4"/>
  <c r="T21" i="4"/>
  <c r="G18" i="33"/>
  <c r="G21" i="33" s="1"/>
  <c r="I21" i="33"/>
  <c r="O21" i="4"/>
  <c r="M17" i="4"/>
  <c r="M21" i="4" s="1"/>
  <c r="G19" i="34"/>
  <c r="G21" i="34" s="1"/>
  <c r="H15" i="33"/>
  <c r="U88" i="10"/>
  <c r="U89" i="10" s="1"/>
  <c r="AY129" i="10"/>
  <c r="AZ129" i="10"/>
  <c r="AW129" i="10"/>
  <c r="AX129" i="10"/>
  <c r="AU129" i="10"/>
  <c r="AV129" i="10"/>
  <c r="AT129" i="10"/>
  <c r="AS129" i="10"/>
  <c r="AW108" i="10"/>
  <c r="AX108" i="10"/>
  <c r="AZ108" i="10"/>
  <c r="AY108" i="10"/>
  <c r="AV108" i="10"/>
  <c r="AU108" i="10"/>
  <c r="AT108" i="10"/>
  <c r="AS108" i="10"/>
  <c r="AZ124" i="10"/>
  <c r="AW124" i="10"/>
  <c r="AX124" i="10"/>
  <c r="AY124" i="10"/>
  <c r="AU124" i="10"/>
  <c r="AV124" i="10"/>
  <c r="AT124" i="10"/>
  <c r="AS124" i="10"/>
  <c r="AU110" i="10"/>
  <c r="AZ110" i="10"/>
  <c r="AV110" i="10"/>
  <c r="AY110" i="10"/>
  <c r="AW110" i="10"/>
  <c r="AX110" i="10"/>
  <c r="AS110" i="10"/>
  <c r="AT110" i="10"/>
  <c r="AV118" i="10"/>
  <c r="AU118" i="10"/>
  <c r="AZ118" i="10"/>
  <c r="AY118" i="10"/>
  <c r="AW118" i="10"/>
  <c r="AX118" i="10"/>
  <c r="AT118" i="10"/>
  <c r="AS118" i="10"/>
  <c r="AV126" i="10"/>
  <c r="AU126" i="10"/>
  <c r="AZ126" i="10"/>
  <c r="AY126" i="10"/>
  <c r="AW126" i="10"/>
  <c r="AX126" i="10"/>
  <c r="AT126" i="10"/>
  <c r="AS126" i="10"/>
  <c r="AW111" i="10"/>
  <c r="AU111" i="10"/>
  <c r="AV111" i="10"/>
  <c r="AY111" i="10"/>
  <c r="AZ111" i="10"/>
  <c r="AX111" i="10"/>
  <c r="AS111" i="10"/>
  <c r="AT111" i="10"/>
  <c r="AU119" i="10"/>
  <c r="AV119" i="10"/>
  <c r="AX119" i="10"/>
  <c r="AW119" i="10"/>
  <c r="AY119" i="10"/>
  <c r="AZ119" i="10"/>
  <c r="AS119" i="10"/>
  <c r="AT119" i="10"/>
  <c r="AX127" i="10"/>
  <c r="AU127" i="10"/>
  <c r="AW127" i="10"/>
  <c r="AV127" i="10"/>
  <c r="AY127" i="10"/>
  <c r="AZ127" i="10"/>
  <c r="AS127" i="10"/>
  <c r="AT127" i="10"/>
  <c r="AY112" i="10"/>
  <c r="AU112" i="10"/>
  <c r="AZ112" i="10"/>
  <c r="AW112" i="10"/>
  <c r="AX112" i="10"/>
  <c r="AV112" i="10"/>
  <c r="AT112" i="10"/>
  <c r="AS112" i="10"/>
  <c r="AU128" i="10"/>
  <c r="AV128" i="10"/>
  <c r="AY128" i="10"/>
  <c r="AZ128" i="10"/>
  <c r="AW128" i="10"/>
  <c r="AX128" i="10"/>
  <c r="AT128" i="10"/>
  <c r="AS128" i="10"/>
  <c r="AS106" i="10"/>
  <c r="AY105" i="10"/>
  <c r="AX105" i="10"/>
  <c r="AZ105" i="10"/>
  <c r="AW105" i="10"/>
  <c r="AU105" i="10"/>
  <c r="AV105" i="10"/>
  <c r="AX113" i="10"/>
  <c r="AY113" i="10"/>
  <c r="AZ113" i="10"/>
  <c r="AW113" i="10"/>
  <c r="AU113" i="10"/>
  <c r="AV113" i="10"/>
  <c r="AT113" i="10"/>
  <c r="AS113" i="10"/>
  <c r="AY121" i="10"/>
  <c r="AW121" i="10"/>
  <c r="AZ121" i="10"/>
  <c r="AX121" i="10"/>
  <c r="AU121" i="10"/>
  <c r="AV121" i="10"/>
  <c r="AT121" i="10"/>
  <c r="AS121" i="10"/>
  <c r="AW116" i="10"/>
  <c r="AY116" i="10"/>
  <c r="AX116" i="10"/>
  <c r="AZ116" i="10"/>
  <c r="AV116" i="10"/>
  <c r="AU116" i="10"/>
  <c r="AT116" i="10"/>
  <c r="AS116" i="10"/>
  <c r="AY106" i="10"/>
  <c r="AW106" i="10"/>
  <c r="AZ106" i="10"/>
  <c r="AX106" i="10"/>
  <c r="AV106" i="10"/>
  <c r="AU106" i="10"/>
  <c r="AZ114" i="10"/>
  <c r="AW114" i="10"/>
  <c r="AX114" i="10"/>
  <c r="AU114" i="10"/>
  <c r="AV114" i="10"/>
  <c r="AY114" i="10"/>
  <c r="AS114" i="10"/>
  <c r="AT114" i="10"/>
  <c r="AV122" i="10"/>
  <c r="AY122" i="10"/>
  <c r="AZ122" i="10"/>
  <c r="AW122" i="10"/>
  <c r="AX122" i="10"/>
  <c r="AU122" i="10"/>
  <c r="AS122" i="10"/>
  <c r="AT122" i="10"/>
  <c r="AW107" i="10"/>
  <c r="AU107" i="10"/>
  <c r="AV107" i="10"/>
  <c r="AX107" i="10"/>
  <c r="AY107" i="10"/>
  <c r="AZ107" i="10"/>
  <c r="AW115" i="10"/>
  <c r="AX115" i="10"/>
  <c r="AU115" i="10"/>
  <c r="AV115" i="10"/>
  <c r="AY115" i="10"/>
  <c r="AZ115" i="10"/>
  <c r="AT115" i="10"/>
  <c r="AS115" i="10"/>
  <c r="AW123" i="10"/>
  <c r="AX123" i="10"/>
  <c r="AU123" i="10"/>
  <c r="AV123" i="10"/>
  <c r="AY123" i="10"/>
  <c r="AZ123" i="10"/>
  <c r="AT123" i="10"/>
  <c r="AS123" i="10"/>
  <c r="AU104" i="10"/>
  <c r="AV104" i="10"/>
  <c r="AY104" i="10"/>
  <c r="AW104" i="10"/>
  <c r="AX104" i="10"/>
  <c r="AZ104" i="10"/>
  <c r="AZ120" i="10"/>
  <c r="AY120" i="10"/>
  <c r="AW120" i="10"/>
  <c r="AX120" i="10"/>
  <c r="AV120" i="10"/>
  <c r="AU120" i="10"/>
  <c r="AT120" i="10"/>
  <c r="AS120" i="10"/>
  <c r="AT104" i="10"/>
  <c r="AT107" i="10"/>
  <c r="AS107" i="10"/>
  <c r="AX109" i="10"/>
  <c r="AU109" i="10"/>
  <c r="AV109" i="10"/>
  <c r="AY109" i="10"/>
  <c r="AZ109" i="10"/>
  <c r="AW109" i="10"/>
  <c r="AT109" i="10"/>
  <c r="AS109" i="10"/>
  <c r="AU117" i="10"/>
  <c r="AW117" i="10"/>
  <c r="AV117" i="10"/>
  <c r="AY117" i="10"/>
  <c r="AZ117" i="10"/>
  <c r="AX117" i="10"/>
  <c r="AT117" i="10"/>
  <c r="AS117" i="10"/>
  <c r="AX125" i="10"/>
  <c r="AU125" i="10"/>
  <c r="AV125" i="10"/>
  <c r="AY125" i="10"/>
  <c r="AZ125" i="10"/>
  <c r="AW125" i="10"/>
  <c r="AT125" i="10"/>
  <c r="AS125" i="10"/>
  <c r="AT105" i="10"/>
  <c r="AS105" i="10"/>
  <c r="AR124" i="10"/>
  <c r="AO124" i="10"/>
  <c r="AP124" i="10"/>
  <c r="AM124" i="10"/>
  <c r="AQ124" i="10"/>
  <c r="AN124" i="10"/>
  <c r="AK124" i="10"/>
  <c r="AL124" i="10"/>
  <c r="AQ129" i="10"/>
  <c r="AN129" i="10"/>
  <c r="AR129" i="10"/>
  <c r="AO129" i="10"/>
  <c r="AP129" i="10"/>
  <c r="AM129" i="10"/>
  <c r="AL129" i="10"/>
  <c r="AK129" i="10"/>
  <c r="AP109" i="10"/>
  <c r="AM109" i="10"/>
  <c r="AQ109" i="10"/>
  <c r="AN109" i="10"/>
  <c r="AR109" i="10"/>
  <c r="AO109" i="10"/>
  <c r="AL109" i="10"/>
  <c r="AK109" i="10"/>
  <c r="AP117" i="10"/>
  <c r="AM117" i="10"/>
  <c r="AQ117" i="10"/>
  <c r="AN117" i="10"/>
  <c r="AR117" i="10"/>
  <c r="AO117" i="10"/>
  <c r="AK117" i="10"/>
  <c r="AL117" i="10"/>
  <c r="AP125" i="10"/>
  <c r="AM125" i="10"/>
  <c r="AQ125" i="10"/>
  <c r="AN125" i="10"/>
  <c r="AR125" i="10"/>
  <c r="AO125" i="10"/>
  <c r="AK125" i="10"/>
  <c r="AL125" i="10"/>
  <c r="AN106" i="10"/>
  <c r="AR106" i="10"/>
  <c r="AO106" i="10"/>
  <c r="AP106" i="10"/>
  <c r="AM106" i="10"/>
  <c r="AQ106" i="10"/>
  <c r="AN114" i="10"/>
  <c r="AR114" i="10"/>
  <c r="AO114" i="10"/>
  <c r="AP114" i="10"/>
  <c r="AM114" i="10"/>
  <c r="AQ114" i="10"/>
  <c r="AK114" i="10"/>
  <c r="AL114" i="10"/>
  <c r="AN122" i="10"/>
  <c r="AR122" i="10"/>
  <c r="AO122" i="10"/>
  <c r="AP122" i="10"/>
  <c r="AM122" i="10"/>
  <c r="AQ122" i="10"/>
  <c r="AK122" i="10"/>
  <c r="AL122" i="10"/>
  <c r="AR107" i="10"/>
  <c r="AO107" i="10"/>
  <c r="AP107" i="10"/>
  <c r="AM107" i="10"/>
  <c r="AQ107" i="10"/>
  <c r="AN107" i="10"/>
  <c r="AR115" i="10"/>
  <c r="AO115" i="10"/>
  <c r="AP115" i="10"/>
  <c r="AM115" i="10"/>
  <c r="AQ115" i="10"/>
  <c r="AN115" i="10"/>
  <c r="AL115" i="10"/>
  <c r="AK115" i="10"/>
  <c r="AR123" i="10"/>
  <c r="AO123" i="10"/>
  <c r="AP123" i="10"/>
  <c r="AM123" i="10"/>
  <c r="AQ123" i="10"/>
  <c r="AN123" i="10"/>
  <c r="AL123" i="10"/>
  <c r="AK123" i="10"/>
  <c r="AQ104" i="10"/>
  <c r="AN104" i="10"/>
  <c r="AR104" i="10"/>
  <c r="AO104" i="10"/>
  <c r="AP104" i="10"/>
  <c r="AM104" i="10"/>
  <c r="AQ120" i="10"/>
  <c r="AN120" i="10"/>
  <c r="AR120" i="10"/>
  <c r="AO120" i="10"/>
  <c r="AP120" i="10"/>
  <c r="AM120" i="10"/>
  <c r="AK120" i="10"/>
  <c r="AL120" i="10"/>
  <c r="AL106" i="10"/>
  <c r="AL107" i="10"/>
  <c r="AR116" i="10"/>
  <c r="AO116" i="10"/>
  <c r="AP116" i="10"/>
  <c r="AM116" i="10"/>
  <c r="AQ116" i="10"/>
  <c r="AN116" i="10"/>
  <c r="AK116" i="10"/>
  <c r="AL116" i="10"/>
  <c r="AQ105" i="10"/>
  <c r="AN105" i="10"/>
  <c r="AR105" i="10"/>
  <c r="AO105" i="10"/>
  <c r="AP105" i="10"/>
  <c r="AM105" i="10"/>
  <c r="AQ113" i="10"/>
  <c r="AN113" i="10"/>
  <c r="AR113" i="10"/>
  <c r="AO113" i="10"/>
  <c r="AP113" i="10"/>
  <c r="AM113" i="10"/>
  <c r="AL113" i="10"/>
  <c r="AK113" i="10"/>
  <c r="AQ121" i="10"/>
  <c r="AN121" i="10"/>
  <c r="AR121" i="10"/>
  <c r="AO121" i="10"/>
  <c r="AP121" i="10"/>
  <c r="AM121" i="10"/>
  <c r="AL121" i="10"/>
  <c r="AK121" i="10"/>
  <c r="AK107" i="10"/>
  <c r="AL104" i="10"/>
  <c r="AL105" i="10"/>
  <c r="AR108" i="10"/>
  <c r="AO108" i="10"/>
  <c r="AP108" i="10"/>
  <c r="AM108" i="10"/>
  <c r="AQ108" i="10"/>
  <c r="AN108" i="10"/>
  <c r="AK108" i="10"/>
  <c r="AL108" i="10"/>
  <c r="AP110" i="10"/>
  <c r="AM110" i="10"/>
  <c r="AQ110" i="10"/>
  <c r="AN110" i="10"/>
  <c r="AR110" i="10"/>
  <c r="AO110" i="10"/>
  <c r="AL110" i="10"/>
  <c r="AK110" i="10"/>
  <c r="AP118" i="10"/>
  <c r="AM118" i="10"/>
  <c r="AQ118" i="10"/>
  <c r="AN118" i="10"/>
  <c r="AR118" i="10"/>
  <c r="AO118" i="10"/>
  <c r="AL118" i="10"/>
  <c r="AK118" i="10"/>
  <c r="AP126" i="10"/>
  <c r="AM126" i="10"/>
  <c r="AQ126" i="10"/>
  <c r="AN126" i="10"/>
  <c r="AR126" i="10"/>
  <c r="AO126" i="10"/>
  <c r="AL126" i="10"/>
  <c r="AK126" i="10"/>
  <c r="AP111" i="10"/>
  <c r="AM111" i="10"/>
  <c r="AQ111" i="10"/>
  <c r="AN111" i="10"/>
  <c r="AR111" i="10"/>
  <c r="AO111" i="10"/>
  <c r="AK111" i="10"/>
  <c r="AL111" i="10"/>
  <c r="AP119" i="10"/>
  <c r="AM119" i="10"/>
  <c r="AQ119" i="10"/>
  <c r="AN119" i="10"/>
  <c r="AR119" i="10"/>
  <c r="AO119" i="10"/>
  <c r="AK119" i="10"/>
  <c r="AL119" i="10"/>
  <c r="AP127" i="10"/>
  <c r="AM127" i="10"/>
  <c r="AQ127" i="10"/>
  <c r="AN127" i="10"/>
  <c r="AR127" i="10"/>
  <c r="AO127" i="10"/>
  <c r="AK127" i="10"/>
  <c r="AL127" i="10"/>
  <c r="AQ112" i="10"/>
  <c r="AN112" i="10"/>
  <c r="AR112" i="10"/>
  <c r="AO112" i="10"/>
  <c r="AP112" i="10"/>
  <c r="AM112" i="10"/>
  <c r="AK112" i="10"/>
  <c r="AL112" i="10"/>
  <c r="AQ128" i="10"/>
  <c r="AN128" i="10"/>
  <c r="AR128" i="10"/>
  <c r="AO128" i="10"/>
  <c r="AP128" i="10"/>
  <c r="AM128" i="10"/>
  <c r="AL128" i="10"/>
  <c r="AK128" i="10"/>
  <c r="AK105" i="10"/>
  <c r="AK106" i="10"/>
  <c r="U83" i="10"/>
  <c r="J51" i="4" l="1"/>
  <c r="U97" i="10"/>
  <c r="U92" i="10"/>
  <c r="I17" i="4" s="1"/>
  <c r="P51" i="4"/>
  <c r="Q51" i="4"/>
  <c r="H21" i="4"/>
  <c r="F17" i="4"/>
  <c r="F21" i="4" s="1"/>
  <c r="H22" i="33"/>
  <c r="T137" i="10"/>
  <c r="U137" i="10"/>
  <c r="I14" i="34" s="1"/>
  <c r="X141" i="10"/>
  <c r="V14" i="34" s="1"/>
  <c r="Z137" i="10"/>
  <c r="Z14" i="34" s="1"/>
  <c r="U141" i="10"/>
  <c r="K14" i="34" s="1"/>
  <c r="W137" i="10"/>
  <c r="O14" i="34" s="1"/>
  <c r="T141" i="10"/>
  <c r="J14" i="34" s="1"/>
  <c r="X137" i="10"/>
  <c r="T14" i="34" s="1"/>
  <c r="T15" i="34" s="1"/>
  <c r="W141" i="10"/>
  <c r="Q14" i="34" s="1"/>
  <c r="Q15" i="34" s="1"/>
  <c r="Q22" i="34" s="1"/>
  <c r="Z141" i="10"/>
  <c r="AB14" i="34" s="1"/>
  <c r="AB15" i="34" s="1"/>
  <c r="AB22" i="34" s="1"/>
  <c r="AA137" i="10"/>
  <c r="AA14" i="34" s="1"/>
  <c r="Y141" i="10"/>
  <c r="W14" i="34" s="1"/>
  <c r="W15" i="34" s="1"/>
  <c r="W22" i="34" s="1"/>
  <c r="V137" i="10"/>
  <c r="N14" i="34" s="1"/>
  <c r="AA141" i="10"/>
  <c r="AC14" i="34" s="1"/>
  <c r="AC15" i="34" s="1"/>
  <c r="AC22" i="34" s="1"/>
  <c r="Y137" i="10"/>
  <c r="U14" i="34" s="1"/>
  <c r="V141" i="10"/>
  <c r="P14" i="34" s="1"/>
  <c r="P15" i="34" s="1"/>
  <c r="P22" i="34" s="1"/>
  <c r="G17" i="4" l="1"/>
  <c r="G21" i="4" s="1"/>
  <c r="I21" i="4"/>
  <c r="O15" i="34"/>
  <c r="O22" i="34" s="1"/>
  <c r="M14" i="34"/>
  <c r="M15" i="34" s="1"/>
  <c r="M22" i="34" s="1"/>
  <c r="K56" i="34"/>
  <c r="I15" i="34"/>
  <c r="G14" i="34"/>
  <c r="G15" i="34" s="1"/>
  <c r="N15" i="34"/>
  <c r="N22" i="34" s="1"/>
  <c r="L14" i="34"/>
  <c r="L15" i="34" s="1"/>
  <c r="L22" i="34" s="1"/>
  <c r="K15" i="34"/>
  <c r="Y56" i="34"/>
  <c r="H14" i="34"/>
  <c r="Q48" i="34"/>
  <c r="T22" i="34"/>
  <c r="P48" i="34"/>
  <c r="Z15" i="34"/>
  <c r="Z22" i="34" s="1"/>
  <c r="X14" i="34"/>
  <c r="X15" i="34" s="1"/>
  <c r="X22" i="34" s="1"/>
  <c r="S14" i="34"/>
  <c r="S15" i="34" s="1"/>
  <c r="S22" i="34" s="1"/>
  <c r="U15" i="34"/>
  <c r="U22" i="34" s="1"/>
  <c r="AA15" i="34"/>
  <c r="AA22" i="34" s="1"/>
  <c r="Y14" i="34"/>
  <c r="Y15" i="34" s="1"/>
  <c r="Y22" i="34" s="1"/>
  <c r="T56" i="34"/>
  <c r="J15" i="34"/>
  <c r="R14" i="34"/>
  <c r="R15" i="34" s="1"/>
  <c r="R22" i="34" s="1"/>
  <c r="V15" i="34"/>
  <c r="Q471" i="3"/>
  <c r="N471" i="3"/>
  <c r="P470" i="3"/>
  <c r="M470" i="3"/>
  <c r="O469" i="3"/>
  <c r="L469" i="3"/>
  <c r="Q468" i="3"/>
  <c r="N468" i="3"/>
  <c r="P467" i="3"/>
  <c r="M467" i="3"/>
  <c r="O466" i="3"/>
  <c r="L466" i="3"/>
  <c r="Q465" i="3"/>
  <c r="N465" i="3"/>
  <c r="P464" i="3"/>
  <c r="M464" i="3"/>
  <c r="O463" i="3"/>
  <c r="L463" i="3"/>
  <c r="Q462" i="3"/>
  <c r="N462" i="3"/>
  <c r="P461" i="3"/>
  <c r="M461" i="3"/>
  <c r="O460" i="3"/>
  <c r="L460" i="3"/>
  <c r="Q459" i="3"/>
  <c r="N459" i="3"/>
  <c r="P458" i="3"/>
  <c r="M458" i="3"/>
  <c r="O457" i="3"/>
  <c r="L457" i="3"/>
  <c r="Q456" i="3"/>
  <c r="N456" i="3"/>
  <c r="P455" i="3"/>
  <c r="M455" i="3"/>
  <c r="O454" i="3"/>
  <c r="L454" i="3"/>
  <c r="Q453" i="3"/>
  <c r="N453" i="3"/>
  <c r="P452" i="3"/>
  <c r="M452" i="3"/>
  <c r="O451" i="3"/>
  <c r="L451" i="3"/>
  <c r="Q450" i="3"/>
  <c r="N450" i="3"/>
  <c r="P449" i="3"/>
  <c r="M449" i="3"/>
  <c r="O448" i="3"/>
  <c r="L448" i="3"/>
  <c r="Q447" i="3"/>
  <c r="N447" i="3"/>
  <c r="P446" i="3"/>
  <c r="M446" i="3"/>
  <c r="O445" i="3"/>
  <c r="L445" i="3"/>
  <c r="Q444" i="3"/>
  <c r="N444" i="3"/>
  <c r="P443" i="3"/>
  <c r="M443" i="3"/>
  <c r="O442" i="3"/>
  <c r="L442" i="3"/>
  <c r="Q441" i="3"/>
  <c r="N441" i="3"/>
  <c r="P440" i="3"/>
  <c r="M440" i="3"/>
  <c r="O439" i="3"/>
  <c r="L439" i="3"/>
  <c r="Q438" i="3"/>
  <c r="N438" i="3"/>
  <c r="P437" i="3"/>
  <c r="M437" i="3"/>
  <c r="O436" i="3"/>
  <c r="L436" i="3"/>
  <c r="Q435" i="3"/>
  <c r="N435" i="3"/>
  <c r="P434" i="3"/>
  <c r="M434" i="3"/>
  <c r="O433" i="3"/>
  <c r="L433" i="3"/>
  <c r="Q432" i="3"/>
  <c r="N432" i="3"/>
  <c r="P431" i="3"/>
  <c r="M431" i="3"/>
  <c r="O430" i="3"/>
  <c r="L430" i="3"/>
  <c r="Q429" i="3"/>
  <c r="N429" i="3"/>
  <c r="P428" i="3"/>
  <c r="M428" i="3"/>
  <c r="O427" i="3"/>
  <c r="L427" i="3"/>
  <c r="Q426" i="3"/>
  <c r="N426" i="3"/>
  <c r="P425" i="3"/>
  <c r="M425" i="3"/>
  <c r="O424" i="3"/>
  <c r="L424" i="3"/>
  <c r="Q423" i="3"/>
  <c r="N423" i="3"/>
  <c r="P422" i="3"/>
  <c r="M422" i="3"/>
  <c r="O421" i="3"/>
  <c r="L421" i="3"/>
  <c r="Q420" i="3"/>
  <c r="N420" i="3"/>
  <c r="P419" i="3"/>
  <c r="M419" i="3"/>
  <c r="O418" i="3"/>
  <c r="L418" i="3"/>
  <c r="Q417" i="3"/>
  <c r="N417" i="3"/>
  <c r="P416" i="3"/>
  <c r="M416" i="3"/>
  <c r="O415" i="3"/>
  <c r="L415" i="3"/>
  <c r="Q414" i="3"/>
  <c r="N414" i="3"/>
  <c r="P413" i="3"/>
  <c r="M413" i="3"/>
  <c r="O412" i="3"/>
  <c r="L412" i="3"/>
  <c r="Q411" i="3"/>
  <c r="N411" i="3"/>
  <c r="P410" i="3"/>
  <c r="M410" i="3"/>
  <c r="O409" i="3"/>
  <c r="L409" i="3"/>
  <c r="Q408" i="3"/>
  <c r="N408" i="3"/>
  <c r="P407" i="3"/>
  <c r="M407" i="3"/>
  <c r="O406" i="3"/>
  <c r="L406" i="3"/>
  <c r="Q405" i="3"/>
  <c r="N405" i="3"/>
  <c r="P404" i="3"/>
  <c r="M404" i="3"/>
  <c r="O403" i="3"/>
  <c r="L403" i="3"/>
  <c r="Q402" i="3"/>
  <c r="N402" i="3"/>
  <c r="P401" i="3"/>
  <c r="M401" i="3"/>
  <c r="O400" i="3"/>
  <c r="L400" i="3"/>
  <c r="Q399" i="3"/>
  <c r="N399" i="3"/>
  <c r="P398" i="3"/>
  <c r="M398" i="3"/>
  <c r="O397" i="3"/>
  <c r="L397" i="3"/>
  <c r="Q396" i="3"/>
  <c r="N396" i="3"/>
  <c r="P395" i="3"/>
  <c r="M395" i="3"/>
  <c r="O394" i="3"/>
  <c r="L394" i="3"/>
  <c r="Q393" i="3"/>
  <c r="N393" i="3"/>
  <c r="P392" i="3"/>
  <c r="M392" i="3"/>
  <c r="O391" i="3"/>
  <c r="L391" i="3"/>
  <c r="Q390" i="3"/>
  <c r="N390" i="3"/>
  <c r="P389" i="3"/>
  <c r="M389" i="3"/>
  <c r="O388" i="3"/>
  <c r="L388" i="3"/>
  <c r="Q387" i="3"/>
  <c r="N387" i="3"/>
  <c r="P386" i="3"/>
  <c r="M386" i="3"/>
  <c r="O385" i="3"/>
  <c r="L385" i="3"/>
  <c r="Q384" i="3"/>
  <c r="N384" i="3"/>
  <c r="P383" i="3"/>
  <c r="M383" i="3"/>
  <c r="O382" i="3"/>
  <c r="L382" i="3"/>
  <c r="Q381" i="3"/>
  <c r="N381" i="3"/>
  <c r="P380" i="3"/>
  <c r="M380" i="3"/>
  <c r="O379" i="3"/>
  <c r="L379" i="3"/>
  <c r="Q378" i="3"/>
  <c r="N378" i="3"/>
  <c r="P377" i="3"/>
  <c r="M377" i="3"/>
  <c r="O376" i="3"/>
  <c r="L376" i="3"/>
  <c r="Q375" i="3"/>
  <c r="N375" i="3"/>
  <c r="P374" i="3"/>
  <c r="M374" i="3"/>
  <c r="O373" i="3"/>
  <c r="L373" i="3"/>
  <c r="Q372" i="3"/>
  <c r="N372" i="3"/>
  <c r="P371" i="3"/>
  <c r="M371" i="3"/>
  <c r="O370" i="3"/>
  <c r="L370" i="3"/>
  <c r="Q369" i="3"/>
  <c r="N369" i="3"/>
  <c r="P368" i="3"/>
  <c r="M368" i="3"/>
  <c r="O367" i="3"/>
  <c r="L367" i="3"/>
  <c r="Q366" i="3"/>
  <c r="N366" i="3"/>
  <c r="P365" i="3"/>
  <c r="M365" i="3"/>
  <c r="O364" i="3"/>
  <c r="L364" i="3"/>
  <c r="Q363" i="3"/>
  <c r="N363" i="3"/>
  <c r="P362" i="3"/>
  <c r="M362" i="3"/>
  <c r="O361" i="3"/>
  <c r="L361" i="3"/>
  <c r="Q360" i="3"/>
  <c r="N360" i="3"/>
  <c r="P359" i="3"/>
  <c r="M359" i="3"/>
  <c r="O358" i="3"/>
  <c r="L358" i="3"/>
  <c r="Q357" i="3"/>
  <c r="N357" i="3"/>
  <c r="P356" i="3"/>
  <c r="M356" i="3"/>
  <c r="O355" i="3"/>
  <c r="L355" i="3"/>
  <c r="Q354" i="3"/>
  <c r="N354" i="3"/>
  <c r="P353" i="3"/>
  <c r="M353" i="3"/>
  <c r="O352" i="3"/>
  <c r="L352" i="3"/>
  <c r="Q351" i="3"/>
  <c r="N351" i="3"/>
  <c r="P350" i="3"/>
  <c r="M350" i="3"/>
  <c r="O349" i="3"/>
  <c r="L349" i="3"/>
  <c r="Q348" i="3"/>
  <c r="N348" i="3"/>
  <c r="P347" i="3"/>
  <c r="M347" i="3"/>
  <c r="O346" i="3"/>
  <c r="L346" i="3"/>
  <c r="Q345" i="3"/>
  <c r="N345" i="3"/>
  <c r="P344" i="3"/>
  <c r="M344" i="3"/>
  <c r="O343" i="3"/>
  <c r="L343" i="3"/>
  <c r="Q342" i="3"/>
  <c r="N342" i="3"/>
  <c r="P341" i="3"/>
  <c r="M341" i="3"/>
  <c r="O340" i="3"/>
  <c r="L340" i="3"/>
  <c r="Q339" i="3"/>
  <c r="N339" i="3"/>
  <c r="P338" i="3"/>
  <c r="M338" i="3"/>
  <c r="O337" i="3"/>
  <c r="L337" i="3"/>
  <c r="Q336" i="3"/>
  <c r="N336" i="3"/>
  <c r="P335" i="3"/>
  <c r="M335" i="3"/>
  <c r="O334" i="3"/>
  <c r="L334" i="3"/>
  <c r="Q333" i="3"/>
  <c r="N333" i="3"/>
  <c r="P332" i="3"/>
  <c r="M332" i="3"/>
  <c r="O331" i="3"/>
  <c r="L331" i="3"/>
  <c r="Q330" i="3"/>
  <c r="N330" i="3"/>
  <c r="P329" i="3"/>
  <c r="M329" i="3"/>
  <c r="O328" i="3"/>
  <c r="L328" i="3"/>
  <c r="Q327" i="3"/>
  <c r="N327" i="3"/>
  <c r="P326" i="3"/>
  <c r="M326" i="3"/>
  <c r="O325" i="3"/>
  <c r="L325" i="3"/>
  <c r="Q324" i="3"/>
  <c r="N324" i="3"/>
  <c r="P323" i="3"/>
  <c r="M323" i="3"/>
  <c r="O322" i="3"/>
  <c r="L322" i="3"/>
  <c r="Q321" i="3"/>
  <c r="N321" i="3"/>
  <c r="P320" i="3"/>
  <c r="M320" i="3"/>
  <c r="O319" i="3"/>
  <c r="L319" i="3"/>
  <c r="Q318" i="3"/>
  <c r="N318" i="3"/>
  <c r="P317" i="3"/>
  <c r="M317" i="3"/>
  <c r="O316" i="3"/>
  <c r="L316" i="3"/>
  <c r="Q315" i="3"/>
  <c r="N315" i="3"/>
  <c r="P314" i="3"/>
  <c r="M314" i="3"/>
  <c r="O313" i="3"/>
  <c r="L313" i="3"/>
  <c r="Q312" i="3"/>
  <c r="N312" i="3"/>
  <c r="P311" i="3"/>
  <c r="M311" i="3"/>
  <c r="O310" i="3"/>
  <c r="L310" i="3"/>
  <c r="Q309" i="3"/>
  <c r="N309" i="3"/>
  <c r="P308" i="3"/>
  <c r="M308" i="3"/>
  <c r="O307" i="3"/>
  <c r="L307" i="3"/>
  <c r="Q306" i="3"/>
  <c r="N306" i="3"/>
  <c r="P305" i="3"/>
  <c r="M305" i="3"/>
  <c r="O304" i="3"/>
  <c r="L304" i="3"/>
  <c r="Q303" i="3"/>
  <c r="N303" i="3"/>
  <c r="P302" i="3"/>
  <c r="M302" i="3"/>
  <c r="O301" i="3"/>
  <c r="L301" i="3"/>
  <c r="Q300" i="3"/>
  <c r="N300" i="3"/>
  <c r="P299" i="3"/>
  <c r="M299" i="3"/>
  <c r="O298" i="3"/>
  <c r="L298" i="3"/>
  <c r="Q297" i="3"/>
  <c r="N297" i="3"/>
  <c r="P296" i="3"/>
  <c r="M296" i="3"/>
  <c r="O295" i="3"/>
  <c r="L295" i="3"/>
  <c r="Q294" i="3"/>
  <c r="N294" i="3"/>
  <c r="P293" i="3"/>
  <c r="M293" i="3"/>
  <c r="O292" i="3"/>
  <c r="L292" i="3"/>
  <c r="Q291" i="3"/>
  <c r="N291" i="3"/>
  <c r="P290" i="3"/>
  <c r="M290" i="3"/>
  <c r="O289" i="3"/>
  <c r="L289" i="3"/>
  <c r="Q288" i="3"/>
  <c r="N288" i="3"/>
  <c r="P287" i="3"/>
  <c r="M287" i="3"/>
  <c r="O286" i="3"/>
  <c r="L286" i="3"/>
  <c r="Q285" i="3"/>
  <c r="N285" i="3"/>
  <c r="P284" i="3"/>
  <c r="M284" i="3"/>
  <c r="O283" i="3"/>
  <c r="L283" i="3"/>
  <c r="Q282" i="3"/>
  <c r="N282" i="3"/>
  <c r="P281" i="3"/>
  <c r="M281" i="3"/>
  <c r="O280" i="3"/>
  <c r="L280" i="3"/>
  <c r="Q279" i="3"/>
  <c r="N279" i="3"/>
  <c r="P278" i="3"/>
  <c r="M278" i="3"/>
  <c r="O277" i="3"/>
  <c r="L277" i="3"/>
  <c r="Q276" i="3"/>
  <c r="N276" i="3"/>
  <c r="P275" i="3"/>
  <c r="M275" i="3"/>
  <c r="O274" i="3"/>
  <c r="L274" i="3"/>
  <c r="Q273" i="3"/>
  <c r="N273" i="3"/>
  <c r="P272" i="3"/>
  <c r="M272" i="3"/>
  <c r="O271" i="3"/>
  <c r="L271" i="3"/>
  <c r="Q270" i="3"/>
  <c r="N270" i="3"/>
  <c r="P269" i="3"/>
  <c r="M269" i="3"/>
  <c r="O268" i="3"/>
  <c r="L268" i="3"/>
  <c r="Q267" i="3"/>
  <c r="N267" i="3"/>
  <c r="P266" i="3"/>
  <c r="M266" i="3"/>
  <c r="O265" i="3"/>
  <c r="L265" i="3"/>
  <c r="Q264" i="3"/>
  <c r="N264" i="3"/>
  <c r="P263" i="3"/>
  <c r="M263" i="3"/>
  <c r="O262" i="3"/>
  <c r="L262" i="3"/>
  <c r="Q261" i="3"/>
  <c r="N261" i="3"/>
  <c r="P260" i="3"/>
  <c r="M260" i="3"/>
  <c r="O259" i="3"/>
  <c r="L259" i="3"/>
  <c r="Q258" i="3"/>
  <c r="N258" i="3"/>
  <c r="P257" i="3"/>
  <c r="M257" i="3"/>
  <c r="O256" i="3"/>
  <c r="L256" i="3"/>
  <c r="Q255" i="3"/>
  <c r="N255" i="3"/>
  <c r="P254" i="3"/>
  <c r="M254" i="3"/>
  <c r="O253" i="3"/>
  <c r="L253" i="3"/>
  <c r="Q252" i="3"/>
  <c r="N252" i="3"/>
  <c r="P251" i="3"/>
  <c r="M251" i="3"/>
  <c r="O250" i="3"/>
  <c r="L250" i="3"/>
  <c r="Q249" i="3"/>
  <c r="N249" i="3"/>
  <c r="P248" i="3"/>
  <c r="M248" i="3"/>
  <c r="O247" i="3"/>
  <c r="L247" i="3"/>
  <c r="Q246" i="3"/>
  <c r="N246" i="3"/>
  <c r="P245" i="3"/>
  <c r="M245" i="3"/>
  <c r="O244" i="3"/>
  <c r="L244" i="3"/>
  <c r="Q243" i="3"/>
  <c r="N243" i="3"/>
  <c r="P242" i="3"/>
  <c r="M242" i="3"/>
  <c r="O241" i="3"/>
  <c r="L241" i="3"/>
  <c r="Q240" i="3"/>
  <c r="N240" i="3"/>
  <c r="P239" i="3"/>
  <c r="M239" i="3"/>
  <c r="O238" i="3"/>
  <c r="L238" i="3"/>
  <c r="Q237" i="3"/>
  <c r="N237" i="3"/>
  <c r="P236" i="3"/>
  <c r="M236" i="3"/>
  <c r="O235" i="3"/>
  <c r="L235" i="3"/>
  <c r="Q234" i="3"/>
  <c r="N234" i="3"/>
  <c r="P233" i="3"/>
  <c r="M233" i="3"/>
  <c r="O232" i="3"/>
  <c r="L232" i="3"/>
  <c r="Q231" i="3"/>
  <c r="N231" i="3"/>
  <c r="P230" i="3"/>
  <c r="M230" i="3"/>
  <c r="O229" i="3"/>
  <c r="L229" i="3"/>
  <c r="Q228" i="3"/>
  <c r="N228" i="3"/>
  <c r="P227" i="3"/>
  <c r="M227" i="3"/>
  <c r="O226" i="3"/>
  <c r="L226" i="3"/>
  <c r="Q225" i="3"/>
  <c r="N225" i="3"/>
  <c r="P224" i="3"/>
  <c r="M224" i="3"/>
  <c r="O223" i="3"/>
  <c r="L223" i="3"/>
  <c r="Q222" i="3"/>
  <c r="N222" i="3"/>
  <c r="P221" i="3"/>
  <c r="M221" i="3"/>
  <c r="O220" i="3"/>
  <c r="L220" i="3"/>
  <c r="Q219" i="3"/>
  <c r="N219" i="3"/>
  <c r="P218" i="3"/>
  <c r="M218" i="3"/>
  <c r="O217" i="3"/>
  <c r="L217" i="3"/>
  <c r="Q216" i="3"/>
  <c r="N216" i="3"/>
  <c r="P215" i="3"/>
  <c r="M215" i="3"/>
  <c r="O214" i="3"/>
  <c r="L214" i="3"/>
  <c r="Q213" i="3"/>
  <c r="N213" i="3"/>
  <c r="P212" i="3"/>
  <c r="M212" i="3"/>
  <c r="O211" i="3"/>
  <c r="L211" i="3"/>
  <c r="Q210" i="3"/>
  <c r="N210" i="3"/>
  <c r="P209" i="3"/>
  <c r="M209" i="3"/>
  <c r="O208" i="3"/>
  <c r="L208" i="3"/>
  <c r="Q207" i="3"/>
  <c r="N207" i="3"/>
  <c r="P206" i="3"/>
  <c r="M206" i="3"/>
  <c r="O205" i="3"/>
  <c r="L205" i="3"/>
  <c r="Q204" i="3"/>
  <c r="N204" i="3"/>
  <c r="P203" i="3"/>
  <c r="M203" i="3"/>
  <c r="O202" i="3"/>
  <c r="L202" i="3"/>
  <c r="Q201" i="3"/>
  <c r="N201" i="3"/>
  <c r="P200" i="3"/>
  <c r="M200" i="3"/>
  <c r="O199" i="3"/>
  <c r="L199" i="3"/>
  <c r="Q198" i="3"/>
  <c r="N198" i="3"/>
  <c r="P197" i="3"/>
  <c r="M197" i="3"/>
  <c r="O196" i="3"/>
  <c r="L196" i="3"/>
  <c r="Q195" i="3"/>
  <c r="N195" i="3"/>
  <c r="P194" i="3"/>
  <c r="M194" i="3"/>
  <c r="O193" i="3"/>
  <c r="L193" i="3"/>
  <c r="Q192" i="3"/>
  <c r="N192" i="3"/>
  <c r="P191" i="3"/>
  <c r="M191" i="3"/>
  <c r="O190" i="3"/>
  <c r="L190" i="3"/>
  <c r="Q189" i="3"/>
  <c r="N189" i="3"/>
  <c r="P188" i="3"/>
  <c r="M188" i="3"/>
  <c r="O187" i="3"/>
  <c r="L187" i="3"/>
  <c r="Q186" i="3"/>
  <c r="N186" i="3"/>
  <c r="P185" i="3"/>
  <c r="M185" i="3"/>
  <c r="O184" i="3"/>
  <c r="L184" i="3"/>
  <c r="Q183" i="3"/>
  <c r="N183" i="3"/>
  <c r="P182" i="3"/>
  <c r="M182" i="3"/>
  <c r="O181" i="3"/>
  <c r="L181" i="3"/>
  <c r="Q180" i="3"/>
  <c r="N180" i="3"/>
  <c r="P179" i="3"/>
  <c r="M179" i="3"/>
  <c r="O178" i="3"/>
  <c r="L178" i="3"/>
  <c r="Q177" i="3"/>
  <c r="N177" i="3"/>
  <c r="P176" i="3"/>
  <c r="M176" i="3"/>
  <c r="O175" i="3"/>
  <c r="L175" i="3"/>
  <c r="Q174" i="3"/>
  <c r="N174" i="3"/>
  <c r="P173" i="3"/>
  <c r="M173" i="3"/>
  <c r="O172" i="3"/>
  <c r="L172" i="3"/>
  <c r="Q171" i="3"/>
  <c r="N171" i="3"/>
  <c r="P170" i="3"/>
  <c r="M170" i="3"/>
  <c r="O169" i="3"/>
  <c r="L169" i="3"/>
  <c r="Q168" i="3"/>
  <c r="N168" i="3"/>
  <c r="P167" i="3"/>
  <c r="M167" i="3"/>
  <c r="O166" i="3"/>
  <c r="L166" i="3"/>
  <c r="Q165" i="3"/>
  <c r="N165" i="3"/>
  <c r="P164" i="3"/>
  <c r="M164" i="3"/>
  <c r="O163" i="3"/>
  <c r="L163" i="3"/>
  <c r="Q162" i="3"/>
  <c r="N162" i="3"/>
  <c r="P161" i="3"/>
  <c r="M161" i="3"/>
  <c r="O160" i="3"/>
  <c r="L160" i="3"/>
  <c r="Q159" i="3"/>
  <c r="N159" i="3"/>
  <c r="P158" i="3"/>
  <c r="M158" i="3"/>
  <c r="O157" i="3"/>
  <c r="L157" i="3"/>
  <c r="Q156" i="3"/>
  <c r="N156" i="3"/>
  <c r="P155" i="3"/>
  <c r="M155" i="3"/>
  <c r="O154" i="3"/>
  <c r="L154" i="3"/>
  <c r="Q153" i="3"/>
  <c r="N153" i="3"/>
  <c r="P152" i="3"/>
  <c r="M152" i="3"/>
  <c r="O151" i="3"/>
  <c r="L151" i="3"/>
  <c r="Q150" i="3"/>
  <c r="N150" i="3"/>
  <c r="P149" i="3"/>
  <c r="M149" i="3"/>
  <c r="O148" i="3"/>
  <c r="L148" i="3"/>
  <c r="Q147" i="3"/>
  <c r="N147" i="3"/>
  <c r="P146" i="3"/>
  <c r="M146" i="3"/>
  <c r="O145" i="3"/>
  <c r="L145" i="3"/>
  <c r="Q144" i="3"/>
  <c r="N144" i="3"/>
  <c r="P143" i="3"/>
  <c r="M143" i="3"/>
  <c r="O142" i="3"/>
  <c r="L142" i="3"/>
  <c r="Q141" i="3"/>
  <c r="N141" i="3"/>
  <c r="P140" i="3"/>
  <c r="M140" i="3"/>
  <c r="O139" i="3"/>
  <c r="L139" i="3"/>
  <c r="Q138" i="3"/>
  <c r="N138" i="3"/>
  <c r="P137" i="3"/>
  <c r="M137" i="3"/>
  <c r="O136" i="3"/>
  <c r="L136" i="3"/>
  <c r="Q135" i="3"/>
  <c r="N135" i="3"/>
  <c r="P134" i="3"/>
  <c r="M134" i="3"/>
  <c r="O133" i="3"/>
  <c r="L133" i="3"/>
  <c r="Q132" i="3"/>
  <c r="N132" i="3"/>
  <c r="P131" i="3"/>
  <c r="M131" i="3"/>
  <c r="O130" i="3"/>
  <c r="L130" i="3"/>
  <c r="Q129" i="3"/>
  <c r="N129" i="3"/>
  <c r="P128" i="3"/>
  <c r="M128" i="3"/>
  <c r="O127" i="3"/>
  <c r="L127" i="3"/>
  <c r="Q126" i="3"/>
  <c r="N126" i="3"/>
  <c r="P125" i="3"/>
  <c r="M125" i="3"/>
  <c r="O124" i="3"/>
  <c r="L124" i="3"/>
  <c r="Q123" i="3"/>
  <c r="N123" i="3"/>
  <c r="P122" i="3"/>
  <c r="M122" i="3"/>
  <c r="O121" i="3"/>
  <c r="L121" i="3"/>
  <c r="Q120" i="3"/>
  <c r="N120" i="3"/>
  <c r="P119" i="3"/>
  <c r="M119" i="3"/>
  <c r="O118" i="3"/>
  <c r="L118" i="3"/>
  <c r="Q117" i="3"/>
  <c r="N117" i="3"/>
  <c r="P116" i="3"/>
  <c r="M116" i="3"/>
  <c r="O115" i="3"/>
  <c r="L115" i="3"/>
  <c r="Q114" i="3"/>
  <c r="N114" i="3"/>
  <c r="P113" i="3"/>
  <c r="M113" i="3"/>
  <c r="O112" i="3"/>
  <c r="L112" i="3"/>
  <c r="Q111" i="3"/>
  <c r="N111" i="3"/>
  <c r="P110" i="3"/>
  <c r="M110" i="3"/>
  <c r="O109" i="3"/>
  <c r="L109" i="3"/>
  <c r="Q108" i="3"/>
  <c r="N108" i="3"/>
  <c r="P107" i="3"/>
  <c r="M107" i="3"/>
  <c r="O106" i="3"/>
  <c r="L106" i="3"/>
  <c r="Q105" i="3"/>
  <c r="N105" i="3"/>
  <c r="P104" i="3"/>
  <c r="M104" i="3"/>
  <c r="O103" i="3"/>
  <c r="L103" i="3"/>
  <c r="Q102" i="3"/>
  <c r="N102" i="3"/>
  <c r="P101" i="3"/>
  <c r="M101" i="3"/>
  <c r="O100" i="3"/>
  <c r="L100" i="3"/>
  <c r="Q99" i="3"/>
  <c r="N99" i="3"/>
  <c r="P98" i="3"/>
  <c r="M98" i="3"/>
  <c r="O97" i="3"/>
  <c r="L97" i="3"/>
  <c r="Q96" i="3"/>
  <c r="N96" i="3"/>
  <c r="P95" i="3"/>
  <c r="M95" i="3"/>
  <c r="O94" i="3"/>
  <c r="L94" i="3"/>
  <c r="Q93" i="3"/>
  <c r="N93" i="3"/>
  <c r="P92" i="3"/>
  <c r="M92" i="3"/>
  <c r="O91" i="3"/>
  <c r="L91" i="3"/>
  <c r="Q90" i="3"/>
  <c r="N90" i="3"/>
  <c r="P89" i="3"/>
  <c r="M89" i="3"/>
  <c r="O88" i="3"/>
  <c r="L88" i="3"/>
  <c r="Q87" i="3"/>
  <c r="N87" i="3"/>
  <c r="P86" i="3"/>
  <c r="M86" i="3"/>
  <c r="O85" i="3"/>
  <c r="L85" i="3"/>
  <c r="Q84" i="3"/>
  <c r="N84" i="3"/>
  <c r="P83" i="3"/>
  <c r="M83" i="3"/>
  <c r="O82" i="3"/>
  <c r="L82" i="3"/>
  <c r="Q81" i="3"/>
  <c r="N81" i="3"/>
  <c r="P80" i="3"/>
  <c r="M80" i="3"/>
  <c r="O79" i="3"/>
  <c r="L79" i="3"/>
  <c r="Q78" i="3"/>
  <c r="N78" i="3"/>
  <c r="P77" i="3"/>
  <c r="M77" i="3"/>
  <c r="O76" i="3"/>
  <c r="L76" i="3"/>
  <c r="Q75" i="3"/>
  <c r="N75" i="3"/>
  <c r="P74" i="3"/>
  <c r="M74" i="3"/>
  <c r="O73" i="3"/>
  <c r="L73" i="3"/>
  <c r="Q72" i="3"/>
  <c r="N72" i="3"/>
  <c r="P71" i="3"/>
  <c r="M71" i="3"/>
  <c r="O70" i="3"/>
  <c r="L70" i="3"/>
  <c r="Q69" i="3"/>
  <c r="N69" i="3"/>
  <c r="P68" i="3"/>
  <c r="M68" i="3"/>
  <c r="O67" i="3"/>
  <c r="L67" i="3"/>
  <c r="Q66" i="3"/>
  <c r="N66" i="3"/>
  <c r="P65" i="3"/>
  <c r="M65" i="3"/>
  <c r="O64" i="3"/>
  <c r="L64" i="3"/>
  <c r="Q63" i="3"/>
  <c r="N63" i="3"/>
  <c r="P62" i="3"/>
  <c r="M62" i="3"/>
  <c r="O61" i="3"/>
  <c r="L61" i="3"/>
  <c r="Q60" i="3"/>
  <c r="N60" i="3"/>
  <c r="P59" i="3"/>
  <c r="M59" i="3"/>
  <c r="O58" i="3"/>
  <c r="L58" i="3"/>
  <c r="Q57" i="3"/>
  <c r="N57" i="3"/>
  <c r="P56" i="3"/>
  <c r="M56" i="3"/>
  <c r="O55" i="3"/>
  <c r="L55" i="3"/>
  <c r="Q54" i="3"/>
  <c r="N54" i="3"/>
  <c r="P53" i="3"/>
  <c r="M53" i="3"/>
  <c r="O52" i="3"/>
  <c r="L52" i="3"/>
  <c r="Q51" i="3"/>
  <c r="N51" i="3"/>
  <c r="P50" i="3"/>
  <c r="M50" i="3"/>
  <c r="O49" i="3"/>
  <c r="L49" i="3"/>
  <c r="Q48" i="3"/>
  <c r="N48" i="3"/>
  <c r="P47" i="3"/>
  <c r="M47" i="3"/>
  <c r="O46" i="3"/>
  <c r="L46" i="3"/>
  <c r="Q45" i="3"/>
  <c r="N45" i="3"/>
  <c r="P44" i="3"/>
  <c r="M44" i="3"/>
  <c r="O43" i="3"/>
  <c r="L43" i="3"/>
  <c r="Q42" i="3"/>
  <c r="N42" i="3"/>
  <c r="P41" i="3"/>
  <c r="M41" i="3"/>
  <c r="O40" i="3"/>
  <c r="L40" i="3"/>
  <c r="Q39" i="3"/>
  <c r="N39" i="3"/>
  <c r="P38" i="3"/>
  <c r="M38" i="3"/>
  <c r="O37" i="3"/>
  <c r="L37" i="3"/>
  <c r="Q36" i="3"/>
  <c r="N36" i="3"/>
  <c r="P35" i="3"/>
  <c r="M35" i="3"/>
  <c r="O34" i="3"/>
  <c r="L34" i="3"/>
  <c r="Q33" i="3"/>
  <c r="N33" i="3"/>
  <c r="P32" i="3"/>
  <c r="M32" i="3"/>
  <c r="O31" i="3"/>
  <c r="L31" i="3"/>
  <c r="Q30" i="3"/>
  <c r="N30" i="3"/>
  <c r="P29" i="3"/>
  <c r="M29" i="3"/>
  <c r="O28" i="3"/>
  <c r="L28" i="3"/>
  <c r="Q27" i="3"/>
  <c r="N27" i="3"/>
  <c r="P26" i="3"/>
  <c r="M26" i="3"/>
  <c r="O25" i="3"/>
  <c r="L25" i="3"/>
  <c r="Q24" i="3"/>
  <c r="N24" i="3"/>
  <c r="P23" i="3"/>
  <c r="M23" i="3"/>
  <c r="O22" i="3"/>
  <c r="L22" i="3"/>
  <c r="Q21" i="3"/>
  <c r="N21" i="3"/>
  <c r="P20" i="3"/>
  <c r="M20" i="3"/>
  <c r="O19" i="3"/>
  <c r="L19" i="3"/>
  <c r="Q15" i="3"/>
  <c r="N15" i="3"/>
  <c r="P14" i="3"/>
  <c r="M14" i="3"/>
  <c r="O13" i="3"/>
  <c r="L13" i="3"/>
  <c r="Q12" i="3"/>
  <c r="P11" i="3"/>
  <c r="O10" i="3"/>
  <c r="N12" i="3"/>
  <c r="M11" i="3"/>
  <c r="L10" i="3"/>
  <c r="AO45" i="34" l="1"/>
  <c r="M72" i="34" s="1"/>
  <c r="V22" i="34"/>
  <c r="AE48" i="34"/>
  <c r="AD48" i="34"/>
  <c r="Y46" i="34"/>
  <c r="K22" i="34"/>
  <c r="I22" i="34"/>
  <c r="K46" i="34"/>
  <c r="F56" i="34"/>
  <c r="F14" i="34"/>
  <c r="F15" i="34" s="1"/>
  <c r="H15" i="34"/>
  <c r="D23" i="34"/>
  <c r="J67" i="34" s="1"/>
  <c r="AH67" i="34" s="1"/>
  <c r="N57" i="34"/>
  <c r="O57" i="34"/>
  <c r="K57" i="34"/>
  <c r="L57" i="34"/>
  <c r="M57" i="34"/>
  <c r="T46" i="34"/>
  <c r="J22" i="34"/>
  <c r="W57" i="34"/>
  <c r="T57" i="34"/>
  <c r="X57" i="34"/>
  <c r="U57" i="34"/>
  <c r="V57" i="34"/>
  <c r="AB57" i="34"/>
  <c r="Y57" i="34"/>
  <c r="AA57" i="34"/>
  <c r="AC57" i="34"/>
  <c r="Z57" i="34"/>
  <c r="F103" i="10"/>
  <c r="AE103" i="10" s="1"/>
  <c r="T135" i="10" s="1"/>
  <c r="T138" i="10" s="1"/>
  <c r="H12" i="4" s="1"/>
  <c r="H15" i="4" s="1"/>
  <c r="H22" i="4" s="1"/>
  <c r="AP45" i="34" l="1"/>
  <c r="M76" i="34" s="1"/>
  <c r="AP72" i="34" s="1"/>
  <c r="L63" i="34"/>
  <c r="K63" i="34"/>
  <c r="I57" i="34"/>
  <c r="I63" i="34" s="1"/>
  <c r="F57" i="34"/>
  <c r="J57" i="34"/>
  <c r="J63" i="34" s="1"/>
  <c r="H57" i="34"/>
  <c r="H63" i="34" s="1"/>
  <c r="G57" i="34"/>
  <c r="G63" i="34" s="1"/>
  <c r="AB49" i="34"/>
  <c r="AA49" i="34"/>
  <c r="AC49" i="34"/>
  <c r="Y49" i="34"/>
  <c r="Z49" i="34"/>
  <c r="N49" i="34"/>
  <c r="K49" i="34"/>
  <c r="O49" i="34"/>
  <c r="L49" i="34"/>
  <c r="M49" i="34"/>
  <c r="X48" i="34"/>
  <c r="T48" i="34"/>
  <c r="U47" i="34"/>
  <c r="V47" i="34"/>
  <c r="W47" i="34"/>
  <c r="O63" i="34"/>
  <c r="H22" i="34"/>
  <c r="F46" i="34"/>
  <c r="R88" i="34"/>
  <c r="R87" i="34"/>
  <c r="V88" i="34"/>
  <c r="J88" i="34"/>
  <c r="N87" i="34"/>
  <c r="N88" i="34"/>
  <c r="AD87" i="34"/>
  <c r="V87" i="34"/>
  <c r="AF57" i="34"/>
  <c r="AP56" i="34" s="1"/>
  <c r="AP57" i="34" s="1"/>
  <c r="Z87" i="34"/>
  <c r="Z88" i="34"/>
  <c r="AO72" i="34"/>
  <c r="AF72" i="34"/>
  <c r="M63" i="34"/>
  <c r="N63" i="34"/>
  <c r="AF103" i="10"/>
  <c r="J469" i="3"/>
  <c r="J466" i="3"/>
  <c r="J463" i="3"/>
  <c r="J460" i="3"/>
  <c r="J457" i="3"/>
  <c r="J454" i="3"/>
  <c r="J451" i="3"/>
  <c r="J448" i="3"/>
  <c r="J442" i="3"/>
  <c r="J439" i="3"/>
  <c r="J436" i="3"/>
  <c r="J433" i="3"/>
  <c r="J430" i="3"/>
  <c r="J427" i="3"/>
  <c r="J424" i="3"/>
  <c r="J418" i="3"/>
  <c r="J415" i="3"/>
  <c r="J412" i="3"/>
  <c r="J406" i="3"/>
  <c r="J403" i="3"/>
  <c r="J400" i="3"/>
  <c r="J397" i="3"/>
  <c r="J394" i="3"/>
  <c r="J391" i="3"/>
  <c r="J388" i="3"/>
  <c r="J382" i="3"/>
  <c r="J379" i="3"/>
  <c r="J373" i="3"/>
  <c r="J367" i="3"/>
  <c r="J361" i="3"/>
  <c r="J358" i="3"/>
  <c r="J355" i="3"/>
  <c r="J352" i="3"/>
  <c r="J349" i="3"/>
  <c r="J346" i="3"/>
  <c r="J343" i="3"/>
  <c r="J340" i="3"/>
  <c r="J337" i="3"/>
  <c r="J334" i="3"/>
  <c r="J328" i="3"/>
  <c r="J325" i="3"/>
  <c r="J319" i="3"/>
  <c r="J316" i="3"/>
  <c r="J313" i="3"/>
  <c r="J310" i="3"/>
  <c r="J307" i="3"/>
  <c r="J304" i="3"/>
  <c r="J301" i="3"/>
  <c r="J298" i="3"/>
  <c r="J295" i="3"/>
  <c r="J292" i="3"/>
  <c r="J289" i="3"/>
  <c r="J286" i="3"/>
  <c r="J283" i="3"/>
  <c r="J277" i="3"/>
  <c r="J274" i="3"/>
  <c r="J271" i="3"/>
  <c r="J268" i="3"/>
  <c r="J265" i="3"/>
  <c r="J262" i="3"/>
  <c r="J256" i="3"/>
  <c r="J250" i="3"/>
  <c r="J244" i="3"/>
  <c r="J238" i="3"/>
  <c r="J235" i="3"/>
  <c r="J232" i="3"/>
  <c r="J229" i="3"/>
  <c r="J220" i="3"/>
  <c r="J214" i="3"/>
  <c r="J208" i="3"/>
  <c r="J205" i="3"/>
  <c r="J199" i="3"/>
  <c r="J196" i="3"/>
  <c r="J193" i="3"/>
  <c r="J190" i="3"/>
  <c r="J187" i="3"/>
  <c r="J184" i="3"/>
  <c r="J175" i="3"/>
  <c r="J172" i="3"/>
  <c r="J169" i="3"/>
  <c r="J166" i="3"/>
  <c r="J160" i="3"/>
  <c r="J157" i="3"/>
  <c r="J151" i="3"/>
  <c r="J148" i="3"/>
  <c r="J145" i="3"/>
  <c r="J142" i="3"/>
  <c r="J139" i="3"/>
  <c r="J136" i="3"/>
  <c r="J133" i="3"/>
  <c r="J130" i="3"/>
  <c r="J127" i="3"/>
  <c r="J121" i="3"/>
  <c r="J115" i="3"/>
  <c r="J112" i="3"/>
  <c r="J109" i="3"/>
  <c r="J106" i="3"/>
  <c r="J103" i="3"/>
  <c r="J100" i="3"/>
  <c r="J97" i="3"/>
  <c r="J94" i="3"/>
  <c r="J91" i="3"/>
  <c r="J88" i="3"/>
  <c r="J85" i="3"/>
  <c r="J82" i="3"/>
  <c r="J79" i="3"/>
  <c r="J76" i="3"/>
  <c r="J73" i="3"/>
  <c r="J70" i="3"/>
  <c r="J67" i="3"/>
  <c r="J64" i="3"/>
  <c r="J61" i="3"/>
  <c r="J55" i="3"/>
  <c r="J52" i="3"/>
  <c r="J46" i="3"/>
  <c r="J43" i="3"/>
  <c r="J40" i="3"/>
  <c r="J37" i="3"/>
  <c r="J34" i="3"/>
  <c r="J31" i="3"/>
  <c r="J28" i="3"/>
  <c r="J25" i="3"/>
  <c r="J22" i="3"/>
  <c r="J19" i="3"/>
  <c r="AF76" i="34" l="1"/>
  <c r="AQ72" i="34"/>
  <c r="AQ45" i="34"/>
  <c r="AF47" i="34"/>
  <c r="AP42" i="34" s="1"/>
  <c r="I47" i="34"/>
  <c r="G47" i="34"/>
  <c r="J48" i="34"/>
  <c r="F48" i="34"/>
  <c r="H47" i="34"/>
  <c r="S49" i="34"/>
  <c r="AD85" i="34"/>
  <c r="V86" i="34"/>
  <c r="R86" i="34"/>
  <c r="F63" i="34"/>
  <c r="R63" i="34" s="1"/>
  <c r="J86" i="34"/>
  <c r="N86" i="34"/>
  <c r="Z86" i="34"/>
  <c r="V85" i="34"/>
  <c r="Z85" i="34"/>
  <c r="R57" i="34"/>
  <c r="R85" i="34"/>
  <c r="N85" i="34"/>
  <c r="AF48" i="34"/>
  <c r="AG47" i="34" s="1"/>
  <c r="AP43" i="34"/>
  <c r="M74" i="34" s="1"/>
  <c r="AG49" i="34"/>
  <c r="AP44" i="34" s="1"/>
  <c r="M75" i="34" s="1"/>
  <c r="Z135" i="10"/>
  <c r="AK103" i="10"/>
  <c r="AW103" i="10"/>
  <c r="X140" i="10" s="1"/>
  <c r="V13" i="33" s="1"/>
  <c r="V15" i="33" s="1"/>
  <c r="AU103" i="10"/>
  <c r="V140" i="10" s="1"/>
  <c r="P13" i="33" s="1"/>
  <c r="P15" i="33" s="1"/>
  <c r="P22" i="33" s="1"/>
  <c r="AV103" i="10"/>
  <c r="W140" i="10" s="1"/>
  <c r="Q13" i="33" s="1"/>
  <c r="Q15" i="33" s="1"/>
  <c r="Q22" i="33" s="1"/>
  <c r="AY103" i="10"/>
  <c r="Z140" i="10" s="1"/>
  <c r="AB13" i="33" s="1"/>
  <c r="AB15" i="33" s="1"/>
  <c r="AB22" i="33" s="1"/>
  <c r="AZ103" i="10"/>
  <c r="AA140" i="10" s="1"/>
  <c r="AC13" i="33" s="1"/>
  <c r="AX103" i="10"/>
  <c r="Y140" i="10" s="1"/>
  <c r="W13" i="33" s="1"/>
  <c r="W15" i="33" s="1"/>
  <c r="W22" i="33" s="1"/>
  <c r="AS103" i="10"/>
  <c r="T140" i="10" s="1"/>
  <c r="J13" i="33" s="1"/>
  <c r="AT103" i="10"/>
  <c r="U140" i="10" s="1"/>
  <c r="K13" i="33" s="1"/>
  <c r="T139" i="10"/>
  <c r="T143" i="10" s="1"/>
  <c r="AP103" i="10"/>
  <c r="Y136" i="10" s="1"/>
  <c r="U13" i="33" s="1"/>
  <c r="AM103" i="10"/>
  <c r="V136" i="10" s="1"/>
  <c r="N13" i="33" s="1"/>
  <c r="AQ103" i="10"/>
  <c r="Z136" i="10" s="1"/>
  <c r="Z13" i="33" s="1"/>
  <c r="AN103" i="10"/>
  <c r="W136" i="10" s="1"/>
  <c r="O13" i="33" s="1"/>
  <c r="AR103" i="10"/>
  <c r="AA136" i="10" s="1"/>
  <c r="AA13" i="33" s="1"/>
  <c r="AO103" i="10"/>
  <c r="X136" i="10" s="1"/>
  <c r="T13" i="33" s="1"/>
  <c r="AL103" i="10"/>
  <c r="U136" i="10" s="1"/>
  <c r="I13" i="33" s="1"/>
  <c r="V135" i="10"/>
  <c r="U135" i="10"/>
  <c r="V139" i="10"/>
  <c r="Z139" i="10"/>
  <c r="X139" i="10"/>
  <c r="W139" i="10"/>
  <c r="Y139" i="10"/>
  <c r="AA139" i="10"/>
  <c r="U139" i="10"/>
  <c r="W135" i="10"/>
  <c r="AA135" i="10"/>
  <c r="Y135" i="10"/>
  <c r="X135" i="10"/>
  <c r="X143" i="10" s="1"/>
  <c r="R47" i="34" l="1"/>
  <c r="AO42" i="34" s="1"/>
  <c r="R13" i="33"/>
  <c r="R15" i="33" s="1"/>
  <c r="R22" i="33" s="1"/>
  <c r="T15" i="33"/>
  <c r="N15" i="33"/>
  <c r="L13" i="33"/>
  <c r="L15" i="33" s="1"/>
  <c r="L22" i="33" s="1"/>
  <c r="T53" i="33"/>
  <c r="J15" i="33"/>
  <c r="F13" i="33"/>
  <c r="F15" i="33" s="1"/>
  <c r="J84" i="34"/>
  <c r="AH84" i="34" s="1"/>
  <c r="J87" i="34"/>
  <c r="J85" i="34"/>
  <c r="AI49" i="34"/>
  <c r="AO44" i="34"/>
  <c r="R48" i="34"/>
  <c r="AH48" i="34" s="1"/>
  <c r="AO43" i="34"/>
  <c r="AA15" i="33"/>
  <c r="AA22" i="33" s="1"/>
  <c r="Y13" i="33"/>
  <c r="U15" i="33"/>
  <c r="U22" i="33" s="1"/>
  <c r="S13" i="33"/>
  <c r="AP71" i="34"/>
  <c r="AF75" i="34"/>
  <c r="M73" i="34"/>
  <c r="AP46" i="34"/>
  <c r="M13" i="33"/>
  <c r="M15" i="33" s="1"/>
  <c r="M22" i="33" s="1"/>
  <c r="O15" i="33"/>
  <c r="O22" i="33" s="1"/>
  <c r="AC15" i="33"/>
  <c r="AC22" i="33" s="1"/>
  <c r="AE48" i="33"/>
  <c r="V22" i="33"/>
  <c r="AD48" i="33"/>
  <c r="AP70" i="34"/>
  <c r="AF74" i="34"/>
  <c r="AO56" i="34"/>
  <c r="AH57" i="34"/>
  <c r="AH47" i="34"/>
  <c r="G13" i="33"/>
  <c r="G15" i="33" s="1"/>
  <c r="I15" i="33"/>
  <c r="K53" i="33"/>
  <c r="Z15" i="33"/>
  <c r="Z22" i="33" s="1"/>
  <c r="X13" i="33"/>
  <c r="F53" i="33"/>
  <c r="K15" i="33"/>
  <c r="Y53" i="33"/>
  <c r="Z138" i="10"/>
  <c r="Z12" i="4" s="1"/>
  <c r="Z143" i="10"/>
  <c r="Y142" i="10"/>
  <c r="W12" i="4" s="1"/>
  <c r="W15" i="4" s="1"/>
  <c r="V142" i="10"/>
  <c r="P12" i="4" s="1"/>
  <c r="P15" i="4" s="1"/>
  <c r="W143" i="10"/>
  <c r="AA142" i="10"/>
  <c r="AC12" i="4" s="1"/>
  <c r="AC15" i="4" s="1"/>
  <c r="W142" i="10"/>
  <c r="Q12" i="4" s="1"/>
  <c r="Q15" i="4" s="1"/>
  <c r="T142" i="10"/>
  <c r="J12" i="4" s="1"/>
  <c r="Y143" i="10"/>
  <c r="U142" i="10"/>
  <c r="K12" i="4" s="1"/>
  <c r="K15" i="4" s="1"/>
  <c r="Z142" i="10"/>
  <c r="AB12" i="4" s="1"/>
  <c r="AB15" i="4" s="1"/>
  <c r="U143" i="10"/>
  <c r="AA143" i="10"/>
  <c r="X142" i="10"/>
  <c r="V12" i="4" s="1"/>
  <c r="V15" i="4" s="1"/>
  <c r="V138" i="10"/>
  <c r="N12" i="4" s="1"/>
  <c r="V143" i="10"/>
  <c r="W138" i="10"/>
  <c r="O12" i="4" s="1"/>
  <c r="U138" i="10"/>
  <c r="I12" i="4" s="1"/>
  <c r="Y138" i="10"/>
  <c r="U12" i="4" s="1"/>
  <c r="X138" i="10"/>
  <c r="T12" i="4" s="1"/>
  <c r="AA138" i="10"/>
  <c r="AA12" i="4" s="1"/>
  <c r="AP45" i="33" l="1"/>
  <c r="M76" i="33" s="1"/>
  <c r="S47" i="34"/>
  <c r="AI47" i="34" s="1"/>
  <c r="N15" i="4"/>
  <c r="L12" i="4"/>
  <c r="L15" i="4" s="1"/>
  <c r="O15" i="4"/>
  <c r="M12" i="4"/>
  <c r="M15" i="4" s="1"/>
  <c r="R12" i="4"/>
  <c r="R15" i="4" s="1"/>
  <c r="T15" i="4"/>
  <c r="J15" i="4"/>
  <c r="F12" i="4"/>
  <c r="F15" i="4" s="1"/>
  <c r="X15" i="33"/>
  <c r="X22" i="33" s="1"/>
  <c r="K46" i="33"/>
  <c r="I22" i="33"/>
  <c r="M69" i="34"/>
  <c r="AQ42" i="34"/>
  <c r="S15" i="33"/>
  <c r="S22" i="33" s="1"/>
  <c r="N22" i="33"/>
  <c r="F46" i="33"/>
  <c r="AA55" i="33"/>
  <c r="Z55" i="33"/>
  <c r="AB55" i="33"/>
  <c r="AC55" i="33"/>
  <c r="Y54" i="33"/>
  <c r="AP72" i="33"/>
  <c r="AF76" i="33"/>
  <c r="AP69" i="34"/>
  <c r="AP73" i="34" s="1"/>
  <c r="AF73" i="34"/>
  <c r="AH73" i="34" s="1"/>
  <c r="M70" i="34"/>
  <c r="AQ43" i="34"/>
  <c r="AO83" i="34"/>
  <c r="AH85" i="34"/>
  <c r="J22" i="33"/>
  <c r="T46" i="33"/>
  <c r="Q48" i="33"/>
  <c r="P48" i="33"/>
  <c r="T22" i="33"/>
  <c r="K22" i="33"/>
  <c r="Y46" i="33"/>
  <c r="AO57" i="34"/>
  <c r="AQ56" i="34"/>
  <c r="AQ57" i="34" s="1"/>
  <c r="G18" i="3" s="1"/>
  <c r="N18" i="3" s="1"/>
  <c r="N472" i="3" s="1"/>
  <c r="G474" i="3" s="1"/>
  <c r="Y15" i="33"/>
  <c r="Y22" i="33" s="1"/>
  <c r="AP83" i="34"/>
  <c r="AP84" i="34" s="1"/>
  <c r="AH87" i="34"/>
  <c r="AH89" i="34" s="1"/>
  <c r="I18" i="3" s="1"/>
  <c r="Q18" i="3" s="1"/>
  <c r="Q472" i="3" s="1"/>
  <c r="I474" i="3" s="1"/>
  <c r="V54" i="33"/>
  <c r="T54" i="33"/>
  <c r="X54" i="33"/>
  <c r="W54" i="33"/>
  <c r="U54" i="33"/>
  <c r="S12" i="4"/>
  <c r="S15" i="4" s="1"/>
  <c r="U15" i="4"/>
  <c r="I15" i="4"/>
  <c r="G12" i="4"/>
  <c r="G15" i="4" s="1"/>
  <c r="Y12" i="4"/>
  <c r="Y15" i="4" s="1"/>
  <c r="AA15" i="4"/>
  <c r="X12" i="4"/>
  <c r="X15" i="4" s="1"/>
  <c r="X22" i="4" s="1"/>
  <c r="Z15" i="4"/>
  <c r="I54" i="33"/>
  <c r="F54" i="33"/>
  <c r="J54" i="33"/>
  <c r="J61" i="33" s="1"/>
  <c r="H54" i="33"/>
  <c r="H61" i="33" s="1"/>
  <c r="G54" i="33"/>
  <c r="K54" i="33"/>
  <c r="N55" i="33"/>
  <c r="M55" i="33"/>
  <c r="L55" i="33"/>
  <c r="O55" i="33"/>
  <c r="AO46" i="34"/>
  <c r="AQ44" i="34"/>
  <c r="M71" i="34"/>
  <c r="D23" i="33"/>
  <c r="J67" i="33" s="1"/>
  <c r="AH67" i="33" s="1"/>
  <c r="F46" i="4"/>
  <c r="P82" i="4"/>
  <c r="L82" i="4"/>
  <c r="H82" i="4"/>
  <c r="P81" i="4"/>
  <c r="L81" i="4"/>
  <c r="H81" i="4"/>
  <c r="I74" i="4"/>
  <c r="K73" i="4"/>
  <c r="I73" i="4"/>
  <c r="K72" i="4"/>
  <c r="I72" i="4"/>
  <c r="K71" i="4"/>
  <c r="I71" i="4"/>
  <c r="K70" i="4"/>
  <c r="AI51" i="4"/>
  <c r="AI48" i="4"/>
  <c r="AE44" i="4"/>
  <c r="AE51" i="4" s="1"/>
  <c r="AD44" i="4"/>
  <c r="AD51" i="4" s="1"/>
  <c r="AI41" i="4"/>
  <c r="AC35" i="4"/>
  <c r="AB35" i="4"/>
  <c r="AA35" i="4"/>
  <c r="Z35" i="4"/>
  <c r="Y35" i="4"/>
  <c r="O35" i="4"/>
  <c r="N35" i="4"/>
  <c r="M35" i="4"/>
  <c r="L35" i="4"/>
  <c r="K35" i="4"/>
  <c r="T34" i="4"/>
  <c r="F34" i="4"/>
  <c r="W37" i="4"/>
  <c r="W40" i="4" s="1"/>
  <c r="W57" i="4" s="1"/>
  <c r="V33" i="4"/>
  <c r="U33" i="4"/>
  <c r="I43" i="4"/>
  <c r="I50" i="4" s="1"/>
  <c r="H43" i="4"/>
  <c r="H50" i="4" s="1"/>
  <c r="G33" i="4"/>
  <c r="Y22" i="4"/>
  <c r="J48" i="4" l="1"/>
  <c r="I61" i="33"/>
  <c r="AO45" i="33"/>
  <c r="AQ45" i="33" s="1"/>
  <c r="AO70" i="34"/>
  <c r="AQ70" i="34" s="1"/>
  <c r="AF70" i="34"/>
  <c r="AF55" i="33"/>
  <c r="AP51" i="33" s="1"/>
  <c r="J82" i="33"/>
  <c r="R82" i="33"/>
  <c r="N82" i="33"/>
  <c r="R54" i="33"/>
  <c r="AO50" i="33" s="1"/>
  <c r="F61" i="33"/>
  <c r="R79" i="33"/>
  <c r="M72" i="33"/>
  <c r="K61" i="33"/>
  <c r="M62" i="33"/>
  <c r="N49" i="33"/>
  <c r="O49" i="33"/>
  <c r="M49" i="33"/>
  <c r="K49" i="33"/>
  <c r="L49" i="33"/>
  <c r="AO71" i="34"/>
  <c r="AQ71" i="34" s="1"/>
  <c r="AF71" i="34"/>
  <c r="N80" i="33"/>
  <c r="R55" i="33"/>
  <c r="R80" i="33"/>
  <c r="J80" i="33"/>
  <c r="L62" i="33"/>
  <c r="N79" i="33"/>
  <c r="J81" i="33"/>
  <c r="R81" i="33"/>
  <c r="AF54" i="33"/>
  <c r="N81" i="33"/>
  <c r="AB49" i="33"/>
  <c r="AA49" i="33"/>
  <c r="Z49" i="33"/>
  <c r="AC49" i="33"/>
  <c r="Y49" i="33"/>
  <c r="AQ83" i="34"/>
  <c r="AQ84" i="34" s="1"/>
  <c r="AO84" i="34"/>
  <c r="O62" i="33"/>
  <c r="I47" i="33"/>
  <c r="J48" i="33"/>
  <c r="H47" i="33"/>
  <c r="F48" i="33"/>
  <c r="G47" i="33"/>
  <c r="AQ46" i="34"/>
  <c r="G61" i="33"/>
  <c r="V47" i="33"/>
  <c r="T48" i="33"/>
  <c r="AP43" i="33" s="1"/>
  <c r="M74" i="33" s="1"/>
  <c r="X48" i="33"/>
  <c r="W47" i="33"/>
  <c r="U47" i="33"/>
  <c r="N62" i="33"/>
  <c r="AO69" i="34"/>
  <c r="AF69" i="34"/>
  <c r="U37" i="4"/>
  <c r="N45" i="4"/>
  <c r="N52" i="4"/>
  <c r="K45" i="4"/>
  <c r="K52" i="4" s="1"/>
  <c r="AB39" i="4"/>
  <c r="AB42" i="4" s="1"/>
  <c r="AB57" i="4" s="1"/>
  <c r="M45" i="4"/>
  <c r="M52" i="4" s="1"/>
  <c r="Z39" i="4"/>
  <c r="Z42" i="4" s="1"/>
  <c r="Z57" i="4" s="1"/>
  <c r="I76" i="4"/>
  <c r="K76" i="4"/>
  <c r="R33" i="4"/>
  <c r="W54" i="4"/>
  <c r="L39" i="4"/>
  <c r="L42" i="4" s="1"/>
  <c r="R34" i="4"/>
  <c r="O39" i="4"/>
  <c r="O42" i="4" s="1"/>
  <c r="Y39" i="4"/>
  <c r="Y42" i="4" s="1"/>
  <c r="Y57" i="4" s="1"/>
  <c r="AG35" i="4"/>
  <c r="AC45" i="4"/>
  <c r="AC52" i="4" s="1"/>
  <c r="AC39" i="4"/>
  <c r="AC42" i="4" s="1"/>
  <c r="AC57" i="4" s="1"/>
  <c r="K39" i="4"/>
  <c r="K42" i="4" s="1"/>
  <c r="S35" i="4"/>
  <c r="Z22" i="4"/>
  <c r="U22" i="4"/>
  <c r="U40" i="4"/>
  <c r="U57" i="4" s="1"/>
  <c r="G37" i="4"/>
  <c r="G40" i="4" s="1"/>
  <c r="I75" i="4"/>
  <c r="P22" i="4"/>
  <c r="AC22" i="4"/>
  <c r="F38" i="4"/>
  <c r="F41" i="4" s="1"/>
  <c r="F54" i="4" s="1"/>
  <c r="F44" i="4"/>
  <c r="F51" i="4" s="1"/>
  <c r="R51" i="4" s="1"/>
  <c r="Q22" i="4"/>
  <c r="K75" i="4"/>
  <c r="W22" i="4"/>
  <c r="AA22" i="4"/>
  <c r="Z45" i="4"/>
  <c r="Z52" i="4" s="1"/>
  <c r="AB22" i="4"/>
  <c r="K74" i="4"/>
  <c r="U43" i="4"/>
  <c r="U50" i="4" s="1"/>
  <c r="H37" i="4"/>
  <c r="H40" i="4" s="1"/>
  <c r="N39" i="4"/>
  <c r="N42" i="4" s="1"/>
  <c r="J22" i="4"/>
  <c r="V22" i="4"/>
  <c r="K22" i="4"/>
  <c r="V43" i="4"/>
  <c r="V50" i="4" s="1"/>
  <c r="V37" i="4"/>
  <c r="AF37" i="4" s="1"/>
  <c r="AF33" i="4"/>
  <c r="I37" i="4"/>
  <c r="I40" i="4" s="1"/>
  <c r="Y45" i="4"/>
  <c r="Y52" i="4" s="1"/>
  <c r="M39" i="4"/>
  <c r="M42" i="4" s="1"/>
  <c r="T44" i="4"/>
  <c r="T51" i="4" s="1"/>
  <c r="AF51" i="4" s="1"/>
  <c r="AF34" i="4"/>
  <c r="L45" i="4"/>
  <c r="L52" i="4" s="1"/>
  <c r="AA45" i="4"/>
  <c r="AA52" i="4" s="1"/>
  <c r="T38" i="4"/>
  <c r="AF38" i="4" s="1"/>
  <c r="AA39" i="4"/>
  <c r="AA42" i="4" s="1"/>
  <c r="AA57" i="4" s="1"/>
  <c r="G43" i="4"/>
  <c r="G50" i="4" s="1"/>
  <c r="AB45" i="4"/>
  <c r="AB52" i="4" s="1"/>
  <c r="O45" i="4"/>
  <c r="O52" i="4" s="1"/>
  <c r="R47" i="33" l="1"/>
  <c r="AO42" i="33" s="1"/>
  <c r="AF47" i="33"/>
  <c r="AF48" i="33"/>
  <c r="AO78" i="33"/>
  <c r="AF80" i="33"/>
  <c r="AH69" i="34"/>
  <c r="AH77" i="34" s="1"/>
  <c r="AH90" i="34" s="1"/>
  <c r="N78" i="33"/>
  <c r="R78" i="33"/>
  <c r="R61" i="33"/>
  <c r="AF82" i="33"/>
  <c r="AP78" i="33"/>
  <c r="AO73" i="34"/>
  <c r="AQ69" i="34"/>
  <c r="AQ73" i="34" s="1"/>
  <c r="AF74" i="33"/>
  <c r="AP70" i="33"/>
  <c r="AH47" i="33"/>
  <c r="AG49" i="33"/>
  <c r="AP44" i="33" s="1"/>
  <c r="AP77" i="33"/>
  <c r="AF81" i="33"/>
  <c r="AG47" i="33"/>
  <c r="AP42" i="33"/>
  <c r="AO43" i="33"/>
  <c r="R48" i="33"/>
  <c r="AO51" i="33"/>
  <c r="AQ51" i="33" s="1"/>
  <c r="AH55" i="33"/>
  <c r="S49" i="33"/>
  <c r="AO72" i="33"/>
  <c r="AQ72" i="33" s="1"/>
  <c r="AF72" i="33"/>
  <c r="AH54" i="33"/>
  <c r="AP50" i="33"/>
  <c r="AP52" i="33" s="1"/>
  <c r="R62" i="33"/>
  <c r="AG52" i="4"/>
  <c r="AF50" i="4"/>
  <c r="AG50" i="4" s="1"/>
  <c r="F48" i="4"/>
  <c r="M57" i="4"/>
  <c r="M63" i="4" s="1"/>
  <c r="M55" i="4"/>
  <c r="H57" i="4"/>
  <c r="H54" i="4"/>
  <c r="K57" i="4"/>
  <c r="K63" i="4" s="1"/>
  <c r="K54" i="4"/>
  <c r="L57" i="4"/>
  <c r="L63" i="4" s="1"/>
  <c r="L55" i="4"/>
  <c r="N57" i="4"/>
  <c r="N63" i="4" s="1"/>
  <c r="N55" i="4"/>
  <c r="I57" i="4"/>
  <c r="I63" i="4" s="1"/>
  <c r="I54" i="4"/>
  <c r="F57" i="4"/>
  <c r="G57" i="4"/>
  <c r="G63" i="4" s="1"/>
  <c r="G54" i="4"/>
  <c r="O57" i="4"/>
  <c r="O63" i="4" s="1"/>
  <c r="O55" i="4"/>
  <c r="AD48" i="4"/>
  <c r="T22" i="4"/>
  <c r="P48" i="4"/>
  <c r="AE48" i="4"/>
  <c r="S33" i="4"/>
  <c r="AG33" i="4"/>
  <c r="AG37" i="4"/>
  <c r="Y54" i="4"/>
  <c r="R40" i="4"/>
  <c r="R43" i="4"/>
  <c r="AF43" i="4"/>
  <c r="R44" i="4"/>
  <c r="AF44" i="4"/>
  <c r="R38" i="4"/>
  <c r="AG39" i="4"/>
  <c r="S42" i="4"/>
  <c r="AG42" i="4"/>
  <c r="R37" i="4"/>
  <c r="S39" i="4"/>
  <c r="T46" i="4"/>
  <c r="X48" i="4" s="1"/>
  <c r="Y46" i="4"/>
  <c r="V40" i="4"/>
  <c r="V57" i="4" s="1"/>
  <c r="T41" i="4"/>
  <c r="T57" i="4" s="1"/>
  <c r="K46" i="4"/>
  <c r="AP79" i="33" l="1"/>
  <c r="AH48" i="33"/>
  <c r="AQ78" i="33"/>
  <c r="AQ50" i="33"/>
  <c r="AQ52" i="33" s="1"/>
  <c r="G17" i="3" s="1"/>
  <c r="M17" i="3" s="1"/>
  <c r="M472" i="3" s="1"/>
  <c r="G473" i="3" s="1"/>
  <c r="AH81" i="33"/>
  <c r="AP46" i="33"/>
  <c r="M75" i="33"/>
  <c r="AO44" i="33"/>
  <c r="AI49" i="33"/>
  <c r="M70" i="33"/>
  <c r="AQ43" i="33"/>
  <c r="AO52" i="33"/>
  <c r="S47" i="33"/>
  <c r="AQ42" i="33"/>
  <c r="M73" i="33"/>
  <c r="S61" i="33"/>
  <c r="AI47" i="33"/>
  <c r="M69" i="33"/>
  <c r="S37" i="4"/>
  <c r="AF57" i="4"/>
  <c r="F63" i="4"/>
  <c r="R57" i="4"/>
  <c r="H63" i="4"/>
  <c r="R55" i="4"/>
  <c r="T54" i="4"/>
  <c r="R54" i="4"/>
  <c r="Z86" i="4"/>
  <c r="J86" i="4"/>
  <c r="R85" i="4"/>
  <c r="V85" i="4"/>
  <c r="V86" i="4"/>
  <c r="AD85" i="4"/>
  <c r="N85" i="4"/>
  <c r="N86" i="4"/>
  <c r="R86" i="4"/>
  <c r="Z85" i="4"/>
  <c r="Z87" i="4"/>
  <c r="R41" i="4"/>
  <c r="S40" i="4" s="1"/>
  <c r="V54" i="4"/>
  <c r="T48" i="4"/>
  <c r="U47" i="4"/>
  <c r="V47" i="4"/>
  <c r="W47" i="4"/>
  <c r="K49" i="4"/>
  <c r="L49" i="4"/>
  <c r="AI42" i="4"/>
  <c r="K61" i="4"/>
  <c r="H47" i="4"/>
  <c r="Q48" i="4"/>
  <c r="AC49" i="4"/>
  <c r="AP45" i="4"/>
  <c r="M76" i="4" s="1"/>
  <c r="Z49" i="4"/>
  <c r="AB49" i="4"/>
  <c r="N49" i="4"/>
  <c r="AA49" i="4"/>
  <c r="AF41" i="4"/>
  <c r="AF40" i="4"/>
  <c r="O49" i="4"/>
  <c r="Y49" i="4"/>
  <c r="M49" i="4"/>
  <c r="J79" i="33" l="1"/>
  <c r="J78" i="33"/>
  <c r="AF78" i="33" s="1"/>
  <c r="AH78" i="33" s="1"/>
  <c r="M71" i="33"/>
  <c r="AQ44" i="33"/>
  <c r="AQ46" i="33" s="1"/>
  <c r="AO46" i="33"/>
  <c r="AP69" i="33"/>
  <c r="AF73" i="33"/>
  <c r="AP71" i="33"/>
  <c r="AF75" i="33"/>
  <c r="AO69" i="33"/>
  <c r="AF69" i="33"/>
  <c r="AO70" i="33"/>
  <c r="AQ70" i="33" s="1"/>
  <c r="AF70" i="33"/>
  <c r="AH57" i="4"/>
  <c r="AP72" i="4"/>
  <c r="AF76" i="4"/>
  <c r="R88" i="4"/>
  <c r="R87" i="4"/>
  <c r="N87" i="4"/>
  <c r="J88" i="4"/>
  <c r="R63" i="4"/>
  <c r="J85" i="4" s="1"/>
  <c r="N88" i="4"/>
  <c r="V87" i="4"/>
  <c r="V88" i="4"/>
  <c r="AD87" i="4"/>
  <c r="Z88" i="4"/>
  <c r="J80" i="4"/>
  <c r="R80" i="4"/>
  <c r="N80" i="4"/>
  <c r="AH41" i="4"/>
  <c r="AO56" i="4"/>
  <c r="AO57" i="4" s="1"/>
  <c r="AP56" i="4"/>
  <c r="AP57" i="4" s="1"/>
  <c r="AG40" i="4"/>
  <c r="AI40" i="4" s="1"/>
  <c r="AH40" i="4"/>
  <c r="AC55" i="4"/>
  <c r="O62" i="4" s="1"/>
  <c r="I61" i="4"/>
  <c r="AO45" i="4"/>
  <c r="U54" i="4"/>
  <c r="J81" i="4" s="1"/>
  <c r="R48" i="4"/>
  <c r="G47" i="4"/>
  <c r="I47" i="4"/>
  <c r="S49" i="4"/>
  <c r="H61" i="4"/>
  <c r="Z55" i="4"/>
  <c r="AB55" i="4"/>
  <c r="N62" i="4" s="1"/>
  <c r="AA55" i="4"/>
  <c r="M62" i="4" s="1"/>
  <c r="AG49" i="4"/>
  <c r="AP43" i="4"/>
  <c r="M74" i="4" s="1"/>
  <c r="AF48" i="4"/>
  <c r="AF47" i="4"/>
  <c r="AH73" i="33" l="1"/>
  <c r="AO71" i="33"/>
  <c r="AQ71" i="33" s="1"/>
  <c r="AF71" i="33"/>
  <c r="AH69" i="33" s="1"/>
  <c r="AQ69" i="33"/>
  <c r="AP73" i="33"/>
  <c r="AO77" i="33"/>
  <c r="AF79" i="33"/>
  <c r="AH79" i="33" s="1"/>
  <c r="AH83" i="33" s="1"/>
  <c r="I17" i="3" s="1"/>
  <c r="P17" i="3" s="1"/>
  <c r="P472" i="3" s="1"/>
  <c r="I473" i="3" s="1"/>
  <c r="AF55" i="4"/>
  <c r="AP51" i="4" s="1"/>
  <c r="AF54" i="4"/>
  <c r="AP50" i="4" s="1"/>
  <c r="AP70" i="4"/>
  <c r="AF74" i="4"/>
  <c r="J87" i="4"/>
  <c r="AH87" i="4" s="1"/>
  <c r="J84" i="4"/>
  <c r="AH84" i="4" s="1"/>
  <c r="AQ45" i="4"/>
  <c r="M72" i="4"/>
  <c r="AF72" i="4" s="1"/>
  <c r="R81" i="4"/>
  <c r="N81" i="4"/>
  <c r="AH85" i="4"/>
  <c r="AO83" i="4"/>
  <c r="AO84" i="4" s="1"/>
  <c r="AF80" i="4"/>
  <c r="AO78" i="4"/>
  <c r="F61" i="4"/>
  <c r="R79" i="4"/>
  <c r="N79" i="4"/>
  <c r="L62" i="4"/>
  <c r="R62" i="4" s="1"/>
  <c r="J82" i="4"/>
  <c r="R82" i="4"/>
  <c r="N82" i="4"/>
  <c r="G61" i="4"/>
  <c r="AO51" i="4"/>
  <c r="AQ56" i="4"/>
  <c r="AQ57" i="4" s="1"/>
  <c r="AH48" i="4"/>
  <c r="R47" i="4"/>
  <c r="AP44" i="4"/>
  <c r="M75" i="4" s="1"/>
  <c r="AI49" i="4"/>
  <c r="AP42" i="4"/>
  <c r="M73" i="4" s="1"/>
  <c r="AF73" i="4" s="1"/>
  <c r="AG47" i="4"/>
  <c r="AH77" i="33" l="1"/>
  <c r="AH90" i="33" s="1"/>
  <c r="AQ73" i="33"/>
  <c r="AO79" i="33"/>
  <c r="AQ77" i="33"/>
  <c r="AQ79" i="33" s="1"/>
  <c r="AO73" i="33"/>
  <c r="AP71" i="4"/>
  <c r="AF75" i="4"/>
  <c r="AH73" i="4" s="1"/>
  <c r="AP83" i="4"/>
  <c r="AP84" i="4" s="1"/>
  <c r="AH89" i="4"/>
  <c r="AO72" i="4"/>
  <c r="AQ72" i="4" s="1"/>
  <c r="AP69" i="4"/>
  <c r="AF81" i="4"/>
  <c r="AP77" i="4"/>
  <c r="R61" i="4"/>
  <c r="S61" i="4" s="1"/>
  <c r="R78" i="4"/>
  <c r="N78" i="4"/>
  <c r="AF82" i="4"/>
  <c r="AP78" i="4"/>
  <c r="AH55" i="4"/>
  <c r="AO50" i="4"/>
  <c r="AO52" i="4" s="1"/>
  <c r="AH54" i="4"/>
  <c r="AH47" i="4"/>
  <c r="S47" i="4"/>
  <c r="AI47" i="4" s="1"/>
  <c r="AP52" i="4"/>
  <c r="AQ51" i="4"/>
  <c r="AP46" i="4"/>
  <c r="AP73" i="4" l="1"/>
  <c r="AQ83" i="4"/>
  <c r="AQ84" i="4" s="1"/>
  <c r="AH81" i="4"/>
  <c r="AP79" i="4"/>
  <c r="J79" i="4"/>
  <c r="AO77" i="4" s="1"/>
  <c r="J78" i="4"/>
  <c r="AF78" i="4" s="1"/>
  <c r="AH78" i="4" s="1"/>
  <c r="AQ78" i="4"/>
  <c r="AQ50" i="4"/>
  <c r="AQ52" i="4" s="1"/>
  <c r="AF79" i="4" l="1"/>
  <c r="AH79" i="4" s="1"/>
  <c r="AH83" i="4" s="1"/>
  <c r="AO79" i="4" l="1"/>
  <c r="AQ77" i="4"/>
  <c r="AQ79" i="4" s="1"/>
  <c r="I22" i="4"/>
  <c r="AO43" i="4"/>
  <c r="N22" i="4"/>
  <c r="O22" i="4"/>
  <c r="L22" i="4"/>
  <c r="M22" i="4"/>
  <c r="D23" i="4" l="1"/>
  <c r="R50" i="4"/>
  <c r="AH50" i="4" s="1"/>
  <c r="S52" i="4"/>
  <c r="AO44" i="4" s="1"/>
  <c r="AH51" i="4"/>
  <c r="AQ43" i="4"/>
  <c r="M70" i="4"/>
  <c r="J67" i="4" l="1"/>
  <c r="AH67" i="4" s="1"/>
  <c r="S50" i="4"/>
  <c r="AI50" i="4" s="1"/>
  <c r="AO42" i="4"/>
  <c r="AO46" i="4" s="1"/>
  <c r="AI52" i="4"/>
  <c r="AF70" i="4"/>
  <c r="AO70" i="4"/>
  <c r="AQ70" i="4" s="1"/>
  <c r="M71" i="4"/>
  <c r="AQ44" i="4"/>
  <c r="AQ42" i="4" l="1"/>
  <c r="AQ46" i="4" s="1"/>
  <c r="G16" i="3" s="1"/>
  <c r="M69" i="4"/>
  <c r="AF69" i="4" s="1"/>
  <c r="AF71" i="4"/>
  <c r="AO71" i="4"/>
  <c r="AQ71" i="4" s="1"/>
  <c r="AO69" i="4" l="1"/>
  <c r="AQ69" i="4" s="1"/>
  <c r="AQ73" i="4" s="1"/>
  <c r="L16" i="3" s="1"/>
  <c r="L472" i="3" s="1"/>
  <c r="G472" i="3" s="1"/>
  <c r="AH69" i="4"/>
  <c r="AH77" i="4" s="1"/>
  <c r="I16" i="3" s="1"/>
  <c r="R18" i="4"/>
  <c r="S18" i="4"/>
  <c r="R21" i="4" l="1"/>
  <c r="R22" i="4" s="1"/>
  <c r="S21" i="4"/>
  <c r="S22" i="4" s="1"/>
  <c r="AH90" i="4"/>
  <c r="AO73" i="4"/>
  <c r="J16" i="3" l="1"/>
  <c r="O16" i="3"/>
  <c r="O472" i="3" s="1"/>
  <c r="I472" i="3" s="1"/>
  <c r="J472" i="3" s="1"/>
  <c r="F476" i="3" s="1"/>
</calcChain>
</file>

<file path=xl/sharedStrings.xml><?xml version="1.0" encoding="utf-8"?>
<sst xmlns="http://schemas.openxmlformats.org/spreadsheetml/2006/main" count="3629" uniqueCount="597">
  <si>
    <t>備考</t>
    <rPh sb="0" eb="2">
      <t>ビコウ</t>
    </rPh>
    <phoneticPr fontId="4"/>
  </si>
  <si>
    <t>冷房</t>
    <rPh sb="0" eb="2">
      <t>レイボウ</t>
    </rPh>
    <phoneticPr fontId="4"/>
  </si>
  <si>
    <t>暖房</t>
    <rPh sb="0" eb="2">
      <t>ダンボウ</t>
    </rPh>
    <phoneticPr fontId="4"/>
  </si>
  <si>
    <t>年間</t>
    <rPh sb="0" eb="2">
      <t>ネンカン</t>
    </rPh>
    <phoneticPr fontId="4"/>
  </si>
  <si>
    <t>台数</t>
    <rPh sb="0" eb="2">
      <t>ダイスウ</t>
    </rPh>
    <phoneticPr fontId="4"/>
  </si>
  <si>
    <t>電力</t>
    <rPh sb="0" eb="2">
      <t>デンリョク</t>
    </rPh>
    <phoneticPr fontId="4"/>
  </si>
  <si>
    <t>ガス</t>
    <phoneticPr fontId="4"/>
  </si>
  <si>
    <t>（台）</t>
    <rPh sb="1" eb="2">
      <t>ダイ</t>
    </rPh>
    <phoneticPr fontId="4"/>
  </si>
  <si>
    <t>合計</t>
    <rPh sb="0" eb="2">
      <t>ゴウケイ</t>
    </rPh>
    <phoneticPr fontId="4"/>
  </si>
  <si>
    <t>学校名</t>
    <rPh sb="0" eb="2">
      <t>ガッコウ</t>
    </rPh>
    <rPh sb="2" eb="3">
      <t>メイ</t>
    </rPh>
    <phoneticPr fontId="4"/>
  </si>
  <si>
    <t>(様式８－３）</t>
    <rPh sb="1" eb="3">
      <t>ヨウシキ</t>
    </rPh>
    <phoneticPr fontId="4"/>
  </si>
  <si>
    <t>単位</t>
    <rPh sb="0" eb="2">
      <t>タンイ</t>
    </rPh>
    <phoneticPr fontId="4"/>
  </si>
  <si>
    <t>計</t>
    <rPh sb="0" eb="1">
      <t>ケイ</t>
    </rPh>
    <phoneticPr fontId="4"/>
  </si>
  <si>
    <t>(kWh/年)</t>
    <rPh sb="5" eb="6">
      <t>ネン</t>
    </rPh>
    <phoneticPr fontId="4"/>
  </si>
  <si>
    <t>(千円/年)</t>
    <rPh sb="1" eb="3">
      <t>センエン</t>
    </rPh>
    <rPh sb="4" eb="5">
      <t>ネン</t>
    </rPh>
    <phoneticPr fontId="4"/>
  </si>
  <si>
    <t>（様式８－４）</t>
    <rPh sb="1" eb="3">
      <t>ヨウシキ</t>
    </rPh>
    <phoneticPr fontId="4"/>
  </si>
  <si>
    <t>機器性能</t>
    <rPh sb="0" eb="2">
      <t>キキ</t>
    </rPh>
    <rPh sb="2" eb="4">
      <t>セイノウ</t>
    </rPh>
    <phoneticPr fontId="4"/>
  </si>
  <si>
    <t>機器能力</t>
    <rPh sb="0" eb="2">
      <t>キキ</t>
    </rPh>
    <rPh sb="2" eb="4">
      <t>ノウリョク</t>
    </rPh>
    <phoneticPr fontId="4"/>
  </si>
  <si>
    <t>消費電力</t>
    <rPh sb="0" eb="2">
      <t>ショウヒ</t>
    </rPh>
    <rPh sb="2" eb="4">
      <t>デンリョク</t>
    </rPh>
    <phoneticPr fontId="4"/>
  </si>
  <si>
    <t>消費ガス量</t>
    <rPh sb="0" eb="2">
      <t>ショウヒ</t>
    </rPh>
    <rPh sb="4" eb="5">
      <t>リョウ</t>
    </rPh>
    <phoneticPr fontId="4"/>
  </si>
  <si>
    <t>能力計(kW)</t>
    <rPh sb="0" eb="3">
      <t>ノウリョクケイ</t>
    </rPh>
    <phoneticPr fontId="4"/>
  </si>
  <si>
    <t>計(kW)</t>
    <rPh sb="0" eb="1">
      <t>ケイ</t>
    </rPh>
    <phoneticPr fontId="4"/>
  </si>
  <si>
    <t>計(kW)</t>
    <rPh sb="0" eb="1">
      <t>ケイ</t>
    </rPh>
    <rPh sb="1" eb="2">
      <t>デンケイ</t>
    </rPh>
    <phoneticPr fontId="4"/>
  </si>
  <si>
    <t>最大電力</t>
    <rPh sb="0" eb="2">
      <t>サイダイ</t>
    </rPh>
    <rPh sb="2" eb="4">
      <t>デンリョク</t>
    </rPh>
    <phoneticPr fontId="4"/>
  </si>
  <si>
    <t>kW　←冷房・暖房の最大値</t>
    <rPh sb="4" eb="6">
      <t>レイボウ</t>
    </rPh>
    <rPh sb="7" eb="9">
      <t>ダンボウ</t>
    </rPh>
    <rPh sb="10" eb="13">
      <t>サイダイチ</t>
    </rPh>
    <phoneticPr fontId="4"/>
  </si>
  <si>
    <t>冷房期</t>
    <rPh sb="0" eb="3">
      <t>レイボウキ</t>
    </rPh>
    <phoneticPr fontId="4"/>
  </si>
  <si>
    <t>暖房期</t>
    <rPh sb="0" eb="3">
      <t>ダンボウキ</t>
    </rPh>
    <phoneticPr fontId="4"/>
  </si>
  <si>
    <t>非空調期</t>
    <rPh sb="0" eb="3">
      <t>ヒクウチョウ</t>
    </rPh>
    <rPh sb="3" eb="4">
      <t>キ</t>
    </rPh>
    <phoneticPr fontId="4"/>
  </si>
  <si>
    <t>6月</t>
    <rPh sb="1" eb="2">
      <t>ガツ</t>
    </rPh>
    <phoneticPr fontId="4"/>
  </si>
  <si>
    <t>7月</t>
    <rPh sb="1" eb="2">
      <t>ガツ</t>
    </rPh>
    <phoneticPr fontId="4"/>
  </si>
  <si>
    <t>8月</t>
  </si>
  <si>
    <t>9月</t>
  </si>
  <si>
    <t>11月</t>
    <rPh sb="2" eb="3">
      <t>ガツ</t>
    </rPh>
    <phoneticPr fontId="4"/>
  </si>
  <si>
    <t>12月</t>
    <rPh sb="2" eb="3">
      <t>ガツ</t>
    </rPh>
    <phoneticPr fontId="4"/>
  </si>
  <si>
    <t>1月</t>
    <rPh sb="1" eb="2">
      <t>ガツ</t>
    </rPh>
    <phoneticPr fontId="4"/>
  </si>
  <si>
    <t>2月</t>
    <rPh sb="1" eb="2">
      <t>ガツ</t>
    </rPh>
    <phoneticPr fontId="4"/>
  </si>
  <si>
    <t>3月</t>
    <rPh sb="1" eb="2">
      <t>ガツ</t>
    </rPh>
    <phoneticPr fontId="4"/>
  </si>
  <si>
    <t>4月</t>
    <rPh sb="1" eb="2">
      <t>ガツ</t>
    </rPh>
    <phoneticPr fontId="4"/>
  </si>
  <si>
    <t>5月</t>
    <rPh sb="1" eb="2">
      <t>ガツ</t>
    </rPh>
    <phoneticPr fontId="4"/>
  </si>
  <si>
    <t>10月</t>
    <rPh sb="2" eb="3">
      <t>ガツ</t>
    </rPh>
    <phoneticPr fontId="4"/>
  </si>
  <si>
    <t>ピーク時負荷</t>
    <rPh sb="3" eb="4">
      <t>ジ</t>
    </rPh>
    <rPh sb="4" eb="6">
      <t>フカ</t>
    </rPh>
    <phoneticPr fontId="4"/>
  </si>
  <si>
    <t>（MW）</t>
    <phoneticPr fontId="4"/>
  </si>
  <si>
    <t>空調運転
時間
(h)</t>
    <rPh sb="0" eb="2">
      <t>クウチョウ</t>
    </rPh>
    <rPh sb="2" eb="4">
      <t>ウンテン</t>
    </rPh>
    <rPh sb="5" eb="7">
      <t>ジカン</t>
    </rPh>
    <phoneticPr fontId="4"/>
  </si>
  <si>
    <t>運転日数</t>
    <rPh sb="0" eb="2">
      <t>ウンテン</t>
    </rPh>
    <rPh sb="2" eb="4">
      <t>ニッスウ</t>
    </rPh>
    <phoneticPr fontId="6"/>
  </si>
  <si>
    <t>（日/月）</t>
    <rPh sb="1" eb="2">
      <t>ニチ</t>
    </rPh>
    <rPh sb="3" eb="4">
      <t>ツキ</t>
    </rPh>
    <phoneticPr fontId="6"/>
  </si>
  <si>
    <t>運転時間</t>
    <rPh sb="0" eb="2">
      <t>ウンテン</t>
    </rPh>
    <rPh sb="2" eb="4">
      <t>ジカン</t>
    </rPh>
    <phoneticPr fontId="6"/>
  </si>
  <si>
    <t>（h/日）</t>
    <rPh sb="3" eb="4">
      <t>ニチ</t>
    </rPh>
    <phoneticPr fontId="6"/>
  </si>
  <si>
    <t>夏季</t>
    <rPh sb="0" eb="2">
      <t>カキ</t>
    </rPh>
    <phoneticPr fontId="4"/>
  </si>
  <si>
    <t>その他季</t>
    <rPh sb="2" eb="3">
      <t>ホカ</t>
    </rPh>
    <rPh sb="3" eb="4">
      <t>キ</t>
    </rPh>
    <phoneticPr fontId="4"/>
  </si>
  <si>
    <t>月別負荷率(％)</t>
    <rPh sb="0" eb="2">
      <t>ツキベツ</t>
    </rPh>
    <rPh sb="2" eb="4">
      <t>フカ</t>
    </rPh>
    <rPh sb="4" eb="5">
      <t>リツ</t>
    </rPh>
    <phoneticPr fontId="4"/>
  </si>
  <si>
    <t>全負荷相当
運転時間
(h)</t>
    <rPh sb="0" eb="1">
      <t>ゼン</t>
    </rPh>
    <rPh sb="1" eb="3">
      <t>フカ</t>
    </rPh>
    <rPh sb="3" eb="5">
      <t>ソウトウ</t>
    </rPh>
    <rPh sb="6" eb="8">
      <t>ウンテン</t>
    </rPh>
    <rPh sb="8" eb="10">
      <t>ジカン</t>
    </rPh>
    <phoneticPr fontId="4"/>
  </si>
  <si>
    <t>月別負荷
(MWh)</t>
    <rPh sb="0" eb="2">
      <t>ツキベツ</t>
    </rPh>
    <rPh sb="2" eb="4">
      <t>フカ</t>
    </rPh>
    <phoneticPr fontId="4"/>
  </si>
  <si>
    <t>待機
時間
(h)</t>
    <rPh sb="0" eb="2">
      <t>タイキ</t>
    </rPh>
    <rPh sb="3" eb="5">
      <t>ジカン</t>
    </rPh>
    <phoneticPr fontId="4"/>
  </si>
  <si>
    <t>■電力消費量総括表</t>
    <rPh sb="1" eb="3">
      <t>デンリョク</t>
    </rPh>
    <rPh sb="3" eb="5">
      <t>ショウヒ</t>
    </rPh>
    <rPh sb="5" eb="6">
      <t>リョウ</t>
    </rPh>
    <rPh sb="6" eb="8">
      <t>ソウカツ</t>
    </rPh>
    <rPh sb="8" eb="9">
      <t>ヒョウ</t>
    </rPh>
    <phoneticPr fontId="4"/>
  </si>
  <si>
    <t>kWh</t>
    <phoneticPr fontId="6"/>
  </si>
  <si>
    <t>計</t>
    <rPh sb="0" eb="1">
      <t>ケイ</t>
    </rPh>
    <phoneticPr fontId="6"/>
  </si>
  <si>
    <t>電力消費原単位（室外機）</t>
    <rPh sb="0" eb="2">
      <t>デンリョク</t>
    </rPh>
    <rPh sb="2" eb="4">
      <t>ショウヒ</t>
    </rPh>
    <rPh sb="4" eb="7">
      <t>ゲンタンイ</t>
    </rPh>
    <rPh sb="8" eb="11">
      <t>シツガイキ</t>
    </rPh>
    <phoneticPr fontId="4"/>
  </si>
  <si>
    <t>(kW/kW)</t>
    <phoneticPr fontId="4"/>
  </si>
  <si>
    <t>室外機
消費電力
(kWh)</t>
    <rPh sb="0" eb="3">
      <t>シツガイキ</t>
    </rPh>
    <rPh sb="4" eb="6">
      <t>ショウヒ</t>
    </rPh>
    <rPh sb="6" eb="8">
      <t>デンリョク</t>
    </rPh>
    <phoneticPr fontId="4"/>
  </si>
  <si>
    <t>室内機
消費電力
(kWh)</t>
    <rPh sb="0" eb="3">
      <t>シツナイキ</t>
    </rPh>
    <rPh sb="4" eb="6">
      <t>ショウヒ</t>
    </rPh>
    <rPh sb="6" eb="8">
      <t>デンリョク</t>
    </rPh>
    <phoneticPr fontId="4"/>
  </si>
  <si>
    <r>
      <t>m</t>
    </r>
    <r>
      <rPr>
        <vertAlign val="superscript"/>
        <sz val="9"/>
        <rFont val="ＭＳ Ｐゴシック"/>
        <family val="3"/>
        <charset val="128"/>
      </rPr>
      <t>3</t>
    </r>
    <phoneticPr fontId="6"/>
  </si>
  <si>
    <t>その他期</t>
    <rPh sb="3" eb="4">
      <t>キ</t>
    </rPh>
    <phoneticPr fontId="4"/>
  </si>
  <si>
    <t>冬期</t>
    <rPh sb="0" eb="2">
      <t>トウキ</t>
    </rPh>
    <phoneticPr fontId="4"/>
  </si>
  <si>
    <t>費目</t>
    <rPh sb="0" eb="2">
      <t>ヒモク</t>
    </rPh>
    <phoneticPr fontId="4"/>
  </si>
  <si>
    <t>区分</t>
    <rPh sb="0" eb="2">
      <t>クブン</t>
    </rPh>
    <phoneticPr fontId="4"/>
  </si>
  <si>
    <t>算出根拠</t>
    <rPh sb="0" eb="2">
      <t>サンシュツ</t>
    </rPh>
    <rPh sb="2" eb="4">
      <t>コンキョ</t>
    </rPh>
    <phoneticPr fontId="4"/>
  </si>
  <si>
    <t>金額（円）</t>
    <rPh sb="0" eb="2">
      <t>キンガク</t>
    </rPh>
    <rPh sb="3" eb="4">
      <t>エン</t>
    </rPh>
    <phoneticPr fontId="4"/>
  </si>
  <si>
    <t>電力料金</t>
    <rPh sb="0" eb="2">
      <t>デンリョク</t>
    </rPh>
    <rPh sb="2" eb="4">
      <t>リョウキン</t>
    </rPh>
    <phoneticPr fontId="4"/>
  </si>
  <si>
    <t>円/kW月 ×</t>
    <rPh sb="0" eb="1">
      <t>エン</t>
    </rPh>
    <rPh sb="4" eb="5">
      <t>ツキ</t>
    </rPh>
    <phoneticPr fontId="4"/>
  </si>
  <si>
    <t>ヶ月</t>
    <rPh sb="1" eb="2">
      <t>ゲツ</t>
    </rPh>
    <phoneticPr fontId="4"/>
  </si>
  <si>
    <t>従量料金</t>
    <rPh sb="0" eb="2">
      <t>ジュウリョウ</t>
    </rPh>
    <rPh sb="2" eb="4">
      <t>リョウキン</t>
    </rPh>
    <phoneticPr fontId="4"/>
  </si>
  <si>
    <t>再エネ発電促進賦課金</t>
    <rPh sb="0" eb="1">
      <t>サイ</t>
    </rPh>
    <rPh sb="3" eb="5">
      <t>ハツデン</t>
    </rPh>
    <rPh sb="5" eb="7">
      <t>ソクシン</t>
    </rPh>
    <rPh sb="7" eb="10">
      <t>フカキン</t>
    </rPh>
    <phoneticPr fontId="4"/>
  </si>
  <si>
    <t>(</t>
    <phoneticPr fontId="4"/>
  </si>
  <si>
    <t>+</t>
    <phoneticPr fontId="4"/>
  </si>
  <si>
    <t>）円/kWh ×</t>
    <rPh sb="1" eb="2">
      <t>エン</t>
    </rPh>
    <phoneticPr fontId="4"/>
  </si>
  <si>
    <t>kWh</t>
    <phoneticPr fontId="4"/>
  </si>
  <si>
    <t>その他季</t>
    <rPh sb="2" eb="3">
      <t>タ</t>
    </rPh>
    <rPh sb="3" eb="4">
      <t>キ</t>
    </rPh>
    <phoneticPr fontId="4"/>
  </si>
  <si>
    <t>小計</t>
    <rPh sb="0" eb="2">
      <t>ショウケイ</t>
    </rPh>
    <phoneticPr fontId="4"/>
  </si>
  <si>
    <t>円/月 ×</t>
    <rPh sb="0" eb="1">
      <t>エン</t>
    </rPh>
    <rPh sb="2" eb="3">
      <t>ツキ</t>
    </rPh>
    <phoneticPr fontId="4"/>
  </si>
  <si>
    <t>ヶ月　＋</t>
    <rPh sb="1" eb="2">
      <t>ゲツ</t>
    </rPh>
    <phoneticPr fontId="4"/>
  </si>
  <si>
    <r>
      <t>円/m</t>
    </r>
    <r>
      <rPr>
        <vertAlign val="superscript"/>
        <sz val="6"/>
        <rFont val="ＭＳ Ｐゴシック"/>
        <family val="3"/>
        <charset val="128"/>
      </rPr>
      <t>3</t>
    </r>
    <r>
      <rPr>
        <sz val="6"/>
        <rFont val="ＭＳ Ｐゴシック"/>
        <family val="3"/>
        <charset val="128"/>
      </rPr>
      <t>　×</t>
    </r>
    <rPh sb="0" eb="1">
      <t>エン</t>
    </rPh>
    <phoneticPr fontId="4"/>
  </si>
  <si>
    <r>
      <t>m</t>
    </r>
    <r>
      <rPr>
        <vertAlign val="superscript"/>
        <sz val="6"/>
        <rFont val="ＭＳ Ｐゴシック"/>
        <family val="3"/>
        <charset val="128"/>
      </rPr>
      <t>3</t>
    </r>
    <r>
      <rPr>
        <sz val="6"/>
        <rFont val="ＭＳ Ｐゴシック"/>
        <family val="3"/>
        <charset val="128"/>
      </rPr>
      <t>　＋</t>
    </r>
    <phoneticPr fontId="4"/>
  </si>
  <si>
    <r>
      <t>m</t>
    </r>
    <r>
      <rPr>
        <vertAlign val="superscript"/>
        <sz val="6"/>
        <rFont val="ＭＳ Ｐゴシック"/>
        <family val="3"/>
        <charset val="128"/>
      </rPr>
      <t>3</t>
    </r>
    <phoneticPr fontId="4"/>
  </si>
  <si>
    <t>計</t>
    <rPh sb="0" eb="1">
      <t>ケイ</t>
    </rPh>
    <phoneticPr fontId="18"/>
  </si>
  <si>
    <t>殿町小学校</t>
  </si>
  <si>
    <t>四谷小学校</t>
  </si>
  <si>
    <t>大師小学校</t>
  </si>
  <si>
    <t>川中島小学校</t>
  </si>
  <si>
    <t>藤崎小学校</t>
  </si>
  <si>
    <t>大島小学校</t>
  </si>
  <si>
    <t>渡田小学校</t>
  </si>
  <si>
    <t>東小田小学校</t>
  </si>
  <si>
    <t>小田小学校</t>
  </si>
  <si>
    <t>浅田小学校</t>
  </si>
  <si>
    <t>東大島小学校</t>
  </si>
  <si>
    <t>向小学校</t>
  </si>
  <si>
    <t>田島小学校</t>
  </si>
  <si>
    <t>新町小学校</t>
  </si>
  <si>
    <t>旭町小学校</t>
  </si>
  <si>
    <t>宮前小学校</t>
  </si>
  <si>
    <t>川崎小学校</t>
  </si>
  <si>
    <t>京町小学校</t>
  </si>
  <si>
    <t>幸町小学校</t>
  </si>
  <si>
    <t>南河原小学校</t>
  </si>
  <si>
    <t>西御幸小学校</t>
  </si>
  <si>
    <t>戸手小学校</t>
  </si>
  <si>
    <t>古川小学校</t>
  </si>
  <si>
    <t>東小倉小学校</t>
  </si>
  <si>
    <t>下平間小学校</t>
  </si>
  <si>
    <t>古市場小学校</t>
  </si>
  <si>
    <t>日吉小学校</t>
  </si>
  <si>
    <t>小倉小学校</t>
  </si>
  <si>
    <t>南加瀬小学校</t>
  </si>
  <si>
    <t>夢見ヶ崎小学校</t>
  </si>
  <si>
    <t>下河原小学校</t>
  </si>
  <si>
    <t>平間小学校</t>
  </si>
  <si>
    <t>玉川小学校</t>
  </si>
  <si>
    <t>下沼部小学校</t>
  </si>
  <si>
    <t>苅宿小学校</t>
  </si>
  <si>
    <t>木月小学校</t>
  </si>
  <si>
    <t>東住吉小学校</t>
  </si>
  <si>
    <t>住吉小学校</t>
  </si>
  <si>
    <t>井田小学校</t>
  </si>
  <si>
    <t>今井小学校</t>
  </si>
  <si>
    <t>上丸子小学校</t>
  </si>
  <si>
    <t>西丸子小学校</t>
  </si>
  <si>
    <t>中原小学校</t>
  </si>
  <si>
    <t>宮内小学校</t>
  </si>
  <si>
    <t>大戸小学校</t>
  </si>
  <si>
    <t>下小田中小学校</t>
  </si>
  <si>
    <t>新城小学校</t>
  </si>
  <si>
    <t>大谷戸小学校</t>
  </si>
  <si>
    <t>小杉小学校</t>
  </si>
  <si>
    <t>橘小学校</t>
  </si>
  <si>
    <t>末長小学校</t>
  </si>
  <si>
    <t>新作小学校</t>
  </si>
  <si>
    <t>坂戸小学校</t>
  </si>
  <si>
    <t>久本小学校</t>
  </si>
  <si>
    <t>下作延小学校</t>
  </si>
  <si>
    <t>高津小学校</t>
  </si>
  <si>
    <t>梶ヶ谷小学校</t>
  </si>
  <si>
    <t>西梶ヶ谷小学校</t>
  </si>
  <si>
    <t>久末小学校</t>
  </si>
  <si>
    <t>南原小学校</t>
  </si>
  <si>
    <t>久地小学校</t>
  </si>
  <si>
    <t>野川小学校</t>
  </si>
  <si>
    <t>西野川小学校</t>
  </si>
  <si>
    <t>南野川小学校</t>
  </si>
  <si>
    <t>宮崎小学校</t>
  </si>
  <si>
    <t>鷺沼小学校</t>
  </si>
  <si>
    <t>有馬小学校</t>
  </si>
  <si>
    <t>西有馬小学校</t>
  </si>
  <si>
    <t>富士見台小学校</t>
  </si>
  <si>
    <t>宮前平小学校</t>
  </si>
  <si>
    <t>宮崎台小学校</t>
  </si>
  <si>
    <t>向丘小学校</t>
  </si>
  <si>
    <t>平小学校</t>
  </si>
  <si>
    <t>白幡台小学校</t>
  </si>
  <si>
    <t>菅生小学校</t>
  </si>
  <si>
    <t>稗原小学校</t>
  </si>
  <si>
    <t>犬蔵小学校</t>
  </si>
  <si>
    <t>土橋小学校</t>
  </si>
  <si>
    <t>稲田小学校</t>
  </si>
  <si>
    <t>長尾小学校</t>
  </si>
  <si>
    <t>宿河原小学校</t>
  </si>
  <si>
    <t>登戸小学校</t>
  </si>
  <si>
    <t>中野島小学校</t>
  </si>
  <si>
    <t>下布田小学校</t>
  </si>
  <si>
    <t>東菅小学校</t>
  </si>
  <si>
    <t>南菅小学校</t>
  </si>
  <si>
    <t>西菅小学校</t>
  </si>
  <si>
    <t>菅小学校</t>
  </si>
  <si>
    <t>三田小学校</t>
  </si>
  <si>
    <t>生田小学校</t>
  </si>
  <si>
    <t>南生田小学校</t>
  </si>
  <si>
    <t>西生田小学校</t>
  </si>
  <si>
    <t>金程小学校</t>
  </si>
  <si>
    <t>麻生小学校</t>
  </si>
  <si>
    <t>東柿生小学校</t>
  </si>
  <si>
    <t>真福寺小学校</t>
  </si>
  <si>
    <t>柿生小学校</t>
  </si>
  <si>
    <t>岡上小学校</t>
  </si>
  <si>
    <t>片平小学校</t>
  </si>
  <si>
    <t>栗木台小学校</t>
  </si>
  <si>
    <t>大師中学校</t>
  </si>
  <si>
    <t>南大師中学校</t>
  </si>
  <si>
    <t>川中島中学校</t>
  </si>
  <si>
    <t>桜本中学校</t>
  </si>
  <si>
    <t>臨港中学校</t>
  </si>
  <si>
    <t>田島中学校</t>
  </si>
  <si>
    <t>京町中学校</t>
  </si>
  <si>
    <t>渡田中学校</t>
  </si>
  <si>
    <t>富士見中学校</t>
  </si>
  <si>
    <t>川崎中学校</t>
  </si>
  <si>
    <t>南河原中学校</t>
  </si>
  <si>
    <t>御幸中学校</t>
  </si>
  <si>
    <t>塚越中学校</t>
  </si>
  <si>
    <t>日吉中学校</t>
  </si>
  <si>
    <t>南加瀬中学校</t>
  </si>
  <si>
    <t>平間中学校</t>
  </si>
  <si>
    <t>玉川中学校</t>
  </si>
  <si>
    <t>住吉中学校</t>
  </si>
  <si>
    <t>井田中学校</t>
  </si>
  <si>
    <t>今井中学校</t>
  </si>
  <si>
    <t>中原中学校</t>
  </si>
  <si>
    <t>宮内中学校</t>
  </si>
  <si>
    <t>西中原中学校</t>
  </si>
  <si>
    <t>橘中学校</t>
  </si>
  <si>
    <t>高津中学校</t>
  </si>
  <si>
    <t>東高津中学校</t>
  </si>
  <si>
    <t>西高津中学校</t>
  </si>
  <si>
    <t>宮崎中学校</t>
  </si>
  <si>
    <t>野川中学校</t>
  </si>
  <si>
    <t>有馬中学校</t>
  </si>
  <si>
    <t>宮前平中学校</t>
  </si>
  <si>
    <t>向丘中学校</t>
  </si>
  <si>
    <t>平中学校</t>
  </si>
  <si>
    <t>菅生中学校</t>
  </si>
  <si>
    <t>犬蔵中学校</t>
  </si>
  <si>
    <t>稲田中学校</t>
  </si>
  <si>
    <t>枡形中学校</t>
  </si>
  <si>
    <t>中野島中学校</t>
  </si>
  <si>
    <t>南菅中学校</t>
  </si>
  <si>
    <t>菅中学校</t>
  </si>
  <si>
    <t>南生田中学校</t>
  </si>
  <si>
    <t>西生田中学校</t>
  </si>
  <si>
    <t>金程中学校</t>
  </si>
  <si>
    <t>長沢中学校</t>
  </si>
  <si>
    <t>麻生中学校</t>
  </si>
  <si>
    <t>柿生中学校</t>
  </si>
  <si>
    <t>白鳥中学校</t>
  </si>
  <si>
    <t>エネルギー消費量</t>
    <rPh sb="5" eb="7">
      <t>ショウヒ</t>
    </rPh>
    <rPh sb="7" eb="8">
      <t>リョウ</t>
    </rPh>
    <phoneticPr fontId="4"/>
  </si>
  <si>
    <t>LPガス</t>
    <phoneticPr fontId="4"/>
  </si>
  <si>
    <t>機器登録記号</t>
    <rPh sb="0" eb="2">
      <t>キキ</t>
    </rPh>
    <rPh sb="2" eb="4">
      <t>トウロク</t>
    </rPh>
    <rPh sb="4" eb="6">
      <t>キゴウ</t>
    </rPh>
    <phoneticPr fontId="18"/>
  </si>
  <si>
    <t>冷房</t>
    <rPh sb="0" eb="2">
      <t>レイボウ</t>
    </rPh>
    <phoneticPr fontId="18"/>
  </si>
  <si>
    <t>暖房</t>
    <rPh sb="0" eb="2">
      <t>ダンボウ</t>
    </rPh>
    <phoneticPr fontId="18"/>
  </si>
  <si>
    <t/>
  </si>
  <si>
    <t>対象校名</t>
    <rPh sb="0" eb="3">
      <t>タイショウコウ</t>
    </rPh>
    <rPh sb="3" eb="4">
      <t>メイ</t>
    </rPh>
    <phoneticPr fontId="3"/>
  </si>
  <si>
    <t>対象校No</t>
    <rPh sb="0" eb="2">
      <t>タイショウ</t>
    </rPh>
    <rPh sb="2" eb="3">
      <t>コウ</t>
    </rPh>
    <phoneticPr fontId="3"/>
  </si>
  <si>
    <t>対象校No</t>
    <rPh sb="0" eb="3">
      <t>タイショウコウ</t>
    </rPh>
    <phoneticPr fontId="3"/>
  </si>
  <si>
    <t>子母口小学校</t>
  </si>
  <si>
    <t>王禅寺中央小学校</t>
  </si>
  <si>
    <t>はるひ野小学校</t>
  </si>
  <si>
    <t>東橘中学校</t>
  </si>
  <si>
    <t>生田中学校</t>
  </si>
  <si>
    <t>王禅寺中央中学校</t>
  </si>
  <si>
    <t>はるひ野中学校</t>
  </si>
  <si>
    <t>備考</t>
    <rPh sb="0" eb="2">
      <t>ビコウ</t>
    </rPh>
    <phoneticPr fontId="3"/>
  </si>
  <si>
    <t>―</t>
  </si>
  <si>
    <t>―</t>
    <phoneticPr fontId="3"/>
  </si>
  <si>
    <t>能力(kW)</t>
    <rPh sb="0" eb="2">
      <t>ノウリョク</t>
    </rPh>
    <phoneticPr fontId="18"/>
  </si>
  <si>
    <t>製造者名</t>
    <rPh sb="0" eb="2">
      <t>セイゾウ</t>
    </rPh>
    <rPh sb="2" eb="3">
      <t>シャ</t>
    </rPh>
    <rPh sb="3" eb="4">
      <t>メイ</t>
    </rPh>
    <phoneticPr fontId="18"/>
  </si>
  <si>
    <t>型番</t>
    <rPh sb="0" eb="2">
      <t>カタバン</t>
    </rPh>
    <phoneticPr fontId="3"/>
  </si>
  <si>
    <t>型番</t>
    <rPh sb="0" eb="2">
      <t>カタバン</t>
    </rPh>
    <phoneticPr fontId="18"/>
  </si>
  <si>
    <t>ガス消費量(kW)</t>
    <rPh sb="2" eb="5">
      <t>ショウヒリョウ</t>
    </rPh>
    <phoneticPr fontId="18"/>
  </si>
  <si>
    <t>EHP-in-01</t>
    <phoneticPr fontId="18"/>
  </si>
  <si>
    <t>EHP-in-02</t>
  </si>
  <si>
    <t>EHP-in-03</t>
  </si>
  <si>
    <t>EHP-in-04</t>
  </si>
  <si>
    <t>EHP-in-05</t>
  </si>
  <si>
    <t>EHP-in-06</t>
  </si>
  <si>
    <t>↑行を追加する場合はこの行より上に挿入すること</t>
    <rPh sb="1" eb="2">
      <t>ギョウ</t>
    </rPh>
    <rPh sb="3" eb="5">
      <t>ツイカ</t>
    </rPh>
    <rPh sb="7" eb="9">
      <t>バアイ</t>
    </rPh>
    <rPh sb="12" eb="13">
      <t>ギョウ</t>
    </rPh>
    <rPh sb="15" eb="16">
      <t>ウエ</t>
    </rPh>
    <rPh sb="17" eb="19">
      <t>ソウニュウ</t>
    </rPh>
    <phoneticPr fontId="18"/>
  </si>
  <si>
    <t>GHP-in-01</t>
    <phoneticPr fontId="18"/>
  </si>
  <si>
    <t>GHP-in-02</t>
  </si>
  <si>
    <t>GHP-in-03</t>
  </si>
  <si>
    <t>GHP-in-04</t>
  </si>
  <si>
    <t>GHP-in-05</t>
  </si>
  <si>
    <t>GHP-in-06</t>
  </si>
  <si>
    <t>EHP-out-01</t>
    <phoneticPr fontId="18"/>
  </si>
  <si>
    <t>EHP-out-02</t>
  </si>
  <si>
    <t>EHP-out-03</t>
  </si>
  <si>
    <t>EHP-out-04</t>
  </si>
  <si>
    <t>EHP-out-05</t>
  </si>
  <si>
    <t>EHP-out-06</t>
  </si>
  <si>
    <t>EHP-out-07</t>
  </si>
  <si>
    <t>EHP-out-08</t>
  </si>
  <si>
    <t>EHP-out-09</t>
  </si>
  <si>
    <t>EHP-out-10</t>
  </si>
  <si>
    <t>GHP-out-01</t>
    <phoneticPr fontId="18"/>
  </si>
  <si>
    <t>GHP-out-02</t>
  </si>
  <si>
    <t>GHP-out-03</t>
  </si>
  <si>
    <t>GHP-out-04</t>
  </si>
  <si>
    <t>GHP-out-05</t>
  </si>
  <si>
    <t>新設等設備の空調機器一覧</t>
    <rPh sb="0" eb="2">
      <t>シンセツ</t>
    </rPh>
    <rPh sb="2" eb="3">
      <t>ナド</t>
    </rPh>
    <rPh sb="3" eb="5">
      <t>セツビ</t>
    </rPh>
    <rPh sb="6" eb="8">
      <t>クウチョウ</t>
    </rPh>
    <rPh sb="8" eb="10">
      <t>キキ</t>
    </rPh>
    <rPh sb="10" eb="12">
      <t>イチラン</t>
    </rPh>
    <phoneticPr fontId="18"/>
  </si>
  <si>
    <t>EHP-in-07</t>
  </si>
  <si>
    <t>EHP-in-08</t>
  </si>
  <si>
    <t>EHP-in-09</t>
  </si>
  <si>
    <t>EHP-in-10</t>
  </si>
  <si>
    <t>GHP-in-07</t>
  </si>
  <si>
    <t>GHP-in-08</t>
  </si>
  <si>
    <t>GHP-in-09</t>
  </si>
  <si>
    <t>GHP-in-10</t>
  </si>
  <si>
    <t>GHP-out-06</t>
  </si>
  <si>
    <t>GHP-out-07</t>
  </si>
  <si>
    <t>GHP-out-08</t>
  </si>
  <si>
    <t>GHP-out-09</t>
  </si>
  <si>
    <t>GHP-out-10</t>
  </si>
  <si>
    <t>対象校
No</t>
    <rPh sb="0" eb="3">
      <t>タイショウコウ</t>
    </rPh>
    <phoneticPr fontId="4"/>
  </si>
  <si>
    <t>対象室名</t>
    <rPh sb="0" eb="2">
      <t>タイショウ</t>
    </rPh>
    <rPh sb="2" eb="3">
      <t>シツ</t>
    </rPh>
    <rPh sb="3" eb="4">
      <t>メイ</t>
    </rPh>
    <phoneticPr fontId="3"/>
  </si>
  <si>
    <t>機器登録番号</t>
    <rPh sb="0" eb="6">
      <t>キキトウロクバンゴウ</t>
    </rPh>
    <phoneticPr fontId="3"/>
  </si>
  <si>
    <t>台数
（台）</t>
    <rPh sb="0" eb="2">
      <t>ダイスウ</t>
    </rPh>
    <rPh sb="4" eb="5">
      <t>ダイ</t>
    </rPh>
    <phoneticPr fontId="3"/>
  </si>
  <si>
    <t>製造業者</t>
    <rPh sb="0" eb="4">
      <t>セイゾウギョウシャ</t>
    </rPh>
    <phoneticPr fontId="3"/>
  </si>
  <si>
    <t>全熱交換器・機器仕様</t>
    <rPh sb="0" eb="2">
      <t>ゼンネツ</t>
    </rPh>
    <rPh sb="2" eb="5">
      <t>コウカンキ</t>
    </rPh>
    <rPh sb="6" eb="10">
      <t>キキシヨウ</t>
    </rPh>
    <phoneticPr fontId="3"/>
  </si>
  <si>
    <t>室内機・機器仕様</t>
    <rPh sb="0" eb="3">
      <t>シツナイキ</t>
    </rPh>
    <rPh sb="4" eb="8">
      <t>キキシヨウ</t>
    </rPh>
    <phoneticPr fontId="3"/>
  </si>
  <si>
    <t>室外機・機器仕様</t>
    <rPh sb="0" eb="3">
      <t>シツガイキ</t>
    </rPh>
    <rPh sb="4" eb="8">
      <t>キキシヨウ</t>
    </rPh>
    <phoneticPr fontId="3"/>
  </si>
  <si>
    <t>風量（最大）
（㎥/h)</t>
    <rPh sb="0" eb="2">
      <t>フウリョウ</t>
    </rPh>
    <rPh sb="3" eb="5">
      <t>サイダイ</t>
    </rPh>
    <phoneticPr fontId="3"/>
  </si>
  <si>
    <t>都市ガス</t>
    <rPh sb="0" eb="2">
      <t>トシ</t>
    </rPh>
    <phoneticPr fontId="3"/>
  </si>
  <si>
    <t>A</t>
    <phoneticPr fontId="3"/>
  </si>
  <si>
    <t>B</t>
    <phoneticPr fontId="3"/>
  </si>
  <si>
    <t>普通教室</t>
    <rPh sb="0" eb="4">
      <t>フツウキョウシツ</t>
    </rPh>
    <phoneticPr fontId="3"/>
  </si>
  <si>
    <t>管理諸室</t>
    <rPh sb="0" eb="4">
      <t>カンリショシツ</t>
    </rPh>
    <phoneticPr fontId="3"/>
  </si>
  <si>
    <t>室外機
系統名</t>
    <rPh sb="0" eb="3">
      <t>シツガイキ</t>
    </rPh>
    <rPh sb="4" eb="7">
      <t>ケイトウメイ</t>
    </rPh>
    <phoneticPr fontId="3"/>
  </si>
  <si>
    <t>形式</t>
    <rPh sb="0" eb="2">
      <t>ケイシキ</t>
    </rPh>
    <phoneticPr fontId="3"/>
  </si>
  <si>
    <t>ｴﾈﾙｷﾞｰ
方式</t>
    <rPh sb="7" eb="9">
      <t>ホウシキ</t>
    </rPh>
    <phoneticPr fontId="3"/>
  </si>
  <si>
    <t>C</t>
    <phoneticPr fontId="3"/>
  </si>
  <si>
    <t>合計</t>
    <rPh sb="0" eb="2">
      <t>ゴウケイ</t>
    </rPh>
    <phoneticPr fontId="3"/>
  </si>
  <si>
    <t>対象室
区分</t>
    <rPh sb="0" eb="3">
      <t>タイショウシツ</t>
    </rPh>
    <rPh sb="4" eb="6">
      <t>クブン</t>
    </rPh>
    <phoneticPr fontId="3"/>
  </si>
  <si>
    <t>対象室
番号</t>
    <rPh sb="0" eb="2">
      <t>タイショウ</t>
    </rPh>
    <rPh sb="2" eb="3">
      <t>シツ</t>
    </rPh>
    <rPh sb="4" eb="6">
      <t>バンゴウ</t>
    </rPh>
    <phoneticPr fontId="3"/>
  </si>
  <si>
    <t>LPガス</t>
  </si>
  <si>
    <t>エネルギー費用</t>
    <rPh sb="5" eb="7">
      <t>ヒヨウ</t>
    </rPh>
    <phoneticPr fontId="4"/>
  </si>
  <si>
    <t>円</t>
    <rPh sb="0" eb="1">
      <t>エン</t>
    </rPh>
    <phoneticPr fontId="3"/>
  </si>
  <si>
    <t>年間エネルギー費用の総額</t>
    <phoneticPr fontId="3"/>
  </si>
  <si>
    <r>
      <t>(m</t>
    </r>
    <r>
      <rPr>
        <vertAlign val="superscript"/>
        <sz val="11"/>
        <rFont val="ＭＳ Ｐゴシック"/>
        <family val="3"/>
        <charset val="128"/>
      </rPr>
      <t>3</t>
    </r>
    <r>
      <rPr>
        <sz val="10.5"/>
        <color theme="1"/>
        <rFont val="ＭＳ Ｐゴシック"/>
        <family val="3"/>
        <charset val="128"/>
      </rPr>
      <t>/年)</t>
    </r>
    <rPh sb="4" eb="5">
      <t>ネン</t>
    </rPh>
    <phoneticPr fontId="4"/>
  </si>
  <si>
    <t>※落札者決定基準「維持管理に関する項目」の「ライフサイクルコスト縮減への配慮」に関する評価は当該費用を用いて点数化する。</t>
    <rPh sb="1" eb="4">
      <t>ラクサツシャ</t>
    </rPh>
    <rPh sb="4" eb="6">
      <t>ケッテイ</t>
    </rPh>
    <rPh sb="6" eb="8">
      <t>キジュン</t>
    </rPh>
    <rPh sb="9" eb="13">
      <t>イジカンリ</t>
    </rPh>
    <rPh sb="14" eb="15">
      <t>カン</t>
    </rPh>
    <rPh sb="17" eb="19">
      <t>コウモク</t>
    </rPh>
    <rPh sb="32" eb="34">
      <t>シュクゲン</t>
    </rPh>
    <rPh sb="36" eb="38">
      <t>ハイリョ</t>
    </rPh>
    <rPh sb="40" eb="41">
      <t>カン</t>
    </rPh>
    <rPh sb="43" eb="45">
      <t>ヒョウカ</t>
    </rPh>
    <rPh sb="46" eb="48">
      <t>トウガイ</t>
    </rPh>
    <rPh sb="48" eb="50">
      <t>ヒヨウ</t>
    </rPh>
    <rPh sb="51" eb="52">
      <t>モチ</t>
    </rPh>
    <rPh sb="54" eb="57">
      <t>テンスウカ</t>
    </rPh>
    <phoneticPr fontId="3"/>
  </si>
  <si>
    <t>電気</t>
    <rPh sb="0" eb="2">
      <t>デンキ</t>
    </rPh>
    <phoneticPr fontId="3"/>
  </si>
  <si>
    <t>エネルギー消費量</t>
    <rPh sb="5" eb="8">
      <t>ショウヒリョウ</t>
    </rPh>
    <phoneticPr fontId="3"/>
  </si>
  <si>
    <t>LPガス</t>
    <phoneticPr fontId="3"/>
  </si>
  <si>
    <t>エネルギー費用</t>
    <rPh sb="5" eb="7">
      <t>ヒヨウ</t>
    </rPh>
    <phoneticPr fontId="3"/>
  </si>
  <si>
    <t>※合計計算用</t>
    <rPh sb="1" eb="3">
      <t>ゴウケイ</t>
    </rPh>
    <rPh sb="3" eb="5">
      <t>ケイサン</t>
    </rPh>
    <rPh sb="5" eb="6">
      <t>ヨウ</t>
    </rPh>
    <phoneticPr fontId="3"/>
  </si>
  <si>
    <t>室内機
形式</t>
    <rPh sb="0" eb="3">
      <t>シツナイキ</t>
    </rPh>
    <rPh sb="4" eb="6">
      <t>ケイシキ</t>
    </rPh>
    <phoneticPr fontId="3"/>
  </si>
  <si>
    <t>EHP-in-11</t>
  </si>
  <si>
    <t>EHP-out-11</t>
  </si>
  <si>
    <t>EHP-out-12</t>
  </si>
  <si>
    <t>EHP-out-13</t>
  </si>
  <si>
    <t>EHP-out-14</t>
  </si>
  <si>
    <t>EHP-out-15</t>
  </si>
  <si>
    <t>EHP-out-16</t>
  </si>
  <si>
    <t>EHP-out-17</t>
  </si>
  <si>
    <t>EHP-out-18</t>
  </si>
  <si>
    <t>EHP-out-19</t>
  </si>
  <si>
    <t>EHP-out-20</t>
  </si>
  <si>
    <t>GHP-out-11</t>
  </si>
  <si>
    <t>GHP-out-12</t>
  </si>
  <si>
    <t>GHP-out-13</t>
  </si>
  <si>
    <t>GHP-out-14</t>
  </si>
  <si>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</si>
  <si>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</si>
  <si>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</si>
  <si>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</si>
  <si>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</si>
  <si>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</si>
  <si>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</si>
  <si>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</si>
  <si>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</si>
  <si>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</si>
  <si>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</si>
  <si>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</si>
  <si>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</si>
  <si>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</si>
  <si>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</si>
  <si>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</si>
  <si>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</si>
  <si>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</si>
  <si>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</si>
  <si>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</si>
  <si>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</si>
  <si>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</si>
  <si>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</si>
  <si>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</si>
  <si>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普通教室
・特別教室</t>
    <rPh sb="0" eb="4">
      <t>フツウキョウシツ</t>
    </rPh>
    <rPh sb="6" eb="10">
      <t>トクベツキョウシツ</t>
    </rPh>
    <phoneticPr fontId="3"/>
  </si>
  <si>
    <t>消費電力</t>
    <rPh sb="0" eb="2">
      <t>ショウヒ</t>
    </rPh>
    <rPh sb="2" eb="4">
      <t>デンリョク</t>
    </rPh>
    <phoneticPr fontId="3"/>
  </si>
  <si>
    <t>管理諸室</t>
    <phoneticPr fontId="4"/>
  </si>
  <si>
    <t>普通教室・特別教室</t>
    <rPh sb="0" eb="2">
      <t>フツウ</t>
    </rPh>
    <rPh sb="2" eb="4">
      <t>キョウシツ</t>
    </rPh>
    <rPh sb="5" eb="7">
      <t>トクベツ</t>
    </rPh>
    <rPh sb="7" eb="9">
      <t>キョウシツ</t>
    </rPh>
    <phoneticPr fontId="4"/>
  </si>
  <si>
    <t>能力</t>
    <rPh sb="0" eb="2">
      <t>ノウリョク</t>
    </rPh>
    <phoneticPr fontId="3"/>
  </si>
  <si>
    <t>待機電力</t>
    <rPh sb="0" eb="4">
      <t>タイキデンリョク</t>
    </rPh>
    <phoneticPr fontId="3"/>
  </si>
  <si>
    <t>ガス消費量</t>
    <rPh sb="2" eb="5">
      <t>ショウヒリョウ</t>
    </rPh>
    <phoneticPr fontId="3"/>
  </si>
  <si>
    <t>消費電力(kW)</t>
    <rPh sb="0" eb="2">
      <t>ショウヒ</t>
    </rPh>
    <rPh sb="2" eb="4">
      <t>デンリョク</t>
    </rPh>
    <phoneticPr fontId="18"/>
  </si>
  <si>
    <t>冷房
（kW）</t>
    <rPh sb="0" eb="2">
      <t>レイボウ</t>
    </rPh>
    <phoneticPr fontId="3"/>
  </si>
  <si>
    <t>暖房
（kW）</t>
    <rPh sb="0" eb="2">
      <t>ダンボウ</t>
    </rPh>
    <phoneticPr fontId="3"/>
  </si>
  <si>
    <t>能力合計</t>
    <rPh sb="0" eb="2">
      <t>ノウリョク</t>
    </rPh>
    <rPh sb="2" eb="4">
      <t>ゴウケイ</t>
    </rPh>
    <phoneticPr fontId="3"/>
  </si>
  <si>
    <t>消費電力合計</t>
    <rPh sb="0" eb="2">
      <t>ショウヒ</t>
    </rPh>
    <rPh sb="2" eb="4">
      <t>デンリョク</t>
    </rPh>
    <rPh sb="4" eb="6">
      <t>ゴウケイ</t>
    </rPh>
    <phoneticPr fontId="3"/>
  </si>
  <si>
    <t>待機電力合計</t>
    <rPh sb="0" eb="4">
      <t>タイキデンリョク</t>
    </rPh>
    <rPh sb="4" eb="6">
      <t>ゴウケイ</t>
    </rPh>
    <phoneticPr fontId="3"/>
  </si>
  <si>
    <t>ガス消費量合計</t>
    <rPh sb="2" eb="5">
      <t>ショウヒリョウ</t>
    </rPh>
    <rPh sb="5" eb="7">
      <t>ゴウケイ</t>
    </rPh>
    <phoneticPr fontId="3"/>
  </si>
  <si>
    <t>室内機接続割合</t>
    <rPh sb="0" eb="3">
      <t>シツナイキ</t>
    </rPh>
    <rPh sb="3" eb="5">
      <t>セツゾク</t>
    </rPh>
    <rPh sb="5" eb="7">
      <t>ワリアイ</t>
    </rPh>
    <phoneticPr fontId="3"/>
  </si>
  <si>
    <t>学校別エネルギー等積算表（小学校）</t>
    <rPh sb="0" eb="2">
      <t>ガッコウ</t>
    </rPh>
    <rPh sb="2" eb="3">
      <t>ベツ</t>
    </rPh>
    <rPh sb="8" eb="9">
      <t>ナド</t>
    </rPh>
    <rPh sb="9" eb="11">
      <t>セキサン</t>
    </rPh>
    <rPh sb="11" eb="12">
      <t>ヒョウ</t>
    </rPh>
    <rPh sb="13" eb="16">
      <t>ショウガッコウ</t>
    </rPh>
    <phoneticPr fontId="4"/>
  </si>
  <si>
    <t>特別教室</t>
    <rPh sb="0" eb="2">
      <t>トクベツ</t>
    </rPh>
    <rPh sb="2" eb="4">
      <t>キョウシツ</t>
    </rPh>
    <phoneticPr fontId="3"/>
  </si>
  <si>
    <t>全機器合計</t>
    <rPh sb="0" eb="1">
      <t>ゼン</t>
    </rPh>
    <rPh sb="1" eb="3">
      <t>キキ</t>
    </rPh>
    <rPh sb="3" eb="5">
      <t>ゴウケイ</t>
    </rPh>
    <phoneticPr fontId="4"/>
  </si>
  <si>
    <t>室外機</t>
    <rPh sb="0" eb="3">
      <t>シツガイキ</t>
    </rPh>
    <phoneticPr fontId="3"/>
  </si>
  <si>
    <t>室内機</t>
    <rPh sb="0" eb="3">
      <t>シツナイキ</t>
    </rPh>
    <phoneticPr fontId="3"/>
  </si>
  <si>
    <t>台数</t>
    <rPh sb="0" eb="2">
      <t>ダイスウ</t>
    </rPh>
    <phoneticPr fontId="3"/>
  </si>
  <si>
    <t>基本料金</t>
    <rPh sb="0" eb="4">
      <t>キホンリョウキン</t>
    </rPh>
    <phoneticPr fontId="3"/>
  </si>
  <si>
    <t>電力量料金</t>
    <rPh sb="0" eb="3">
      <t>デンリョクリョウ</t>
    </rPh>
    <rPh sb="3" eb="5">
      <t>リョウキン</t>
    </rPh>
    <phoneticPr fontId="3"/>
  </si>
  <si>
    <t>夏季</t>
    <rPh sb="0" eb="2">
      <t>カキ</t>
    </rPh>
    <phoneticPr fontId="3"/>
  </si>
  <si>
    <t>その他</t>
    <rPh sb="2" eb="3">
      <t>タ</t>
    </rPh>
    <phoneticPr fontId="3"/>
  </si>
  <si>
    <t>2023年5月分から2024年4月分まで</t>
    <phoneticPr fontId="3"/>
  </si>
  <si>
    <t>2023年4月1日から</t>
    <phoneticPr fontId="3"/>
  </si>
  <si>
    <t>単価</t>
    <rPh sb="0" eb="2">
      <t>タンカ</t>
    </rPh>
    <phoneticPr fontId="3"/>
  </si>
  <si>
    <t>以上</t>
    <rPh sb="0" eb="2">
      <t>イジョウ</t>
    </rPh>
    <phoneticPr fontId="3"/>
  </si>
  <si>
    <t>未満</t>
    <rPh sb="0" eb="2">
      <t>ミマン</t>
    </rPh>
    <phoneticPr fontId="3"/>
  </si>
  <si>
    <t>従量料金</t>
    <rPh sb="0" eb="4">
      <t>ジュウリョウリョウキン</t>
    </rPh>
    <phoneticPr fontId="3"/>
  </si>
  <si>
    <t>以下</t>
    <rPh sb="0" eb="2">
      <t>イカ</t>
    </rPh>
    <phoneticPr fontId="3"/>
  </si>
  <si>
    <t>１　小学校</t>
    <rPh sb="2" eb="5">
      <t>ショウガッコウ</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</si>
  <si>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</si>
  <si>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</si>
  <si>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</si>
  <si>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</si>
  <si>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</si>
  <si>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</si>
  <si>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</si>
  <si>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</si>
  <si>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</si>
  <si>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</si>
  <si>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冬季</t>
    <rPh sb="0" eb="2">
      <t>トウキ</t>
    </rPh>
    <phoneticPr fontId="3"/>
  </si>
  <si>
    <t>提供日数</t>
    <rPh sb="0" eb="4">
      <t>テイキョウニッスウ</t>
    </rPh>
    <phoneticPr fontId="3"/>
  </si>
  <si>
    <t>（日）</t>
    <rPh sb="1" eb="2">
      <t>ニチ</t>
    </rPh>
    <phoneticPr fontId="3"/>
  </si>
  <si>
    <t>普通教室・特別教室</t>
    <rPh sb="0" eb="4">
      <t>フツウキョウシツ</t>
    </rPh>
    <rPh sb="5" eb="7">
      <t>トクベツ</t>
    </rPh>
    <rPh sb="7" eb="9">
      <t>キョウシツ</t>
    </rPh>
    <phoneticPr fontId="3"/>
  </si>
  <si>
    <t>２　中学校</t>
    <rPh sb="2" eb="3">
      <t>チュウ</t>
    </rPh>
    <phoneticPr fontId="3"/>
  </si>
  <si>
    <t>月別負荷率（％）</t>
    <rPh sb="0" eb="2">
      <t>ツキベツ</t>
    </rPh>
    <rPh sb="2" eb="5">
      <t>フカリツ</t>
    </rPh>
    <phoneticPr fontId="3"/>
  </si>
  <si>
    <t>標準提供時期等</t>
    <rPh sb="0" eb="4">
      <t>ヒョウジュンテイキョウ</t>
    </rPh>
    <rPh sb="4" eb="6">
      <t>ジキ</t>
    </rPh>
    <rPh sb="6" eb="7">
      <t>ナド</t>
    </rPh>
    <phoneticPr fontId="3"/>
  </si>
  <si>
    <t>運転時間</t>
    <rPh sb="0" eb="2">
      <t>ウンテン</t>
    </rPh>
    <rPh sb="2" eb="4">
      <t>ジカン</t>
    </rPh>
    <phoneticPr fontId="3"/>
  </si>
  <si>
    <t>（時間/日）</t>
    <phoneticPr fontId="3"/>
  </si>
  <si>
    <t>ブランク</t>
    <phoneticPr fontId="3"/>
  </si>
  <si>
    <t>対象室区分</t>
    <rPh sb="0" eb="3">
      <t>タイショウシツ</t>
    </rPh>
    <rPh sb="3" eb="5">
      <t>クブン</t>
    </rPh>
    <phoneticPr fontId="3"/>
  </si>
  <si>
    <t>EHP</t>
    <phoneticPr fontId="3"/>
  </si>
  <si>
    <t>普通教室・特別教室　合計</t>
    <rPh sb="0" eb="2">
      <t>フツウ</t>
    </rPh>
    <rPh sb="2" eb="4">
      <t>キョウシツ</t>
    </rPh>
    <rPh sb="5" eb="7">
      <t>トクベツ</t>
    </rPh>
    <rPh sb="7" eb="9">
      <t>キョウシツ</t>
    </rPh>
    <rPh sb="10" eb="12">
      <t>ゴウケイ</t>
    </rPh>
    <phoneticPr fontId="3"/>
  </si>
  <si>
    <t>室内機　合計</t>
    <rPh sb="0" eb="3">
      <t>シツナイキ</t>
    </rPh>
    <rPh sb="4" eb="6">
      <t>ゴウケイ</t>
    </rPh>
    <phoneticPr fontId="3"/>
  </si>
  <si>
    <t>室外機 合計</t>
    <rPh sb="0" eb="3">
      <t>シツガイキ</t>
    </rPh>
    <rPh sb="4" eb="6">
      <t>ゴウケイ</t>
    </rPh>
    <phoneticPr fontId="3"/>
  </si>
  <si>
    <t>エネルギー方式</t>
    <rPh sb="5" eb="7">
      <t>ホウシキ</t>
    </rPh>
    <phoneticPr fontId="3"/>
  </si>
  <si>
    <t>GHP</t>
    <phoneticPr fontId="3"/>
  </si>
  <si>
    <t>普通教室・特別教室</t>
    <rPh sb="0" eb="4">
      <t>フツウキョウシツ</t>
    </rPh>
    <rPh sb="5" eb="9">
      <t>トクベツキョウシツ</t>
    </rPh>
    <phoneticPr fontId="3"/>
  </si>
  <si>
    <t>管理諸室　合計</t>
    <rPh sb="0" eb="4">
      <t>カンリショシツ</t>
    </rPh>
    <rPh sb="5" eb="7">
      <t>ゴウケイ</t>
    </rPh>
    <phoneticPr fontId="3"/>
  </si>
  <si>
    <t>都市ガス消費原単位</t>
    <rPh sb="0" eb="2">
      <t>トシ</t>
    </rPh>
    <rPh sb="4" eb="6">
      <t>ショウヒ</t>
    </rPh>
    <rPh sb="6" eb="9">
      <t>ゲンタンイ</t>
    </rPh>
    <phoneticPr fontId="4"/>
  </si>
  <si>
    <r>
      <t>都市ガス使用量(m</t>
    </r>
    <r>
      <rPr>
        <vertAlign val="superscript"/>
        <sz val="9"/>
        <rFont val="ＭＳ Ｐゴシック"/>
        <family val="3"/>
        <charset val="128"/>
      </rPr>
      <t>3</t>
    </r>
    <r>
      <rPr>
        <sz val="9"/>
        <rFont val="ＭＳ Ｐゴシック"/>
        <family val="3"/>
        <charset val="128"/>
      </rPr>
      <t>)</t>
    </r>
    <rPh sb="0" eb="2">
      <t>トシ</t>
    </rPh>
    <rPh sb="4" eb="7">
      <t>シヨウリョウ</t>
    </rPh>
    <phoneticPr fontId="4"/>
  </si>
  <si>
    <t>LPガス消費原単位</t>
    <rPh sb="4" eb="6">
      <t>ショウヒ</t>
    </rPh>
    <rPh sb="6" eb="9">
      <t>ゲンタンイ</t>
    </rPh>
    <phoneticPr fontId="4"/>
  </si>
  <si>
    <r>
      <t>LPガス使用量(m</t>
    </r>
    <r>
      <rPr>
        <vertAlign val="superscript"/>
        <sz val="9"/>
        <rFont val="ＭＳ Ｐゴシック"/>
        <family val="3"/>
        <charset val="128"/>
      </rPr>
      <t>3</t>
    </r>
    <r>
      <rPr>
        <sz val="9"/>
        <rFont val="ＭＳ Ｐゴシック"/>
        <family val="3"/>
        <charset val="128"/>
      </rPr>
      <t>)</t>
    </r>
    <rPh sb="4" eb="7">
      <t>シヨウリョウ</t>
    </rPh>
    <phoneticPr fontId="4"/>
  </si>
  <si>
    <t>LPガス標準熱量</t>
    <rPh sb="4" eb="8">
      <t>ヒョウジュンネツリョウ</t>
    </rPh>
    <phoneticPr fontId="3"/>
  </si>
  <si>
    <t>都市ガス（A13）標準熱量</t>
    <rPh sb="0" eb="2">
      <t>トシ</t>
    </rPh>
    <rPh sb="9" eb="13">
      <t>ヒョウジュンネツリョウ</t>
    </rPh>
    <phoneticPr fontId="3"/>
  </si>
  <si>
    <t>■都市ガス消費量総括表</t>
    <rPh sb="1" eb="3">
      <t>トシ</t>
    </rPh>
    <rPh sb="5" eb="7">
      <t>ショウヒ</t>
    </rPh>
    <rPh sb="7" eb="8">
      <t>リョウ</t>
    </rPh>
    <rPh sb="8" eb="10">
      <t>ソウカツ</t>
    </rPh>
    <rPh sb="10" eb="11">
      <t>ヒョウ</t>
    </rPh>
    <phoneticPr fontId="4"/>
  </si>
  <si>
    <t>■LPガス消費量総括表</t>
    <rPh sb="5" eb="7">
      <t>ショウヒ</t>
    </rPh>
    <rPh sb="7" eb="8">
      <t>リョウ</t>
    </rPh>
    <rPh sb="8" eb="10">
      <t>ソウカツ</t>
    </rPh>
    <rPh sb="10" eb="11">
      <t>ヒョウ</t>
    </rPh>
    <phoneticPr fontId="4"/>
  </si>
  <si>
    <t>普通・特別</t>
    <rPh sb="0" eb="2">
      <t>フツウ</t>
    </rPh>
    <rPh sb="3" eb="5">
      <t>トクベツ</t>
    </rPh>
    <phoneticPr fontId="6"/>
  </si>
  <si>
    <t>管理諸室</t>
    <rPh sb="0" eb="4">
      <t>カンリショシツ</t>
    </rPh>
    <phoneticPr fontId="6"/>
  </si>
  <si>
    <t>※基本料金（本事業による増加分）については、12ヶ月分を計上すること。</t>
    <rPh sb="1" eb="3">
      <t>キホン</t>
    </rPh>
    <rPh sb="3" eb="5">
      <t>リョウキン</t>
    </rPh>
    <rPh sb="6" eb="9">
      <t>ホンジギョウ</t>
    </rPh>
    <rPh sb="12" eb="15">
      <t>ゾウカブン</t>
    </rPh>
    <rPh sb="25" eb="26">
      <t>ゲツ</t>
    </rPh>
    <rPh sb="26" eb="27">
      <t>ブン</t>
    </rPh>
    <rPh sb="28" eb="30">
      <t>ケイジョウ</t>
    </rPh>
    <phoneticPr fontId="4"/>
  </si>
  <si>
    <t>普通教室・特別教室</t>
    <rPh sb="0" eb="4">
      <t>フツウキョウシツ</t>
    </rPh>
    <rPh sb="5" eb="7">
      <t>トクベツ</t>
    </rPh>
    <rPh sb="7" eb="9">
      <t>キョウシツ</t>
    </rPh>
    <phoneticPr fontId="6"/>
  </si>
  <si>
    <t>管理諸室</t>
    <rPh sb="0" eb="2">
      <t>カンリ</t>
    </rPh>
    <rPh sb="2" eb="4">
      <t>モロムロ</t>
    </rPh>
    <phoneticPr fontId="6"/>
  </si>
  <si>
    <t>都市ガス料金</t>
    <rPh sb="0" eb="2">
      <t>トシ</t>
    </rPh>
    <rPh sb="4" eb="6">
      <t>リョウキン</t>
    </rPh>
    <phoneticPr fontId="4"/>
  </si>
  <si>
    <t>LPガス料金</t>
    <rPh sb="4" eb="6">
      <t>リョウキン</t>
    </rPh>
    <phoneticPr fontId="4"/>
  </si>
  <si>
    <t>kW ×　｛　( 185 -</t>
  </si>
  <si>
    <t>）　／ 100 ｝ × 12 ヶ月</t>
    <phoneticPr fontId="4"/>
  </si>
  <si>
    <t>電力量料金単価</t>
    <rPh sb="0" eb="2">
      <t>デンリョク</t>
    </rPh>
    <rPh sb="2" eb="3">
      <t>リョウ</t>
    </rPh>
    <rPh sb="3" eb="5">
      <t>リョウキン</t>
    </rPh>
    <rPh sb="5" eb="7">
      <t>タンカ</t>
    </rPh>
    <phoneticPr fontId="4"/>
  </si>
  <si>
    <t>■東京電力 業務用電力（2023 年 4 月 1 日からの料金単価）</t>
    <rPh sb="1" eb="5">
      <t>トウキョウデンリョク</t>
    </rPh>
    <rPh sb="6" eb="11">
      <t>ギョウムヨウデンリョク</t>
    </rPh>
    <phoneticPr fontId="3"/>
  </si>
  <si>
    <r>
      <t>基本料金</t>
    </r>
    <r>
      <rPr>
        <sz val="8"/>
        <rFont val="ＭＳ Ｐゴシック"/>
        <family val="3"/>
        <charset val="128"/>
      </rPr>
      <t>（本事業による消費分）</t>
    </r>
    <rPh sb="0" eb="2">
      <t>キホン</t>
    </rPh>
    <rPh sb="2" eb="4">
      <t>リョウキン</t>
    </rPh>
    <rPh sb="5" eb="8">
      <t>ホンジギョウ</t>
    </rPh>
    <rPh sb="11" eb="13">
      <t>ショウヒ</t>
    </rPh>
    <rPh sb="13" eb="14">
      <t>ブン</t>
    </rPh>
    <phoneticPr fontId="4"/>
  </si>
  <si>
    <t>■東京ガス 業務用・工業用選択約款-1 小型空調専用契約</t>
    <rPh sb="1" eb="3">
      <t>トウキョウ</t>
    </rPh>
    <rPh sb="6" eb="9">
      <t>ギョウムヨウ</t>
    </rPh>
    <rPh sb="10" eb="13">
      <t>コウギョウヨウ</t>
    </rPh>
    <rPh sb="13" eb="15">
      <t>センタク</t>
    </rPh>
    <rPh sb="15" eb="17">
      <t>ヤッカン</t>
    </rPh>
    <rPh sb="20" eb="22">
      <t>コガタ</t>
    </rPh>
    <rPh sb="22" eb="24">
      <t>クウチョウ</t>
    </rPh>
    <rPh sb="24" eb="26">
      <t>センヨウ</t>
    </rPh>
    <rPh sb="26" eb="28">
      <t>ケイヤク</t>
    </rPh>
    <phoneticPr fontId="3"/>
  </si>
  <si>
    <t>単位料金</t>
    <rPh sb="0" eb="4">
      <t>タンイリョウキン</t>
    </rPh>
    <phoneticPr fontId="3"/>
  </si>
  <si>
    <t>円/件・月</t>
    <rPh sb="0" eb="1">
      <t>エン</t>
    </rPh>
    <rPh sb="2" eb="3">
      <t>ケン</t>
    </rPh>
    <rPh sb="4" eb="5">
      <t>ツキ</t>
    </rPh>
    <phoneticPr fontId="3"/>
  </si>
  <si>
    <t>冬期</t>
  </si>
  <si>
    <t>冬期</t>
    <rPh sb="0" eb="2">
      <t>トウキ</t>
    </rPh>
    <phoneticPr fontId="3"/>
  </si>
  <si>
    <t>12～3月</t>
    <rPh sb="4" eb="5">
      <t>ガツ</t>
    </rPh>
    <phoneticPr fontId="3"/>
  </si>
  <si>
    <t>ガス使用量</t>
    <rPh sb="2" eb="5">
      <t>シヨウリョウ</t>
    </rPh>
    <phoneticPr fontId="3"/>
  </si>
  <si>
    <t>超</t>
    <rPh sb="0" eb="1">
      <t>コ</t>
    </rPh>
    <phoneticPr fontId="3"/>
  </si>
  <si>
    <t>その他期</t>
  </si>
  <si>
    <t>その他期</t>
    <rPh sb="2" eb="3">
      <t>タ</t>
    </rPh>
    <rPh sb="3" eb="4">
      <t>キ</t>
    </rPh>
    <phoneticPr fontId="3"/>
  </si>
  <si>
    <t>４月～11月</t>
    <rPh sb="1" eb="2">
      <t>ガツ</t>
    </rPh>
    <rPh sb="5" eb="6">
      <t>ガツ</t>
    </rPh>
    <phoneticPr fontId="3"/>
  </si>
  <si>
    <t>https://e-com.tokyo-gas.co.jp/ryokin/Default.aspx?tik=1</t>
    <phoneticPr fontId="3"/>
  </si>
  <si>
    <t>基本料金（円/kW）</t>
    <rPh sb="0" eb="4">
      <t>キホンリョウキン</t>
    </rPh>
    <rPh sb="5" eb="6">
      <t>エン</t>
    </rPh>
    <phoneticPr fontId="3"/>
  </si>
  <si>
    <t>夏季（円/kWh）</t>
    <rPh sb="0" eb="2">
      <t>カキ</t>
    </rPh>
    <rPh sb="3" eb="4">
      <t>エン</t>
    </rPh>
    <phoneticPr fontId="3"/>
  </si>
  <si>
    <t>その他（円/kWh）</t>
    <rPh sb="2" eb="3">
      <t>タ</t>
    </rPh>
    <rPh sb="4" eb="5">
      <t>エン</t>
    </rPh>
    <phoneticPr fontId="3"/>
  </si>
  <si>
    <t>再エネ発電促進賦課金（円/kWh）</t>
    <rPh sb="0" eb="1">
      <t>サイ</t>
    </rPh>
    <rPh sb="3" eb="7">
      <t>ハツデンソクシン</t>
    </rPh>
    <rPh sb="7" eb="9">
      <t>フカ</t>
    </rPh>
    <rPh sb="9" eb="10">
      <t>キン</t>
    </rPh>
    <phoneticPr fontId="3"/>
  </si>
  <si>
    <t>基本料金（円/件・月）</t>
    <rPh sb="0" eb="4">
      <t>キホンリョウキン</t>
    </rPh>
    <rPh sb="5" eb="6">
      <t>エン</t>
    </rPh>
    <rPh sb="7" eb="8">
      <t>ケン</t>
    </rPh>
    <rPh sb="9" eb="10">
      <t>ツキ</t>
    </rPh>
    <phoneticPr fontId="3"/>
  </si>
  <si>
    <t>参照先：</t>
    <rPh sb="0" eb="3">
      <t>サンショウサキ</t>
    </rPh>
    <phoneticPr fontId="3"/>
  </si>
  <si>
    <t>https://www.tepco.co.jp/ep/corporate/plan_h/plan06.html</t>
    <phoneticPr fontId="3"/>
  </si>
  <si>
    <t>■川崎市特定物品等契約事務取扱要綱第2条の規定に基づく統一納入価格（令和5年3月～5月）</t>
    <rPh sb="1" eb="4">
      <t>カワサキシ</t>
    </rPh>
    <rPh sb="4" eb="6">
      <t>トクテイ</t>
    </rPh>
    <rPh sb="6" eb="8">
      <t>ブッピン</t>
    </rPh>
    <rPh sb="8" eb="9">
      <t>ナド</t>
    </rPh>
    <rPh sb="9" eb="11">
      <t>ケイヤク</t>
    </rPh>
    <rPh sb="11" eb="13">
      <t>ジム</t>
    </rPh>
    <rPh sb="13" eb="15">
      <t>トリアツカ</t>
    </rPh>
    <rPh sb="15" eb="17">
      <t>ヨウコウ</t>
    </rPh>
    <rPh sb="17" eb="18">
      <t>ダイ</t>
    </rPh>
    <rPh sb="19" eb="20">
      <t>ジョウ</t>
    </rPh>
    <rPh sb="21" eb="23">
      <t>キテイ</t>
    </rPh>
    <rPh sb="24" eb="25">
      <t>モト</t>
    </rPh>
    <rPh sb="27" eb="29">
      <t>トウイツ</t>
    </rPh>
    <rPh sb="29" eb="33">
      <t>ノウニュウカカク</t>
    </rPh>
    <rPh sb="34" eb="36">
      <t>レイワ</t>
    </rPh>
    <rPh sb="37" eb="38">
      <t>ネン</t>
    </rPh>
    <rPh sb="39" eb="40">
      <t>ガツ</t>
    </rPh>
    <rPh sb="42" eb="43">
      <t>ガツ</t>
    </rPh>
    <phoneticPr fontId="3"/>
  </si>
  <si>
    <t>計</t>
    <rPh sb="0" eb="1">
      <t>ケイ</t>
    </rPh>
    <phoneticPr fontId="3"/>
  </si>
  <si>
    <t>都市ガス・LPガス月別消費量　合計</t>
    <rPh sb="0" eb="2">
      <t>トシ</t>
    </rPh>
    <rPh sb="9" eb="11">
      <t>ツキベツ</t>
    </rPh>
    <rPh sb="11" eb="14">
      <t>ショウヒリョウ</t>
    </rPh>
    <rPh sb="15" eb="17">
      <t>ゴウケイ</t>
    </rPh>
    <phoneticPr fontId="3"/>
  </si>
  <si>
    <t>m3</t>
  </si>
  <si>
    <t>■電気消費量チェック欄</t>
    <rPh sb="1" eb="6">
      <t>デンキショウヒリョウ</t>
    </rPh>
    <rPh sb="10" eb="11">
      <t>ラン</t>
    </rPh>
    <phoneticPr fontId="3"/>
  </si>
  <si>
    <t>■都市ガス消費量チェック欄</t>
    <rPh sb="1" eb="3">
      <t>トシ</t>
    </rPh>
    <rPh sb="5" eb="7">
      <t>ショウヒ</t>
    </rPh>
    <rPh sb="7" eb="8">
      <t>リョウ</t>
    </rPh>
    <rPh sb="12" eb="13">
      <t>ラン</t>
    </rPh>
    <phoneticPr fontId="4"/>
  </si>
  <si>
    <t>■LPガス消費量チェック欄</t>
    <rPh sb="5" eb="7">
      <t>ショウヒ</t>
    </rPh>
    <rPh sb="7" eb="8">
      <t>リョウ</t>
    </rPh>
    <rPh sb="12" eb="13">
      <t>ラン</t>
    </rPh>
    <phoneticPr fontId="4"/>
  </si>
  <si>
    <t>全期間</t>
    <rPh sb="0" eb="3">
      <t>ゼンキカン</t>
    </rPh>
    <phoneticPr fontId="3"/>
  </si>
  <si>
    <t>室内機</t>
    <rPh sb="0" eb="3">
      <t>シツナイキ</t>
    </rPh>
    <phoneticPr fontId="4"/>
  </si>
  <si>
    <t>注：金額は、税込金額とする。</t>
    <rPh sb="0" eb="1">
      <t>チュウ</t>
    </rPh>
    <rPh sb="2" eb="4">
      <t>キンガク</t>
    </rPh>
    <rPh sb="6" eb="8">
      <t>ゼイコ</t>
    </rPh>
    <rPh sb="8" eb="10">
      <t>キンガク</t>
    </rPh>
    <phoneticPr fontId="3"/>
  </si>
  <si>
    <t>室内機　合計</t>
    <rPh sb="0" eb="3">
      <t>シツナイキ</t>
    </rPh>
    <rPh sb="4" eb="6">
      <t>ゴウケイ</t>
    </rPh>
    <phoneticPr fontId="4"/>
  </si>
  <si>
    <t>室外機　合計</t>
    <rPh sb="0" eb="3">
      <t>シツガイキ</t>
    </rPh>
    <rPh sb="4" eb="6">
      <t>ゴウケイ</t>
    </rPh>
    <phoneticPr fontId="4"/>
  </si>
  <si>
    <t>都市ガス</t>
  </si>
  <si>
    <t>ｴﾈﾙｷﾞｰ方式</t>
    <rPh sb="6" eb="8">
      <t>ホウシキ</t>
    </rPh>
    <phoneticPr fontId="3"/>
  </si>
  <si>
    <t>IHP</t>
    <phoneticPr fontId="3"/>
  </si>
  <si>
    <t>EHP等上記以外</t>
    <rPh sb="3" eb="4">
      <t>ナド</t>
    </rPh>
    <rPh sb="4" eb="8">
      <t>ジョウキイガイ</t>
    </rPh>
    <phoneticPr fontId="3"/>
  </si>
  <si>
    <t>円/㎥</t>
    <rPh sb="0" eb="1">
      <t>エン</t>
    </rPh>
    <phoneticPr fontId="3"/>
  </si>
  <si>
    <t>使用量（㎥）</t>
    <rPh sb="0" eb="3">
      <t>シヨウリョウ</t>
    </rPh>
    <phoneticPr fontId="3"/>
  </si>
  <si>
    <t>MJ/㎥</t>
    <phoneticPr fontId="3"/>
  </si>
  <si>
    <t>https://www.kanagawalpg.or.jp/lpg/01.html</t>
    <phoneticPr fontId="3"/>
  </si>
  <si>
    <t>東京ガスHP</t>
    <rPh sb="0" eb="2">
      <t>トウキョウ</t>
    </rPh>
    <phoneticPr fontId="3"/>
  </si>
  <si>
    <t>東京電力</t>
    <rPh sb="0" eb="4">
      <t>トウキョウデンリョク</t>
    </rPh>
    <phoneticPr fontId="3"/>
  </si>
  <si>
    <t>参照先：</t>
    <rPh sb="0" eb="2">
      <t>サンショウ</t>
    </rPh>
    <rPh sb="2" eb="3">
      <t>サキ</t>
    </rPh>
    <phoneticPr fontId="3"/>
  </si>
  <si>
    <t>公益社団法人神奈川県LPガス協会</t>
  </si>
  <si>
    <t>(様式８－６）</t>
    <rPh sb="1" eb="3">
      <t>ヨウシキ</t>
    </rPh>
    <phoneticPr fontId="4"/>
  </si>
  <si>
    <t>（様式８－５－１）</t>
    <rPh sb="1" eb="3">
      <t>ヨウシキ</t>
    </rPh>
    <phoneticPr fontId="4"/>
  </si>
  <si>
    <t>HEX-01</t>
    <phoneticPr fontId="18"/>
  </si>
  <si>
    <t>HEX-02</t>
    <phoneticPr fontId="3"/>
  </si>
  <si>
    <t>HEX-03</t>
  </si>
  <si>
    <t>HEX-04</t>
  </si>
  <si>
    <t>HEX-05</t>
  </si>
  <si>
    <t>HEX-06</t>
  </si>
  <si>
    <t>HEX-07</t>
  </si>
  <si>
    <t>HEX-08</t>
  </si>
  <si>
    <t>EHP-in-12</t>
  </si>
  <si>
    <t>EHP-in-13</t>
  </si>
  <si>
    <t>EHP-in-14</t>
  </si>
  <si>
    <t>EHP-in-15</t>
  </si>
  <si>
    <t>GHP-out-15</t>
    <phoneticPr fontId="3"/>
  </si>
  <si>
    <t>GHP室外機</t>
    <rPh sb="3" eb="6">
      <t>シツガイキ</t>
    </rPh>
    <phoneticPr fontId="18"/>
  </si>
  <si>
    <t>EHP室外機</t>
    <rPh sb="3" eb="6">
      <t>シツガイキ</t>
    </rPh>
    <phoneticPr fontId="18"/>
  </si>
  <si>
    <t>設置台数
（台）</t>
    <rPh sb="0" eb="2">
      <t>セッチ</t>
    </rPh>
    <rPh sb="2" eb="4">
      <t>ダイスウ</t>
    </rPh>
    <rPh sb="6" eb="7">
      <t>ダイ</t>
    </rPh>
    <phoneticPr fontId="18"/>
  </si>
  <si>
    <r>
      <t>待機電力(kW)</t>
    </r>
    <r>
      <rPr>
        <vertAlign val="superscript"/>
        <sz val="10.5"/>
        <color theme="1"/>
        <rFont val="ＭＳ Ｐゴシック"/>
        <family val="3"/>
        <charset val="128"/>
      </rPr>
      <t>※1</t>
    </r>
    <rPh sb="0" eb="2">
      <t>タイキ</t>
    </rPh>
    <rPh sb="2" eb="4">
      <t>デンリョク</t>
    </rPh>
    <phoneticPr fontId="18"/>
  </si>
  <si>
    <r>
      <t>能力(kW)</t>
    </r>
    <r>
      <rPr>
        <vertAlign val="superscript"/>
        <sz val="10.5"/>
        <rFont val="ＭＳ Ｐゴシック"/>
        <family val="3"/>
        <charset val="128"/>
      </rPr>
      <t>※2</t>
    </r>
    <rPh sb="0" eb="2">
      <t>ノウリョク</t>
    </rPh>
    <phoneticPr fontId="18"/>
  </si>
  <si>
    <r>
      <t>消費電力(kW)</t>
    </r>
    <r>
      <rPr>
        <vertAlign val="superscript"/>
        <sz val="10.5"/>
        <color theme="1"/>
        <rFont val="ＭＳ Ｐゴシック"/>
        <family val="3"/>
        <charset val="128"/>
      </rPr>
      <t>※2</t>
    </r>
    <rPh sb="0" eb="2">
      <t>ショウヒ</t>
    </rPh>
    <rPh sb="2" eb="4">
      <t>デンリョク</t>
    </rPh>
    <phoneticPr fontId="18"/>
  </si>
  <si>
    <t>１　室内機・EHP用</t>
    <rPh sb="2" eb="5">
      <t>シツナイキ</t>
    </rPh>
    <rPh sb="9" eb="10">
      <t>ヨウ</t>
    </rPh>
    <phoneticPr fontId="18"/>
  </si>
  <si>
    <t>２　室内機・GHP用</t>
    <rPh sb="2" eb="5">
      <t>シツナイキ</t>
    </rPh>
    <rPh sb="9" eb="10">
      <t>ヨウ</t>
    </rPh>
    <phoneticPr fontId="18"/>
  </si>
  <si>
    <t>３　EHP室外機</t>
    <rPh sb="5" eb="8">
      <t>シツガイキ</t>
    </rPh>
    <phoneticPr fontId="18"/>
  </si>
  <si>
    <t>４　GHP室外機</t>
    <rPh sb="5" eb="8">
      <t>シツガイキ</t>
    </rPh>
    <phoneticPr fontId="18"/>
  </si>
  <si>
    <t>５　全熱交換器</t>
    <rPh sb="2" eb="7">
      <t>ゼンネツコウカンキ</t>
    </rPh>
    <phoneticPr fontId="18"/>
  </si>
  <si>
    <t>入力規則</t>
    <rPh sb="0" eb="4">
      <t>ニュウリョクキソク</t>
    </rPh>
    <phoneticPr fontId="3"/>
  </si>
  <si>
    <r>
      <t>(m</t>
    </r>
    <r>
      <rPr>
        <vertAlign val="superscript"/>
        <sz val="9"/>
        <rFont val="ＭＳ Ｐゴシック"/>
        <family val="3"/>
        <charset val="128"/>
      </rPr>
      <t>3</t>
    </r>
    <r>
      <rPr>
        <sz val="9"/>
        <rFont val="ＭＳ Ｐゴシック"/>
        <family val="3"/>
        <charset val="128"/>
      </rPr>
      <t>/kW)</t>
    </r>
    <phoneticPr fontId="4"/>
  </si>
  <si>
    <t>EHP-in-16</t>
  </si>
  <si>
    <t>EHP-in-17</t>
  </si>
  <si>
    <t>EHP-in-18</t>
  </si>
  <si>
    <t>EHP-in-19</t>
  </si>
  <si>
    <t>EHP-in-20</t>
  </si>
  <si>
    <t>△</t>
  </si>
  <si>
    <t>【作成要領及び注釈】</t>
    <rPh sb="1" eb="3">
      <t>サクセイ</t>
    </rPh>
    <rPh sb="3" eb="5">
      <t>ヨウリョウ</t>
    </rPh>
    <rPh sb="5" eb="6">
      <t>オヨ</t>
    </rPh>
    <rPh sb="7" eb="9">
      <t>チュウシャク</t>
    </rPh>
    <phoneticPr fontId="18"/>
  </si>
  <si>
    <t>室内機・GHP用</t>
    <rPh sb="0" eb="3">
      <t>シツナイキ</t>
    </rPh>
    <rPh sb="7" eb="8">
      <t>ヨウ</t>
    </rPh>
    <phoneticPr fontId="18"/>
  </si>
  <si>
    <t>室内機・EHP用</t>
    <rPh sb="0" eb="3">
      <t>シツナイキ</t>
    </rPh>
    <rPh sb="7" eb="8">
      <t>ヨウ</t>
    </rPh>
    <phoneticPr fontId="18"/>
  </si>
  <si>
    <t>GHP-in-11</t>
  </si>
  <si>
    <t>GHP-in-12</t>
  </si>
  <si>
    <t>GHP-in-13</t>
  </si>
  <si>
    <t>GHP-in-14</t>
  </si>
  <si>
    <t>GHP-in-15</t>
  </si>
  <si>
    <t>GHP-in-16</t>
  </si>
  <si>
    <t>GHP-in-17</t>
  </si>
  <si>
    <t>GHP-in-18</t>
  </si>
  <si>
    <t>GHP-in-19</t>
  </si>
  <si>
    <t>GHP-in-20</t>
  </si>
  <si>
    <t>冷房時</t>
    <rPh sb="0" eb="2">
      <t>レイボウ</t>
    </rPh>
    <rPh sb="2" eb="3">
      <t>ジ</t>
    </rPh>
    <phoneticPr fontId="3"/>
  </si>
  <si>
    <t>暖房時</t>
    <rPh sb="0" eb="3">
      <t>ダンボウジ</t>
    </rPh>
    <phoneticPr fontId="3"/>
  </si>
  <si>
    <t>風量（㎥/h）
※最大</t>
    <rPh sb="0" eb="2">
      <t>フウリョウ</t>
    </rPh>
    <rPh sb="9" eb="11">
      <t>サイダイ</t>
    </rPh>
    <phoneticPr fontId="18"/>
  </si>
  <si>
    <t>消費電力(kW)
※最大風量運転時</t>
    <rPh sb="0" eb="2">
      <t>ショウヒ</t>
    </rPh>
    <rPh sb="2" eb="4">
      <t>デンリョク</t>
    </rPh>
    <rPh sb="10" eb="12">
      <t>サイダイ</t>
    </rPh>
    <rPh sb="12" eb="14">
      <t>フウリョウ</t>
    </rPh>
    <rPh sb="14" eb="16">
      <t>ウンテン</t>
    </rPh>
    <rPh sb="16" eb="17">
      <t>ジ</t>
    </rPh>
    <phoneticPr fontId="18"/>
  </si>
  <si>
    <t>温度交換効率
（％）
※最大風量運転時</t>
    <rPh sb="0" eb="2">
      <t>オンド</t>
    </rPh>
    <rPh sb="2" eb="6">
      <t>コウカンコウリツ</t>
    </rPh>
    <rPh sb="12" eb="14">
      <t>サイダイ</t>
    </rPh>
    <rPh sb="14" eb="16">
      <t>フウリョウ</t>
    </rPh>
    <rPh sb="16" eb="18">
      <t>ウンテン</t>
    </rPh>
    <rPh sb="18" eb="19">
      <t>ジ</t>
    </rPh>
    <phoneticPr fontId="3"/>
  </si>
  <si>
    <r>
      <t>エンタルピー交換効率
（％）</t>
    </r>
    <r>
      <rPr>
        <sz val="9"/>
        <rFont val="ＭＳ Ｐゴシック"/>
        <family val="3"/>
        <charset val="128"/>
      </rPr>
      <t>※最大風量運転時</t>
    </r>
    <rPh sb="6" eb="8">
      <t>コウカン</t>
    </rPh>
    <rPh sb="8" eb="10">
      <t>コウリツ</t>
    </rPh>
    <rPh sb="15" eb="17">
      <t>サイダイ</t>
    </rPh>
    <rPh sb="17" eb="19">
      <t>フウリョウ</t>
    </rPh>
    <rPh sb="19" eb="21">
      <t>ウンテン</t>
    </rPh>
    <rPh sb="21" eb="22">
      <t>ジ</t>
    </rPh>
    <phoneticPr fontId="3"/>
  </si>
  <si>
    <t>１ 室内機</t>
    <rPh sb="2" eb="5">
      <t>シツナイキ</t>
    </rPh>
    <phoneticPr fontId="3"/>
  </si>
  <si>
    <t>２ 室外機</t>
    <rPh sb="2" eb="5">
      <t>シツガイキ</t>
    </rPh>
    <phoneticPr fontId="3"/>
  </si>
  <si>
    <t>都市/LPガス
（GHPの場合）</t>
    <rPh sb="0" eb="2">
      <t>トシ</t>
    </rPh>
    <rPh sb="13" eb="15">
      <t>バアイ</t>
    </rPh>
    <phoneticPr fontId="4"/>
  </si>
  <si>
    <t>１ 空調設備の性能の設定</t>
    <rPh sb="7" eb="9">
      <t>セイノウ</t>
    </rPh>
    <rPh sb="10" eb="12">
      <t>セッテイ</t>
    </rPh>
    <phoneticPr fontId="4"/>
  </si>
  <si>
    <t>２ 月別エネルギー消費量の算定</t>
    <rPh sb="2" eb="4">
      <t>ツキベツ</t>
    </rPh>
    <rPh sb="9" eb="12">
      <t>ショウヒリョウ</t>
    </rPh>
    <rPh sb="13" eb="15">
      <t>サンテイ</t>
    </rPh>
    <phoneticPr fontId="4"/>
  </si>
  <si>
    <t>３ エネルギー費用の算定</t>
    <rPh sb="7" eb="9">
      <t>ヒヨウ</t>
    </rPh>
    <rPh sb="10" eb="12">
      <t>サンテイ</t>
    </rPh>
    <phoneticPr fontId="4"/>
  </si>
  <si>
    <t>※最大電力算定時は、「月別負荷率」にかかわらず、当該校における普通教室、特別教室及び管理諸室全室が一斉運転するものとして、算定すること。</t>
    <rPh sb="36" eb="40">
      <t>トクベツキョウシツ</t>
    </rPh>
    <rPh sb="40" eb="41">
      <t>オヨ</t>
    </rPh>
    <rPh sb="46" eb="48">
      <t>ゼンシツ</t>
    </rPh>
    <phoneticPr fontId="4"/>
  </si>
  <si>
    <t>△</t>
    <phoneticPr fontId="3"/>
  </si>
  <si>
    <t>エネルギー費用総括表</t>
    <rPh sb="5" eb="7">
      <t>ヒヨウ</t>
    </rPh>
    <rPh sb="7" eb="9">
      <t>ソウカツ</t>
    </rPh>
    <rPh sb="9" eb="10">
      <t>オモテ</t>
    </rPh>
    <phoneticPr fontId="4"/>
  </si>
  <si>
    <t>ｴﾈﾙｷﾞｰ
種別</t>
    <rPh sb="7" eb="9">
      <t>シュベツ</t>
    </rPh>
    <phoneticPr fontId="4"/>
  </si>
  <si>
    <t>【作成要領】</t>
    <rPh sb="1" eb="5">
      <t>サクセイヨウリョウ</t>
    </rPh>
    <phoneticPr fontId="3"/>
  </si>
  <si>
    <t>前提条件書（小学校）</t>
    <phoneticPr fontId="3"/>
  </si>
  <si>
    <t>（様式８－７－１）</t>
    <rPh sb="1" eb="3">
      <t>ヨウシキ</t>
    </rPh>
    <phoneticPr fontId="3"/>
  </si>
  <si>
    <t>学校名</t>
    <rPh sb="0" eb="2">
      <t>ガッコウ</t>
    </rPh>
    <rPh sb="2" eb="3">
      <t>メイ</t>
    </rPh>
    <phoneticPr fontId="3"/>
  </si>
  <si>
    <t>冷房期</t>
    <rPh sb="0" eb="3">
      <t>レイボウキ</t>
    </rPh>
    <phoneticPr fontId="3"/>
  </si>
  <si>
    <t>暖房期</t>
    <rPh sb="0" eb="2">
      <t>ダンボウ</t>
    </rPh>
    <rPh sb="2" eb="3">
      <t>キ</t>
    </rPh>
    <phoneticPr fontId="3"/>
  </si>
  <si>
    <t>対象校あたりのピーク時負荷（MW）</t>
    <rPh sb="0" eb="3">
      <t>タイショウコウ</t>
    </rPh>
    <rPh sb="10" eb="11">
      <t>ジ</t>
    </rPh>
    <rPh sb="11" eb="13">
      <t>フカ</t>
    </rPh>
    <phoneticPr fontId="3"/>
  </si>
  <si>
    <t>対象校
No</t>
    <rPh sb="0" eb="2">
      <t>タイショウ</t>
    </rPh>
    <rPh sb="2" eb="3">
      <t>コウ</t>
    </rPh>
    <phoneticPr fontId="3"/>
  </si>
  <si>
    <t>普通教室・特別教室 計</t>
    <rPh sb="0" eb="4">
      <t>フツウキョウシツ</t>
    </rPh>
    <rPh sb="5" eb="7">
      <t>トクベツ</t>
    </rPh>
    <rPh sb="7" eb="9">
      <t>キョウシツ</t>
    </rPh>
    <rPh sb="10" eb="11">
      <t>ケイ</t>
    </rPh>
    <phoneticPr fontId="3"/>
  </si>
  <si>
    <t>対象室数（室）</t>
    <rPh sb="0" eb="4">
      <t>タイショウシツスウ</t>
    </rPh>
    <rPh sb="5" eb="6">
      <t>シツ</t>
    </rPh>
    <phoneticPr fontId="3"/>
  </si>
  <si>
    <t>対象室面積（㎡）</t>
    <rPh sb="0" eb="2">
      <t>タイショウ</t>
    </rPh>
    <rPh sb="2" eb="3">
      <t>シツ</t>
    </rPh>
    <rPh sb="3" eb="5">
      <t>メンセキ</t>
    </rPh>
    <phoneticPr fontId="3"/>
  </si>
  <si>
    <t>※以下の行列は、様式8-5のエネルギー費用の計算に必要となる部分のため、列をコピーする際には、一緒にコピーすること。</t>
    <rPh sb="1" eb="3">
      <t>イカ</t>
    </rPh>
    <rPh sb="4" eb="6">
      <t>ギョウレツ</t>
    </rPh>
    <rPh sb="8" eb="10">
      <t>ヨウシキ</t>
    </rPh>
    <rPh sb="19" eb="21">
      <t>ヒヨウ</t>
    </rPh>
    <rPh sb="22" eb="24">
      <t>ケイサン</t>
    </rPh>
    <rPh sb="25" eb="27">
      <t>ヒツヨウ</t>
    </rPh>
    <rPh sb="30" eb="32">
      <t>ブブン</t>
    </rPh>
    <rPh sb="36" eb="37">
      <t>レツ</t>
    </rPh>
    <rPh sb="43" eb="44">
      <t>サイ</t>
    </rPh>
    <rPh sb="47" eb="49">
      <t>イッショ</t>
    </rPh>
    <phoneticPr fontId="3"/>
  </si>
  <si>
    <t>○本事業で設置する新設等設備の室内機、室外機及び全熱交換器について、入力すること。なお、1つの種類の機器につき1行に入力し、同じ種類の機器を重複して入力しないこと。
○作成にあたっては、黄色のセル（色のついたセル）に入力すること。
○「機器登録記号」は、異なる種類の機器を識別できるよう記入例を参考に任意の記号を設定すること。なお、「機器登録番号」は、様式５－９「対象室数の変更に伴うサービス対価改定に係る変更単価表」及び様式８－４「対象校別空調設備等機器リスト」と一致させること。
○室内機・EHP用、室内機・GHP用、EHP室外機及びGHP室外機ごとに、機器仕様書、カタログ等に掲載の機器の能力、電力消費量、待機電力消費量、本事業における設置台数、製造者名及び型番を入力すること。なお、室内機には室内機形式（天井吊形、天井カセット形等）、GHP室外機にはガス消費量も入力すること。
○本様式に記載する機器能力等の根拠となる、資料等の該当箇所を添付すること。
○行は、過不足に応じて、適宜追加又は削除すること。追加を行う場合は、指定のある行よりも上で新たな行を挿入すること。
○印刷する際には、数値等が表示されていることを確認すること。また、必要に応じて、適宜レイアウトを見やすいように整えること。
（注釈）
※1 空調運転時間帯以外の時間帯に、機器が消費する電力を記入すること(但し、待機電力を消費しない特別な措置を講じる場合はその旨を明記すること。)。
※2 蓄熱式の場合は、蓄熱利用時の能力、消費電力を記入すること。</t>
    <rPh sb="15" eb="18">
      <t>シツナイキ</t>
    </rPh>
    <rPh sb="19" eb="22">
      <t>シツガイキ</t>
    </rPh>
    <rPh sb="22" eb="23">
      <t>オヨ</t>
    </rPh>
    <rPh sb="24" eb="26">
      <t>ゼンネツ</t>
    </rPh>
    <rPh sb="26" eb="29">
      <t>コウカンキ</t>
    </rPh>
    <rPh sb="167" eb="169">
      <t>キキ</t>
    </rPh>
    <rPh sb="169" eb="171">
      <t>トウロク</t>
    </rPh>
    <rPh sb="171" eb="173">
      <t>バンゴウ</t>
    </rPh>
    <rPh sb="176" eb="178">
      <t>ヨウシキ</t>
    </rPh>
    <rPh sb="209" eb="210">
      <t>オヨ</t>
    </rPh>
    <rPh sb="211" eb="213">
      <t>ヨウシキ</t>
    </rPh>
    <rPh sb="233" eb="235">
      <t>イッチ</t>
    </rPh>
    <rPh sb="267" eb="268">
      <t>オヨ</t>
    </rPh>
    <rPh sb="279" eb="281">
      <t>キキ</t>
    </rPh>
    <rPh sb="281" eb="284">
      <t>シヨウショ</t>
    </rPh>
    <rPh sb="289" eb="290">
      <t>ナド</t>
    </rPh>
    <rPh sb="291" eb="293">
      <t>ケイサイ</t>
    </rPh>
    <rPh sb="314" eb="317">
      <t>ホンジギョウ</t>
    </rPh>
    <rPh sb="321" eb="323">
      <t>セッチ</t>
    </rPh>
    <rPh sb="323" eb="325">
      <t>ダイスウ</t>
    </rPh>
    <rPh sb="345" eb="348">
      <t>シツナイキ</t>
    </rPh>
    <rPh sb="394" eb="397">
      <t>ホンヨウシキ</t>
    </rPh>
    <rPh sb="398" eb="400">
      <t>キサイ</t>
    </rPh>
    <rPh sb="402" eb="406">
      <t>キキノウリョク</t>
    </rPh>
    <rPh sb="406" eb="407">
      <t>ナド</t>
    </rPh>
    <rPh sb="408" eb="410">
      <t>コンキョ</t>
    </rPh>
    <rPh sb="414" eb="416">
      <t>シリョウ</t>
    </rPh>
    <rPh sb="416" eb="417">
      <t>ナド</t>
    </rPh>
    <rPh sb="418" eb="420">
      <t>ガイトウ</t>
    </rPh>
    <rPh sb="420" eb="422">
      <t>カショ</t>
    </rPh>
    <rPh sb="423" eb="425">
      <t>テンプ</t>
    </rPh>
    <rPh sb="456" eb="458">
      <t>ツイカ</t>
    </rPh>
    <rPh sb="459" eb="460">
      <t>オコナ</t>
    </rPh>
    <rPh sb="461" eb="463">
      <t>バアイ</t>
    </rPh>
    <rPh sb="465" eb="467">
      <t>シテイ</t>
    </rPh>
    <rPh sb="470" eb="471">
      <t>ギョウ</t>
    </rPh>
    <rPh sb="474" eb="475">
      <t>ウエ</t>
    </rPh>
    <rPh sb="476" eb="477">
      <t>アラ</t>
    </rPh>
    <rPh sb="479" eb="480">
      <t>ギョウ</t>
    </rPh>
    <rPh sb="481" eb="483">
      <t>ソウニュウ</t>
    </rPh>
    <phoneticPr fontId="3"/>
  </si>
  <si>
    <t>１ 電力料金</t>
    <rPh sb="2" eb="6">
      <t>デンリョクリョウキン</t>
    </rPh>
    <phoneticPr fontId="3"/>
  </si>
  <si>
    <t>２ 都市ガス料金</t>
    <rPh sb="2" eb="4">
      <t>トシ</t>
    </rPh>
    <rPh sb="6" eb="8">
      <t>リョウキン</t>
    </rPh>
    <phoneticPr fontId="3"/>
  </si>
  <si>
    <t>３ LPガス料金</t>
    <rPh sb="6" eb="8">
      <t>リョウキン</t>
    </rPh>
    <phoneticPr fontId="3"/>
  </si>
  <si>
    <t>ピーク時負荷は、様式８－７－１を反映し、整合させること。</t>
    <rPh sb="3" eb="4">
      <t>ジ</t>
    </rPh>
    <rPh sb="4" eb="6">
      <t>フカ</t>
    </rPh>
    <rPh sb="8" eb="10">
      <t>ヨウシキ</t>
    </rPh>
    <rPh sb="16" eb="18">
      <t>ハンエイ</t>
    </rPh>
    <rPh sb="20" eb="22">
      <t>セイゴウ</t>
    </rPh>
    <phoneticPr fontId="3"/>
  </si>
  <si>
    <t>LPガス料金のメニューは、川崎市特定物品等契約事務取扱要綱第2条の規定に基づく統一納入価格（令和5年3月～5月）とする。</t>
    <rPh sb="4" eb="6">
      <t>リョウキン</t>
    </rPh>
    <phoneticPr fontId="3"/>
  </si>
  <si>
    <t>４ 熱量換算係数</t>
    <rPh sb="2" eb="4">
      <t>ネツリョウ</t>
    </rPh>
    <rPh sb="4" eb="6">
      <t>カンサン</t>
    </rPh>
    <rPh sb="6" eb="8">
      <t>ケイスウ</t>
    </rPh>
    <phoneticPr fontId="3"/>
  </si>
  <si>
    <t>【作成要領】</t>
    <rPh sb="1" eb="3">
      <t>サクセイ</t>
    </rPh>
    <rPh sb="3" eb="5">
      <t>ヨウリョウ</t>
    </rPh>
    <phoneticPr fontId="3"/>
  </si>
  <si>
    <t>○本様式には、対象室ごとに設置する室内機、全熱交換器及び当該室内機を連結する室外機について、入力を行うこと。作成にあたっては、黄色のセル（色のついたセル）に入力すること。
○「１ 室内機」の「対象室名」及び「対象室区分」は、事業対象室・対象設備資料として貸与する「対象室等一覧」に基づき、対象室番号を整合させて入力すること。
○「１ 室内機」と「２ 室内機」の「室外機系統名」には、連結させる室内機と室外機の系統を一致させて入力すること。
○「１ 室内機」と「２ 室内機」の「都市/LPガス（GHPの場合）」には、エネルギー方式が「GHP」の場合に、使用するエネルギーを都市ガス又はLPガスから選択し入力すること。
○行は、過不足に応じて、適宜追加又は削除すること。追加を行う場合は、指定のある行よりも上で新たな行を挿入すること。印刷する際には、数値等が表示されていることを確認すること。また、必要に応じて、適宜レイアウトを見やすいように整えること。
○本様式で計画されている機器等は、提案者によって要求水準を満たすことを保証するものであり、万が一、事業実施段階において、熱負荷計算の結果等により、より大きな能力の機器等の設置の必要が生じた場合は、提案者の責任及び費用負担において、必要な能力以上の機器を選定し、要求水準を満たす対応を行うこと。</t>
    <rPh sb="1" eb="4">
      <t>ホンヨウシキ</t>
    </rPh>
    <rPh sb="7" eb="10">
      <t>タイショウシツ</t>
    </rPh>
    <rPh sb="13" eb="15">
      <t>セッチ</t>
    </rPh>
    <rPh sb="17" eb="20">
      <t>シツナイキ</t>
    </rPh>
    <rPh sb="21" eb="23">
      <t>ゼンネツ</t>
    </rPh>
    <rPh sb="23" eb="26">
      <t>コウカンキ</t>
    </rPh>
    <rPh sb="26" eb="27">
      <t>オヨ</t>
    </rPh>
    <rPh sb="28" eb="30">
      <t>トウガイ</t>
    </rPh>
    <rPh sb="30" eb="33">
      <t>シツナイキ</t>
    </rPh>
    <rPh sb="34" eb="36">
      <t>レンケツ</t>
    </rPh>
    <rPh sb="38" eb="41">
      <t>シツガイキ</t>
    </rPh>
    <rPh sb="46" eb="48">
      <t>ニュウリョク</t>
    </rPh>
    <rPh sb="49" eb="50">
      <t>オコナ</t>
    </rPh>
    <rPh sb="90" eb="93">
      <t>シツナイキ</t>
    </rPh>
    <rPh sb="99" eb="100">
      <t>メイ</t>
    </rPh>
    <rPh sb="101" eb="102">
      <t>オヨ</t>
    </rPh>
    <rPh sb="104" eb="107">
      <t>タイショウシツ</t>
    </rPh>
    <rPh sb="107" eb="109">
      <t>クブン</t>
    </rPh>
    <rPh sb="135" eb="136">
      <t>ナド</t>
    </rPh>
    <rPh sb="155" eb="157">
      <t>ニュウリョク</t>
    </rPh>
    <rPh sb="181" eb="184">
      <t>シツガイキ</t>
    </rPh>
    <rPh sb="184" eb="187">
      <t>ケイトウメイ</t>
    </rPh>
    <rPh sb="191" eb="193">
      <t>レンケツ</t>
    </rPh>
    <rPh sb="204" eb="206">
      <t>ケイトウ</t>
    </rPh>
    <rPh sb="207" eb="209">
      <t>イッチ</t>
    </rPh>
    <rPh sb="212" eb="214">
      <t>ニュウリョク</t>
    </rPh>
    <rPh sb="238" eb="240">
      <t>トシ</t>
    </rPh>
    <rPh sb="250" eb="252">
      <t>バアイ</t>
    </rPh>
    <rPh sb="262" eb="264">
      <t>ホウシキ</t>
    </rPh>
    <rPh sb="271" eb="273">
      <t>バアイ</t>
    </rPh>
    <rPh sb="275" eb="277">
      <t>シヨウ</t>
    </rPh>
    <rPh sb="285" eb="287">
      <t>トシ</t>
    </rPh>
    <rPh sb="289" eb="290">
      <t>マタ</t>
    </rPh>
    <rPh sb="297" eb="299">
      <t>センタク</t>
    </rPh>
    <rPh sb="300" eb="302">
      <t>ニュウリョク</t>
    </rPh>
    <rPh sb="427" eb="430">
      <t>ホンヨウシキ</t>
    </rPh>
    <rPh sb="431" eb="433">
      <t>ケイカク</t>
    </rPh>
    <rPh sb="438" eb="440">
      <t>キキ</t>
    </rPh>
    <rPh sb="440" eb="441">
      <t>ナド</t>
    </rPh>
    <rPh sb="504" eb="506">
      <t>ノウリョク</t>
    </rPh>
    <rPh sb="517" eb="518">
      <t>ショウ</t>
    </rPh>
    <rPh sb="530" eb="531">
      <t>オヨ</t>
    </rPh>
    <rPh sb="532" eb="536">
      <t>ヒヨウフタン</t>
    </rPh>
    <phoneticPr fontId="3"/>
  </si>
  <si>
    <t>面積あたりのピーク時負荷（W/㎡）</t>
    <rPh sb="0" eb="2">
      <t>メンセキ</t>
    </rPh>
    <rPh sb="9" eb="10">
      <t>ジ</t>
    </rPh>
    <rPh sb="10" eb="12">
      <t>フカ</t>
    </rPh>
    <phoneticPr fontId="3"/>
  </si>
  <si>
    <t>基準単位料金を適用</t>
    <rPh sb="0" eb="2">
      <t>キジュン</t>
    </rPh>
    <rPh sb="2" eb="4">
      <t>タンイ</t>
    </rPh>
    <rPh sb="4" eb="6">
      <t>リョウキン</t>
    </rPh>
    <rPh sb="7" eb="9">
      <t>テキヨウ</t>
    </rPh>
    <phoneticPr fontId="3"/>
  </si>
  <si>
    <t>都市ガス料金のメニューは、東京ガスの「業務用・工業用選択約款-1 小型空調専用契約」とし、冬期分及びその他期分の従量料金には、基準単位料金を適用する。</t>
    <rPh sb="0" eb="2">
      <t>トシ</t>
    </rPh>
    <rPh sb="4" eb="6">
      <t>リョウキン</t>
    </rPh>
    <rPh sb="45" eb="47">
      <t>トウキ</t>
    </rPh>
    <rPh sb="47" eb="48">
      <t>ブン</t>
    </rPh>
    <rPh sb="48" eb="49">
      <t>オヨ</t>
    </rPh>
    <rPh sb="52" eb="54">
      <t>タキ</t>
    </rPh>
    <rPh sb="54" eb="55">
      <t>ブン</t>
    </rPh>
    <rPh sb="56" eb="60">
      <t>ジュウリョウリョウキン</t>
    </rPh>
    <rPh sb="63" eb="65">
      <t>キジュン</t>
    </rPh>
    <rPh sb="65" eb="67">
      <t>タンイ</t>
    </rPh>
    <rPh sb="67" eb="69">
      <t>リョウキン</t>
    </rPh>
    <rPh sb="70" eb="72">
      <t>テキヨウ</t>
    </rPh>
    <phoneticPr fontId="3"/>
  </si>
  <si>
    <t>室数あたりのピーク時負荷（kW/室）</t>
    <rPh sb="0" eb="2">
      <t>シツスウ</t>
    </rPh>
    <rPh sb="9" eb="10">
      <t>ジ</t>
    </rPh>
    <rPh sb="10" eb="12">
      <t>フカ</t>
    </rPh>
    <rPh sb="16" eb="17">
      <t>シツ</t>
    </rPh>
    <phoneticPr fontId="3"/>
  </si>
  <si>
    <t>電力料金のメニューは、東京電力の業務用電力（2023年4月1日からの料金単価）とし、再エネ発電促進賦課金は、2023年5月分から2024年4月分までの単価とする。</t>
    <rPh sb="0" eb="4">
      <t>デンリョクリョウキン</t>
    </rPh>
    <rPh sb="58" eb="59">
      <t>ネン</t>
    </rPh>
    <rPh sb="60" eb="61">
      <t>ガツ</t>
    </rPh>
    <rPh sb="61" eb="62">
      <t>ブン</t>
    </rPh>
    <rPh sb="68" eb="69">
      <t>ネン</t>
    </rPh>
    <rPh sb="70" eb="71">
      <t>ガツ</t>
    </rPh>
    <rPh sb="71" eb="72">
      <t>ブン</t>
    </rPh>
    <rPh sb="75" eb="77">
      <t>タンカ</t>
    </rPh>
    <phoneticPr fontId="3"/>
  </si>
  <si>
    <t>※空調設備の熱源のうち、</t>
    <rPh sb="1" eb="3">
      <t>クウチョウ</t>
    </rPh>
    <rPh sb="3" eb="5">
      <t>セツビ</t>
    </rPh>
    <rPh sb="6" eb="8">
      <t>ネツゲン</t>
    </rPh>
    <phoneticPr fontId="3"/>
  </si>
  <si>
    <t>のいずれか一つを選択して記入すること。</t>
    <phoneticPr fontId="3"/>
  </si>
  <si>
    <t>室外機</t>
    <rPh sb="0" eb="3">
      <t>シツガイキ</t>
    </rPh>
    <phoneticPr fontId="4"/>
  </si>
  <si>
    <t>EHP対象室のピーク時負荷（MW）</t>
    <rPh sb="3" eb="5">
      <t>タイショウ</t>
    </rPh>
    <rPh sb="5" eb="6">
      <t>シツ</t>
    </rPh>
    <phoneticPr fontId="3"/>
  </si>
  <si>
    <t>GHP・都市ガス対象室のピーク時負荷（MW）</t>
    <rPh sb="4" eb="6">
      <t>トシ</t>
    </rPh>
    <rPh sb="8" eb="11">
      <t>タイショウシツ</t>
    </rPh>
    <rPh sb="15" eb="16">
      <t>ジ</t>
    </rPh>
    <rPh sb="16" eb="18">
      <t>フカ</t>
    </rPh>
    <phoneticPr fontId="3"/>
  </si>
  <si>
    <t>GHP・LPガス対象室のピーク時負荷（MW）</t>
    <rPh sb="8" eb="11">
      <t>タイショウシツ</t>
    </rPh>
    <rPh sb="15" eb="16">
      <t>ジ</t>
    </rPh>
    <rPh sb="16" eb="18">
      <t>フカ</t>
    </rPh>
    <phoneticPr fontId="3"/>
  </si>
  <si>
    <t>　　様式８－６に入力し、整合させること。</t>
    <phoneticPr fontId="3"/>
  </si>
  <si>
    <t>※ 各消費量は、対象校別・エネルギー別に</t>
    <rPh sb="2" eb="3">
      <t>カク</t>
    </rPh>
    <rPh sb="3" eb="6">
      <t>ショウヒリョウ</t>
    </rPh>
    <rPh sb="8" eb="11">
      <t>タイショウコウ</t>
    </rPh>
    <rPh sb="11" eb="12">
      <t>ベツ</t>
    </rPh>
    <rPh sb="18" eb="19">
      <t>ベツ</t>
    </rPh>
    <phoneticPr fontId="3"/>
  </si>
  <si>
    <t>※ 各金額は、対象校別・エネルギー別に様式８－６に入力し、整合させること。</t>
    <rPh sb="2" eb="3">
      <t>カク</t>
    </rPh>
    <rPh sb="3" eb="5">
      <t>キンガク</t>
    </rPh>
    <rPh sb="7" eb="9">
      <t>タイショウ</t>
    </rPh>
    <rPh sb="9" eb="10">
      <t>コウ</t>
    </rPh>
    <rPh sb="10" eb="11">
      <t>ベツ</t>
    </rPh>
    <rPh sb="17" eb="18">
      <t>ベツ</t>
    </rPh>
    <rPh sb="19" eb="21">
      <t>ヨウシキ</t>
    </rPh>
    <rPh sb="25" eb="27">
      <t>ニュウリョク</t>
    </rPh>
    <rPh sb="29" eb="31">
      <t>セイゴウ</t>
    </rPh>
    <phoneticPr fontId="3"/>
  </si>
  <si>
    <t>△△小学校</t>
    <rPh sb="2" eb="5">
      <t>ショウガッコウ</t>
    </rPh>
    <phoneticPr fontId="3"/>
  </si>
  <si>
    <t>整備対象校別空調設備等機器リスト</t>
    <rPh sb="0" eb="2">
      <t>セイビ</t>
    </rPh>
    <rPh sb="2" eb="4">
      <t>タイショウ</t>
    </rPh>
    <rPh sb="4" eb="5">
      <t>コウ</t>
    </rPh>
    <rPh sb="5" eb="6">
      <t>ベツ</t>
    </rPh>
    <rPh sb="6" eb="8">
      <t>クウチョウ</t>
    </rPh>
    <rPh sb="8" eb="10">
      <t>セツビ</t>
    </rPh>
    <rPh sb="10" eb="11">
      <t>ナド</t>
    </rPh>
    <rPh sb="11" eb="13">
      <t>キキ</t>
    </rPh>
    <phoneticPr fontId="4"/>
  </si>
  <si>
    <r>
      <t>○本事業で設置する新設等設備による年間のエネルギー消費量及びエネルギー費用を入力すること。
○様式８－５－１「学校別エネルギー等積算表（小学校）」</t>
    </r>
    <r>
      <rPr>
        <sz val="11"/>
        <color rgb="FFFF0000"/>
        <rFont val="ＭＳ Ｐゴシック"/>
        <family val="3"/>
        <charset val="128"/>
      </rPr>
      <t>（電気、都市ガス、LPガス）</t>
    </r>
    <r>
      <rPr>
        <sz val="11"/>
        <rFont val="ＭＳ Ｐゴシック"/>
        <family val="3"/>
        <charset val="128"/>
      </rPr>
      <t>及び様式８－５－２「学校別エネルギー等積算表（中学校）」</t>
    </r>
    <r>
      <rPr>
        <sz val="11"/>
        <color rgb="FFFF0000"/>
        <rFont val="ＭＳ Ｐゴシック"/>
        <family val="3"/>
        <charset val="128"/>
      </rPr>
      <t>（電気、都市ガス、LPガス）</t>
    </r>
    <r>
      <rPr>
        <sz val="11"/>
        <rFont val="ＭＳ Ｐゴシック"/>
        <family val="3"/>
        <charset val="128"/>
      </rPr>
      <t>によって算出される計算結果を反映させ、整合させること。
○円単位で入力し、１円未満の端数は切り捨てること。なお、金額は、消費税及び地方消費税相当額（10％）を加えた額とする。
○「△」印を付した対象校は、「維持管理業務のみ」を行う対象校のため、エネルギー消費量及びエネルギー費用は算出しない。
○本様式によって算出される年間のエネルギー費用を用いて、落札者決定基準「維持管理に関する項目」の「ライフサイクルコスト縮減への配慮」に関する評価において点数化する。
○印刷する際には、数値等が表示されていることを確認すること。また、必要に応じて、適宜レイアウトを見やすいように整えること。
○本様式は、Microsoft Excelにより作成し、計算過程がわかるように計算式（関数）を残したExcelファイルも提出すること。</t>
    </r>
    <rPh sb="9" eb="11">
      <t>シンセツ</t>
    </rPh>
    <rPh sb="11" eb="12">
      <t>ナド</t>
    </rPh>
    <rPh sb="12" eb="14">
      <t>セツビ</t>
    </rPh>
    <rPh sb="17" eb="19">
      <t>ネンカン</t>
    </rPh>
    <rPh sb="25" eb="28">
      <t>ショウヒリョウ</t>
    </rPh>
    <rPh sb="28" eb="29">
      <t>オヨ</t>
    </rPh>
    <rPh sb="35" eb="37">
      <t>ヒヨウ</t>
    </rPh>
    <rPh sb="38" eb="40">
      <t>ニュウリョク</t>
    </rPh>
    <rPh sb="47" eb="49">
      <t>ヨウシキ</t>
    </rPh>
    <rPh sb="74" eb="76">
      <t>デンキ</t>
    </rPh>
    <rPh sb="77" eb="79">
      <t>トシ</t>
    </rPh>
    <rPh sb="87" eb="88">
      <t>オヨ</t>
    </rPh>
    <rPh sb="89" eb="91">
      <t>ヨウシキ</t>
    </rPh>
    <rPh sb="110" eb="111">
      <t>チュウ</t>
    </rPh>
    <rPh sb="133" eb="135">
      <t>サンシュツ</t>
    </rPh>
    <rPh sb="277" eb="278">
      <t>ホン</t>
    </rPh>
    <rPh sb="278" eb="280">
      <t>ヨウシキ</t>
    </rPh>
    <rPh sb="284" eb="286">
      <t>サンシュツ</t>
    </rPh>
    <rPh sb="289" eb="291">
      <t>ネンカン</t>
    </rPh>
    <rPh sb="297" eb="299">
      <t>ヒヨウ</t>
    </rPh>
    <rPh sb="300" eb="301">
      <t>モチ</t>
    </rPh>
    <phoneticPr fontId="3"/>
  </si>
  <si>
    <r>
      <t>○本事業の提案を行うにあたって想定している、各対象校の全ての対象室の合計のピーク時負荷を入力すること。作成にあたっては、黄色のセル（色のついたセル）の必要箇所に該当する数値を入力すること。
○本様式のピーク時負荷は、様式８－５－１「学校別エネルギー等積算表（小学校）」</t>
    </r>
    <r>
      <rPr>
        <sz val="11"/>
        <color rgb="FFFF0000"/>
        <rFont val="ＭＳ Ｐゴシック"/>
        <family val="3"/>
        <charset val="128"/>
      </rPr>
      <t>（電気、都市ガス、LPガス）</t>
    </r>
    <r>
      <rPr>
        <sz val="11"/>
        <color theme="1"/>
        <rFont val="ＭＳ Ｐゴシック"/>
        <family val="3"/>
        <charset val="128"/>
      </rPr>
      <t>に反映させ、整合させること。
○印刷する際には、数値等が表示されていることを確認すること。また、必要に応じて、適宜レイアウトを見やすいように整えること。
○本様式は、Microsoft Excelにより作成し、計算過程がわかるように計算式（関数）を残したExcelファイルも提出すること。</t>
    </r>
    <rPh sb="1" eb="4">
      <t>ホンジギョウ</t>
    </rPh>
    <rPh sb="5" eb="7">
      <t>テイアン</t>
    </rPh>
    <rPh sb="8" eb="9">
      <t>オコナ</t>
    </rPh>
    <rPh sb="15" eb="17">
      <t>ソウテイ</t>
    </rPh>
    <rPh sb="22" eb="26">
      <t>カクタイショウコウ</t>
    </rPh>
    <rPh sb="27" eb="28">
      <t>スベ</t>
    </rPh>
    <rPh sb="30" eb="33">
      <t>タイショウシツ</t>
    </rPh>
    <rPh sb="34" eb="36">
      <t>ゴウケイ</t>
    </rPh>
    <rPh sb="40" eb="41">
      <t>ジ</t>
    </rPh>
    <rPh sb="41" eb="43">
      <t>フカ</t>
    </rPh>
    <rPh sb="44" eb="46">
      <t>ニュウリョク</t>
    </rPh>
    <rPh sb="84" eb="86">
      <t>スウチ</t>
    </rPh>
    <rPh sb="96" eb="99">
      <t>ホンヨウシキ</t>
    </rPh>
    <rPh sb="103" eb="104">
      <t>ジ</t>
    </rPh>
    <rPh sb="104" eb="106">
      <t>フカ</t>
    </rPh>
    <rPh sb="108" eb="110">
      <t>ヨウシキ</t>
    </rPh>
    <rPh sb="129" eb="130">
      <t>ショウ</t>
    </rPh>
    <rPh sb="149" eb="151">
      <t>ハンエイ</t>
    </rPh>
    <rPh sb="154" eb="156">
      <t>セイゴウ</t>
    </rPh>
    <phoneticPr fontId="3"/>
  </si>
  <si>
    <t>様式８－４の各対象校、各エネルギー方式の合計と整合させること。</t>
    <rPh sb="0" eb="2">
      <t>ヨウシキ</t>
    </rPh>
    <rPh sb="6" eb="10">
      <t>カクタイショウコウ</t>
    </rPh>
    <rPh sb="11" eb="12">
      <t>カク</t>
    </rPh>
    <rPh sb="17" eb="19">
      <t>ホウシキ</t>
    </rPh>
    <rPh sb="20" eb="22">
      <t>ゴウケイ</t>
    </rPh>
    <rPh sb="23" eb="25">
      <t>セイゴウ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</si>
</sst>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_ "/>
    <numFmt numFmtId="178" formatCode="0.00_ "/>
    <numFmt numFmtId="179" formatCode="0.000"/>
    <numFmt numFmtId="180" formatCode="0.0"/>
    <numFmt numFmtId="181" formatCode="#,##0.0;[Red]\-#,##0.0"/>
    <numFmt numFmtId="182" formatCode="0.0000_ "/>
    <numFmt numFmtId="183" formatCode="#,##0.000;[Red]\-#,##0.000"/>
  </numFmts>
  <fonts count="36">
    <font>
      <sz val="10"/>
      <color theme="1"/>
      <name val="HGPｺﾞｼｯｸM"/>
      <family val="2"/>
      <charset val="128"/>
    </font>
    <font>
      <sz val="11"/>
      <color theme="1"/>
      <name val="ＭＳ Ｐゴシック"/>
      <family val="2"/>
      <charset val="128"/>
    </font>
    <font>
      <sz val="11"/>
      <name val="ＭＳ Ｐゴシック"/>
      <family val="3"/>
      <charset val="128"/>
    </font>
    <font>
      <sz val="6"/>
      <name val="HGPｺﾞｼｯｸM"/>
      <family val="2"/>
      <charset val="128"/>
    </font>
    <font>
      <sz val="6"/>
      <name val="ＭＳ Ｐゴシック"/>
      <family val="3"/>
      <charset val="128"/>
    </font>
    <font>
      <sz val="10"/>
      <name val="ＭＳ Ｐゴシック"/>
      <family val="3"/>
      <charset val="128"/>
    </font>
    <font>
      <sz val="6"/>
      <name val="游ゴシック"/>
      <family val="2"/>
      <charset val="128"/>
      <scheme val="minor"/>
    </font>
    <font>
      <vertAlign val="superscript"/>
      <sz val="11"/>
      <name val="ＭＳ Ｐゴシック"/>
      <family val="3"/>
      <charset val="128"/>
    </font>
    <font>
      <sz val="10"/>
      <color rgb="FFFF0000"/>
      <name val="ＭＳ Ｐゴシック"/>
      <family val="3"/>
      <charset val="128"/>
    </font>
    <font>
      <sz val="9"/>
      <name val="ＭＳ Ｐゴシック"/>
      <family val="3"/>
      <charset val="128"/>
    </font>
    <font>
      <sz val="8"/>
      <color indexed="10"/>
      <name val="ＭＳ Ｐゴシック"/>
      <family val="3"/>
      <charset val="128"/>
    </font>
    <font>
      <vertAlign val="superscript"/>
      <sz val="9"/>
      <name val="ＭＳ Ｐゴシック"/>
      <family val="3"/>
      <charset val="128"/>
    </font>
    <font>
      <sz val="9"/>
      <color indexed="10"/>
      <name val="ＭＳ Ｐゴシック"/>
      <family val="3"/>
      <charset val="128"/>
    </font>
    <font>
      <sz val="9"/>
      <color rgb="FFFF0000"/>
      <name val="ＭＳ Ｐゴシック"/>
      <family val="3"/>
      <charset val="128"/>
    </font>
    <font>
      <sz val="8"/>
      <color rgb="FFFF0000"/>
      <name val="ＭＳ Ｐゴシック"/>
      <family val="3"/>
      <charset val="128"/>
    </font>
    <font>
      <sz val="8"/>
      <name val="ＭＳ Ｐゴシック"/>
      <family val="3"/>
      <charset val="128"/>
    </font>
    <font>
      <sz val="11"/>
      <color theme="1"/>
      <name val="游ゴシック"/>
      <family val="2"/>
      <charset val="128"/>
      <scheme val="minor"/>
    </font>
    <font>
      <vertAlign val="superscript"/>
      <sz val="6"/>
      <name val="ＭＳ Ｐゴシック"/>
      <family val="3"/>
      <charset val="128"/>
    </font>
    <font>
      <sz val="6"/>
      <name val="ＭＳ Ｐ明朝"/>
      <family val="2"/>
      <charset val="128"/>
    </font>
    <font>
      <b/>
      <sz val="9"/>
      <color rgb="FFFF0000"/>
      <name val="ＭＳ Ｐゴシック"/>
      <family val="3"/>
      <charset val="128"/>
    </font>
    <font>
      <sz val="10"/>
      <color theme="1"/>
      <name val="ＭＳ Ｐゴシック"/>
      <family val="3"/>
      <charset val="128"/>
    </font>
    <font>
      <sz val="11"/>
      <color theme="1"/>
      <name val="ＭＳ Ｐゴシック"/>
      <family val="3"/>
      <charset val="128"/>
    </font>
    <font>
      <sz val="10"/>
      <color theme="1"/>
      <name val="HGPｺﾞｼｯｸM"/>
      <family val="2"/>
      <charset val="128"/>
    </font>
    <font>
      <sz val="12"/>
      <name val="ＭＳ Ｐゴシック"/>
      <family val="3"/>
      <charset val="128"/>
    </font>
    <font>
      <sz val="10.5"/>
      <color theme="1"/>
      <name val="ＭＳ Ｐ明朝"/>
      <family val="2"/>
      <charset val="128"/>
    </font>
    <font>
      <sz val="12"/>
      <color theme="1"/>
      <name val="ＭＳ Ｐゴシック"/>
      <family val="3"/>
      <charset val="128"/>
    </font>
    <font>
      <sz val="10.5"/>
      <color theme="1"/>
      <name val="ＭＳ Ｐゴシック"/>
      <family val="3"/>
      <charset val="128"/>
    </font>
    <font>
      <sz val="10"/>
      <color theme="0"/>
      <name val="ＭＳ Ｐゴシック"/>
      <family val="3"/>
      <charset val="128"/>
    </font>
    <font>
      <b/>
      <sz val="9"/>
      <name val="ＭＳ Ｐゴシック"/>
      <family val="3"/>
      <charset val="128"/>
    </font>
    <font>
      <b/>
      <sz val="12"/>
      <name val="ＭＳ Ｐゴシック"/>
      <family val="3"/>
      <charset val="128"/>
    </font>
    <font>
      <sz val="10.5"/>
      <name val="ＭＳ Ｐゴシック"/>
      <family val="3"/>
      <charset val="128"/>
    </font>
    <font>
      <vertAlign val="superscript"/>
      <sz val="10.5"/>
      <color theme="1"/>
      <name val="ＭＳ Ｐゴシック"/>
      <family val="3"/>
      <charset val="128"/>
    </font>
    <font>
      <sz val="10.5"/>
      <color rgb="FFC00000"/>
      <name val="ＭＳ Ｐゴシック"/>
      <family val="3"/>
      <charset val="128"/>
    </font>
    <font>
      <vertAlign val="superscript"/>
      <sz val="10.5"/>
      <name val="ＭＳ Ｐゴシック"/>
      <family val="3"/>
      <charset val="128"/>
    </font>
    <font>
      <sz val="11"/>
      <color rgb="FFFF0000"/>
      <name val="ＭＳ Ｐゴシック"/>
      <family val="3"/>
      <charset val="128"/>
    </font>
    <font>
      <sz val="11"/>
      <color theme="1"/>
      <name val="游ゴシック"/>
      <family val="3"/>
      <charset val="128"/>
      <scheme val="minor"/>
    </font>
  </fonts>
  <fills count="16">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lightGray"/>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FF99"/>
        <bgColor indexed="64"/>
      </patternFill>
    </fill>
    <fill>
      <patternFill patternType="lightGray">
        <bgColor rgb="FFFFFF00"/>
      </patternFill>
    </fill>
  </fills>
  <borders count="2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style="thin">
        <color indexed="64"/>
      </right>
      <top/>
      <bottom/>
      <diagonal/>
    </border>
    <border>
      <left style="thin">
        <color indexed="64"/>
      </left>
      <right style="thin">
        <color indexed="64"/>
      </right>
      <top/>
      <bottom/>
      <diagonal/>
    </border>
    <border>
      <left/>
      <right style="double">
        <color indexed="64"/>
      </right>
      <top/>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bottom/>
      <diagonal/>
    </border>
    <border>
      <left style="double">
        <color indexed="64"/>
      </left>
      <right/>
      <top style="double">
        <color indexed="64"/>
      </top>
      <bottom/>
      <diagonal/>
    </border>
    <border>
      <left/>
      <right style="double">
        <color indexed="64"/>
      </right>
      <top style="double">
        <color indexed="64"/>
      </top>
      <bottom/>
      <diagonal/>
    </border>
    <border>
      <left style="medium">
        <color indexed="64"/>
      </left>
      <right/>
      <top/>
      <bottom style="double">
        <color indexed="64"/>
      </bottom>
      <diagonal/>
    </border>
    <border>
      <left style="medium">
        <color indexed="64"/>
      </left>
      <right style="thin">
        <color indexed="64"/>
      </right>
      <top style="double">
        <color indexed="64"/>
      </top>
      <bottom/>
      <diagonal/>
    </border>
    <border>
      <left/>
      <right style="double">
        <color indexed="64"/>
      </right>
      <top style="double">
        <color indexed="64"/>
      </top>
      <bottom style="hair">
        <color indexed="64"/>
      </bottom>
      <diagonal/>
    </border>
    <border>
      <left style="medium">
        <color indexed="64"/>
      </left>
      <right style="thin">
        <color indexed="64"/>
      </right>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style="hair">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double">
        <color indexed="64"/>
      </right>
      <top style="thin">
        <color indexed="64"/>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thin">
        <color indexed="64"/>
      </left>
      <right style="thin">
        <color indexed="64"/>
      </right>
      <top/>
      <bottom style="medium">
        <color indexed="64"/>
      </bottom>
      <diagonal/>
    </border>
    <border>
      <left style="double">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double">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double">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bottom style="thin">
        <color indexed="64"/>
      </bottom>
      <diagonal/>
    </border>
    <border>
      <left/>
      <right/>
      <top style="hair">
        <color indexed="64"/>
      </top>
      <bottom/>
      <diagonal/>
    </border>
    <border>
      <left style="medium">
        <color indexed="64"/>
      </left>
      <right style="thin">
        <color indexed="64"/>
      </right>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style="thin">
        <color indexed="64"/>
      </right>
      <top style="thin">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double">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3">
    <xf numFmtId="0" fontId="0" fillId="0" borderId="0">
      <alignment vertical="center"/>
    </xf>
    <xf numFmtId="0" fontId="2" fillId="0" borderId="0"/>
    <xf numFmtId="38" fontId="2" fillId="0" borderId="0" applyFont="0" applyFill="0" applyBorder="0" applyAlignment="0" applyProtection="0"/>
    <xf numFmtId="38" fontId="16" fillId="0" borderId="0" applyFont="0" applyFill="0" applyBorder="0" applyAlignment="0" applyProtection="0">
      <alignment vertical="center"/>
    </xf>
    <xf numFmtId="0" fontId="2" fillId="0" borderId="0"/>
    <xf numFmtId="38" fontId="22" fillId="0" borderId="0" applyFont="0" applyFill="0" applyBorder="0" applyAlignment="0" applyProtection="0">
      <alignment vertical="center"/>
    </xf>
    <xf numFmtId="0" fontId="24" fillId="0" borderId="0">
      <alignment vertical="center"/>
    </xf>
    <xf numFmtId="9" fontId="22" fillId="0" borderId="0" applyFont="0" applyFill="0" applyBorder="0" applyAlignment="0" applyProtection="0">
      <alignment vertical="center"/>
    </xf>
    <xf numFmtId="0" fontId="1" fillId="0" borderId="0">
      <alignment vertical="center"/>
    </xf>
    <xf numFmtId="0" fontId="35"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cellStyleXfs>
  <cellXfs count="1202">
    <xf numFmtId="0" fontId="0" fillId="0" borderId="0" xfId="0">
      <alignment vertical="center"/>
    </xf>
    <xf numFmtId="0" fontId="5" fillId="0" borderId="0" xfId="1" applyFont="1" applyAlignment="1">
      <alignment vertical="center"/>
    </xf>
    <xf numFmtId="0" fontId="5" fillId="0" borderId="0" xfId="1" applyFont="1" applyAlignment="1">
      <alignment horizontal="center" vertical="center"/>
    </xf>
    <xf numFmtId="0" fontId="8" fillId="0" borderId="0" xfId="1" applyFont="1" applyAlignment="1">
      <alignment horizontal="left" vertical="center"/>
    </xf>
    <xf numFmtId="0" fontId="9" fillId="0" borderId="0" xfId="1" applyFont="1" applyAlignment="1">
      <alignment vertical="center"/>
    </xf>
    <xf numFmtId="0" fontId="10" fillId="0" borderId="0" xfId="1" applyFont="1" applyAlignment="1">
      <alignment vertical="center"/>
    </xf>
    <xf numFmtId="0" fontId="9" fillId="3" borderId="32" xfId="1" applyFont="1" applyFill="1" applyBorder="1" applyAlignment="1">
      <alignment horizontal="center" vertical="center"/>
    </xf>
    <xf numFmtId="0" fontId="9" fillId="4" borderId="42" xfId="1" applyFont="1" applyFill="1" applyBorder="1" applyAlignment="1">
      <alignment horizontal="center" vertical="center"/>
    </xf>
    <xf numFmtId="0" fontId="9" fillId="3" borderId="22" xfId="1" applyFont="1" applyFill="1" applyBorder="1" applyAlignment="1">
      <alignment horizontal="center" vertical="center"/>
    </xf>
    <xf numFmtId="0" fontId="9" fillId="3" borderId="19" xfId="1" applyFont="1" applyFill="1" applyBorder="1" applyAlignment="1">
      <alignment horizontal="center" vertical="center"/>
    </xf>
    <xf numFmtId="0" fontId="9" fillId="4" borderId="19" xfId="1" applyFont="1" applyFill="1" applyBorder="1" applyAlignment="1">
      <alignment horizontal="center" vertical="center"/>
    </xf>
    <xf numFmtId="0" fontId="9" fillId="4" borderId="17" xfId="1" applyFont="1" applyFill="1" applyBorder="1" applyAlignment="1">
      <alignment horizontal="center" vertical="center"/>
    </xf>
    <xf numFmtId="0" fontId="9" fillId="3" borderId="18" xfId="1" applyFont="1" applyFill="1" applyBorder="1" applyAlignment="1">
      <alignment horizontal="center" vertical="center"/>
    </xf>
    <xf numFmtId="0" fontId="9" fillId="4" borderId="40" xfId="1" applyFont="1" applyFill="1" applyBorder="1" applyAlignment="1">
      <alignment horizontal="center" vertical="center"/>
    </xf>
    <xf numFmtId="0" fontId="9" fillId="3" borderId="30" xfId="1" applyFont="1" applyFill="1" applyBorder="1" applyAlignment="1">
      <alignment horizontal="center" vertical="center"/>
    </xf>
    <xf numFmtId="0" fontId="9" fillId="4" borderId="30" xfId="1" applyFont="1" applyFill="1" applyBorder="1" applyAlignment="1">
      <alignment horizontal="center" vertical="center"/>
    </xf>
    <xf numFmtId="0" fontId="12" fillId="0" borderId="74" xfId="1" applyFont="1" applyBorder="1" applyAlignment="1">
      <alignment vertical="center"/>
    </xf>
    <xf numFmtId="0" fontId="9" fillId="0" borderId="74" xfId="1" applyFont="1" applyBorder="1" applyAlignment="1">
      <alignment vertical="center" wrapText="1"/>
    </xf>
    <xf numFmtId="0" fontId="9" fillId="0" borderId="75" xfId="1" applyFont="1" applyBorder="1" applyAlignment="1">
      <alignment horizontal="center" vertical="center"/>
    </xf>
    <xf numFmtId="0" fontId="13" fillId="0" borderId="0" xfId="1" applyFont="1" applyAlignment="1">
      <alignment vertical="center"/>
    </xf>
    <xf numFmtId="178" fontId="9" fillId="0" borderId="0" xfId="1" applyNumberFormat="1" applyFont="1" applyAlignment="1">
      <alignment horizontal="center" vertical="center"/>
    </xf>
    <xf numFmtId="0" fontId="9" fillId="0" borderId="0" xfId="1" applyFont="1" applyAlignment="1">
      <alignment horizontal="left" vertical="center"/>
    </xf>
    <xf numFmtId="0" fontId="9" fillId="0" borderId="0" xfId="1" applyFont="1" applyAlignment="1">
      <alignment vertical="center" wrapText="1"/>
    </xf>
    <xf numFmtId="0" fontId="9" fillId="3" borderId="41" xfId="1" applyFont="1" applyFill="1" applyBorder="1" applyAlignment="1">
      <alignment horizontal="center" vertical="center"/>
    </xf>
    <xf numFmtId="0" fontId="9" fillId="3" borderId="42" xfId="1" applyFont="1" applyFill="1" applyBorder="1" applyAlignment="1">
      <alignment horizontal="center" vertical="center"/>
    </xf>
    <xf numFmtId="0" fontId="9" fillId="4" borderId="32" xfId="1" applyFont="1" applyFill="1" applyBorder="1" applyAlignment="1">
      <alignment horizontal="center" vertical="center"/>
    </xf>
    <xf numFmtId="0" fontId="9" fillId="0" borderId="68" xfId="1" applyFont="1" applyBorder="1" applyAlignment="1">
      <alignment horizontal="center" vertical="center"/>
    </xf>
    <xf numFmtId="0" fontId="9" fillId="0" borderId="85" xfId="1" applyFont="1" applyBorder="1" applyAlignment="1">
      <alignment horizontal="center" vertical="center"/>
    </xf>
    <xf numFmtId="0" fontId="9" fillId="0" borderId="87" xfId="1" applyFont="1" applyBorder="1" applyAlignment="1">
      <alignment horizontal="center" vertical="center"/>
    </xf>
    <xf numFmtId="0" fontId="14" fillId="0" borderId="60" xfId="1" applyFont="1" applyBorder="1" applyAlignment="1">
      <alignment vertical="center"/>
    </xf>
    <xf numFmtId="0" fontId="14" fillId="0" borderId="61" xfId="1" applyFont="1" applyBorder="1" applyAlignment="1">
      <alignment vertical="center"/>
    </xf>
    <xf numFmtId="0" fontId="9" fillId="0" borderId="94" xfId="1" applyFont="1" applyBorder="1" applyAlignment="1">
      <alignment horizontal="center" vertical="center"/>
    </xf>
    <xf numFmtId="0" fontId="9" fillId="0" borderId="99" xfId="1" applyFont="1" applyBorder="1" applyAlignment="1">
      <alignment horizontal="center" vertical="center"/>
    </xf>
    <xf numFmtId="0" fontId="9" fillId="0" borderId="101" xfId="1" applyFont="1" applyBorder="1" applyAlignment="1">
      <alignment horizontal="center" vertical="center"/>
    </xf>
    <xf numFmtId="0" fontId="9" fillId="0" borderId="103" xfId="1" applyFont="1" applyBorder="1" applyAlignment="1">
      <alignment horizontal="center" vertical="center"/>
    </xf>
    <xf numFmtId="0" fontId="9" fillId="0" borderId="69" xfId="1" applyFont="1" applyBorder="1" applyAlignment="1">
      <alignment horizontal="center" vertical="center"/>
    </xf>
    <xf numFmtId="0" fontId="9" fillId="0" borderId="71" xfId="1" applyFont="1" applyBorder="1" applyAlignment="1">
      <alignment horizontal="center" vertical="center"/>
    </xf>
    <xf numFmtId="0" fontId="9" fillId="0" borderId="108" xfId="1" applyFont="1" applyBorder="1" applyAlignment="1">
      <alignment horizontal="center" vertical="center"/>
    </xf>
    <xf numFmtId="0" fontId="9" fillId="0" borderId="88" xfId="1" applyFont="1" applyBorder="1" applyAlignment="1">
      <alignment horizontal="center" vertical="center"/>
    </xf>
    <xf numFmtId="0" fontId="9" fillId="0" borderId="90" xfId="1" applyFont="1" applyBorder="1" applyAlignment="1">
      <alignment horizontal="center" vertical="center"/>
    </xf>
    <xf numFmtId="0" fontId="9" fillId="0" borderId="7" xfId="1" applyFont="1" applyBorder="1" applyAlignment="1">
      <alignment horizontal="left" vertical="center"/>
    </xf>
    <xf numFmtId="0" fontId="9" fillId="0" borderId="110" xfId="1" applyFont="1" applyBorder="1" applyAlignment="1">
      <alignment horizontal="center" vertical="center"/>
    </xf>
    <xf numFmtId="0" fontId="9" fillId="0" borderId="112" xfId="1" applyFont="1" applyBorder="1" applyAlignment="1">
      <alignment horizontal="center" vertical="center"/>
    </xf>
    <xf numFmtId="0" fontId="9" fillId="0" borderId="113" xfId="1" applyFont="1" applyBorder="1" applyAlignment="1">
      <alignment horizontal="center" vertical="center"/>
    </xf>
    <xf numFmtId="0" fontId="9" fillId="0" borderId="117" xfId="1" applyFont="1" applyBorder="1" applyAlignment="1">
      <alignment horizontal="center" vertical="center"/>
    </xf>
    <xf numFmtId="177" fontId="9" fillId="0" borderId="99" xfId="1" applyNumberFormat="1" applyFont="1" applyBorder="1" applyAlignment="1">
      <alignment horizontal="center" vertical="center"/>
    </xf>
    <xf numFmtId="0" fontId="9" fillId="0" borderId="123" xfId="1" applyFont="1" applyBorder="1" applyAlignment="1">
      <alignment horizontal="center" vertical="center"/>
    </xf>
    <xf numFmtId="177" fontId="15" fillId="0" borderId="99" xfId="1" applyNumberFormat="1" applyFont="1" applyBorder="1" applyAlignment="1">
      <alignment horizontal="center" vertical="center"/>
    </xf>
    <xf numFmtId="0" fontId="9" fillId="0" borderId="136" xfId="1" applyFont="1" applyBorder="1" applyAlignment="1">
      <alignment horizontal="center" vertical="center"/>
    </xf>
    <xf numFmtId="0" fontId="9" fillId="0" borderId="145" xfId="1" applyFont="1" applyBorder="1" applyAlignment="1">
      <alignment horizontal="center" vertical="center"/>
    </xf>
    <xf numFmtId="0" fontId="9" fillId="0" borderId="146" xfId="1" applyFont="1" applyBorder="1" applyAlignment="1">
      <alignment horizontal="center" vertical="center"/>
    </xf>
    <xf numFmtId="0" fontId="12" fillId="0" borderId="0" xfId="1" applyFont="1" applyAlignment="1">
      <alignment horizontal="left" vertical="center"/>
    </xf>
    <xf numFmtId="0" fontId="4" fillId="0" borderId="65" xfId="1" applyFont="1" applyBorder="1" applyAlignment="1">
      <alignment horizontal="center" vertical="center"/>
    </xf>
    <xf numFmtId="40" fontId="9" fillId="0" borderId="65" xfId="2" applyNumberFormat="1" applyFont="1" applyBorder="1" applyAlignment="1">
      <alignment horizontal="center" vertical="center"/>
    </xf>
    <xf numFmtId="38" fontId="9" fillId="0" borderId="65" xfId="2" applyFont="1" applyBorder="1" applyAlignment="1">
      <alignment horizontal="center" vertical="center"/>
    </xf>
    <xf numFmtId="40" fontId="9" fillId="2" borderId="65" xfId="2" applyNumberFormat="1" applyFont="1" applyFill="1" applyBorder="1" applyAlignment="1">
      <alignment horizontal="center" vertical="center"/>
    </xf>
    <xf numFmtId="0" fontId="19"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2" fillId="0" borderId="0" xfId="1" applyFont="1" applyAlignment="1">
      <alignment horizontal="right" vertical="center"/>
    </xf>
    <xf numFmtId="0" fontId="5" fillId="2" borderId="33" xfId="1" applyFont="1" applyFill="1" applyBorder="1" applyAlignment="1">
      <alignment horizontal="center" vertical="center"/>
    </xf>
    <xf numFmtId="0" fontId="5" fillId="2" borderId="1" xfId="1" applyFont="1" applyFill="1" applyBorder="1" applyAlignment="1">
      <alignment horizontal="center" vertical="center"/>
    </xf>
    <xf numFmtId="0" fontId="5" fillId="0" borderId="0" xfId="1" applyFont="1" applyAlignment="1">
      <alignment horizontal="left" vertical="center"/>
    </xf>
    <xf numFmtId="0" fontId="5" fillId="0" borderId="5" xfId="1" applyFont="1" applyBorder="1" applyAlignment="1">
      <alignment horizontal="center" vertical="center"/>
    </xf>
    <xf numFmtId="0" fontId="5" fillId="0" borderId="132" xfId="1" applyFont="1" applyBorder="1" applyAlignment="1">
      <alignment vertical="center"/>
    </xf>
    <xf numFmtId="0" fontId="23" fillId="0" borderId="0" xfId="1" applyFont="1" applyAlignment="1">
      <alignment vertical="center"/>
    </xf>
    <xf numFmtId="0" fontId="25" fillId="0" borderId="0" xfId="6" applyFont="1">
      <alignment vertical="center"/>
    </xf>
    <xf numFmtId="0" fontId="5" fillId="0" borderId="0" xfId="1" applyFont="1" applyAlignment="1">
      <alignment horizontal="center" vertical="center" wrapText="1"/>
    </xf>
    <xf numFmtId="0" fontId="5" fillId="0" borderId="1" xfId="1" applyFont="1" applyBorder="1" applyAlignment="1">
      <alignment vertical="center"/>
    </xf>
    <xf numFmtId="181" fontId="5" fillId="0" borderId="1" xfId="5" applyNumberFormat="1" applyFont="1" applyBorder="1" applyAlignment="1">
      <alignment horizontal="center" vertical="center"/>
    </xf>
    <xf numFmtId="0" fontId="5" fillId="0" borderId="184" xfId="1" applyFont="1" applyBorder="1" applyAlignment="1">
      <alignment horizontal="center" vertical="center"/>
    </xf>
    <xf numFmtId="0" fontId="5" fillId="0" borderId="38" xfId="1" applyFont="1" applyBorder="1" applyAlignment="1">
      <alignment horizontal="left" vertical="center"/>
    </xf>
    <xf numFmtId="0" fontId="5" fillId="0" borderId="5" xfId="1" applyFont="1" applyBorder="1" applyAlignment="1">
      <alignment horizontal="left" vertical="center"/>
    </xf>
    <xf numFmtId="0" fontId="5" fillId="0" borderId="5" xfId="1" applyFont="1" applyBorder="1" applyAlignment="1">
      <alignment vertical="center"/>
    </xf>
    <xf numFmtId="0" fontId="5" fillId="0" borderId="1" xfId="1" applyFont="1" applyBorder="1" applyAlignment="1">
      <alignment horizontal="right" vertical="center"/>
    </xf>
    <xf numFmtId="0" fontId="5" fillId="6" borderId="1" xfId="1" applyFont="1" applyFill="1" applyBorder="1" applyAlignment="1">
      <alignment horizontal="center" vertical="center"/>
    </xf>
    <xf numFmtId="0" fontId="5" fillId="6" borderId="1" xfId="1" applyFont="1" applyFill="1" applyBorder="1" applyAlignment="1">
      <alignment vertical="center"/>
    </xf>
    <xf numFmtId="181" fontId="5" fillId="6" borderId="1" xfId="5" applyNumberFormat="1" applyFont="1" applyFill="1" applyBorder="1" applyAlignment="1">
      <alignment vertical="center"/>
    </xf>
    <xf numFmtId="0" fontId="5" fillId="0" borderId="105" xfId="1" applyFont="1" applyBorder="1" applyAlignment="1">
      <alignment vertical="center"/>
    </xf>
    <xf numFmtId="0" fontId="5" fillId="0" borderId="13" xfId="1" applyFont="1" applyBorder="1" applyAlignment="1">
      <alignment vertical="center"/>
    </xf>
    <xf numFmtId="0" fontId="5" fillId="9" borderId="2" xfId="1" applyFont="1" applyFill="1" applyBorder="1" applyAlignment="1">
      <alignment vertical="center"/>
    </xf>
    <xf numFmtId="0" fontId="5" fillId="9" borderId="8" xfId="1" applyFont="1" applyFill="1" applyBorder="1" applyAlignment="1">
      <alignment horizontal="center" vertical="center"/>
    </xf>
    <xf numFmtId="0" fontId="5" fillId="9" borderId="3" xfId="1" applyFont="1" applyFill="1" applyBorder="1" applyAlignment="1">
      <alignment horizontal="center" vertical="center"/>
    </xf>
    <xf numFmtId="0" fontId="5" fillId="9" borderId="1" xfId="1" applyFont="1" applyFill="1" applyBorder="1" applyAlignment="1">
      <alignment horizontal="center" vertical="center" wrapText="1"/>
    </xf>
    <xf numFmtId="0" fontId="5" fillId="10" borderId="2" xfId="1" applyFont="1" applyFill="1" applyBorder="1" applyAlignment="1">
      <alignment vertical="center"/>
    </xf>
    <xf numFmtId="0" fontId="5" fillId="10" borderId="8" xfId="1" applyFont="1" applyFill="1" applyBorder="1" applyAlignment="1">
      <alignment horizontal="center" vertical="center"/>
    </xf>
    <xf numFmtId="0" fontId="5" fillId="10" borderId="3" xfId="1" applyFont="1" applyFill="1" applyBorder="1" applyAlignment="1">
      <alignment horizontal="center" vertical="center"/>
    </xf>
    <xf numFmtId="0" fontId="5" fillId="10" borderId="29" xfId="1" applyFont="1" applyFill="1" applyBorder="1" applyAlignment="1">
      <alignment horizontal="center" vertical="center"/>
    </xf>
    <xf numFmtId="0" fontId="5" fillId="10" borderId="33" xfId="1" applyFont="1" applyFill="1" applyBorder="1" applyAlignment="1">
      <alignment horizontal="center" vertical="center" wrapText="1"/>
    </xf>
    <xf numFmtId="0" fontId="5" fillId="10" borderId="1" xfId="1" applyFont="1" applyFill="1" applyBorder="1" applyAlignment="1">
      <alignment horizontal="center" vertical="center"/>
    </xf>
    <xf numFmtId="0" fontId="5" fillId="10" borderId="1" xfId="1" applyFont="1" applyFill="1" applyBorder="1" applyAlignment="1">
      <alignment horizontal="center" vertical="center" wrapText="1"/>
    </xf>
    <xf numFmtId="0" fontId="9" fillId="4" borderId="41" xfId="1" applyFont="1" applyFill="1" applyBorder="1" applyAlignment="1">
      <alignment horizontal="center" vertical="center"/>
    </xf>
    <xf numFmtId="0" fontId="9" fillId="4" borderId="173" xfId="1" applyFont="1" applyFill="1" applyBorder="1" applyAlignment="1">
      <alignment horizontal="center" vertical="center"/>
    </xf>
    <xf numFmtId="0" fontId="9" fillId="3" borderId="173" xfId="1" applyFont="1" applyFill="1" applyBorder="1" applyAlignment="1">
      <alignment horizontal="center" vertical="center"/>
    </xf>
    <xf numFmtId="180" fontId="5" fillId="0" borderId="1" xfId="1" applyNumberFormat="1" applyFont="1" applyBorder="1" applyAlignment="1">
      <alignment horizontal="center" vertical="center"/>
    </xf>
    <xf numFmtId="0" fontId="5" fillId="0" borderId="0" xfId="1" applyFont="1" applyFill="1" applyAlignment="1">
      <alignment horizontal="center" vertical="center"/>
    </xf>
    <xf numFmtId="0" fontId="5" fillId="0" borderId="0" xfId="1" applyFont="1" applyFill="1" applyAlignment="1">
      <alignment vertical="center"/>
    </xf>
    <xf numFmtId="0" fontId="5" fillId="0" borderId="33" xfId="1" applyFont="1" applyFill="1" applyBorder="1" applyAlignment="1">
      <alignment horizontal="center" vertical="center"/>
    </xf>
    <xf numFmtId="0" fontId="5" fillId="0" borderId="33"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0" xfId="1" applyFont="1" applyFill="1" applyAlignment="1">
      <alignment horizontal="center" vertical="center" wrapText="1"/>
    </xf>
    <xf numFmtId="181" fontId="5" fillId="0" borderId="1" xfId="5" applyNumberFormat="1" applyFont="1" applyBorder="1" applyAlignment="1">
      <alignment vertical="center"/>
    </xf>
    <xf numFmtId="180" fontId="5" fillId="0" borderId="1" xfId="1" applyNumberFormat="1" applyFont="1" applyBorder="1" applyAlignment="1">
      <alignment vertical="center"/>
    </xf>
    <xf numFmtId="180" fontId="5" fillId="0" borderId="1" xfId="1" applyNumberFormat="1" applyFont="1" applyBorder="1" applyAlignment="1">
      <alignment horizontal="right" vertical="center"/>
    </xf>
    <xf numFmtId="180" fontId="5" fillId="6" borderId="1" xfId="1" applyNumberFormat="1" applyFont="1" applyFill="1" applyBorder="1" applyAlignment="1">
      <alignment horizontal="center" vertical="center"/>
    </xf>
    <xf numFmtId="0" fontId="5" fillId="11" borderId="2" xfId="1" applyFont="1" applyFill="1" applyBorder="1" applyAlignment="1">
      <alignment vertical="center"/>
    </xf>
    <xf numFmtId="0" fontId="5" fillId="11" borderId="3" xfId="1" applyFont="1" applyFill="1" applyBorder="1" applyAlignment="1">
      <alignment horizontal="center" vertical="center"/>
    </xf>
    <xf numFmtId="0" fontId="5" fillId="11" borderId="1" xfId="1" applyFont="1" applyFill="1" applyBorder="1" applyAlignment="1">
      <alignment horizontal="center" vertical="center" wrapText="1"/>
    </xf>
    <xf numFmtId="9" fontId="5" fillId="0" borderId="1" xfId="7" applyFont="1" applyBorder="1" applyAlignment="1">
      <alignment horizontal="center" vertical="center"/>
    </xf>
    <xf numFmtId="0" fontId="5" fillId="2" borderId="1" xfId="1" applyFont="1" applyFill="1" applyBorder="1" applyAlignment="1">
      <alignment horizontal="center" vertical="center" shrinkToFit="1"/>
    </xf>
    <xf numFmtId="0" fontId="9" fillId="0" borderId="2" xfId="1" applyFont="1" applyBorder="1" applyAlignment="1">
      <alignment horizontal="center" vertical="center"/>
    </xf>
    <xf numFmtId="0" fontId="5" fillId="10" borderId="2" xfId="1" applyFont="1" applyFill="1" applyBorder="1" applyAlignment="1">
      <alignment horizontal="left" vertical="center"/>
    </xf>
    <xf numFmtId="0" fontId="5" fillId="10" borderId="8" xfId="1" applyFont="1" applyFill="1" applyBorder="1" applyAlignment="1">
      <alignment horizontal="left" vertical="center"/>
    </xf>
    <xf numFmtId="183" fontId="5" fillId="0" borderId="1" xfId="5" applyNumberFormat="1" applyFont="1" applyBorder="1" applyAlignment="1">
      <alignment vertical="center"/>
    </xf>
    <xf numFmtId="0" fontId="5" fillId="6" borderId="184" xfId="1" applyFont="1" applyFill="1" applyBorder="1" applyAlignment="1">
      <alignment horizontal="center" vertical="center"/>
    </xf>
    <xf numFmtId="40" fontId="5" fillId="0" borderId="1" xfId="5" applyNumberFormat="1" applyFont="1" applyBorder="1" applyAlignment="1">
      <alignment horizontal="center" vertical="center"/>
    </xf>
    <xf numFmtId="183" fontId="5" fillId="0" borderId="1" xfId="5" applyNumberFormat="1" applyFont="1" applyBorder="1" applyAlignment="1">
      <alignment horizontal="center" vertical="center"/>
    </xf>
    <xf numFmtId="0" fontId="5" fillId="0" borderId="0" xfId="1" applyFont="1" applyAlignment="1">
      <alignment horizontal="center" vertical="center" shrinkToFit="1"/>
    </xf>
    <xf numFmtId="0" fontId="5" fillId="0" borderId="33" xfId="1" applyFont="1" applyFill="1" applyBorder="1" applyAlignment="1">
      <alignment horizontal="center" vertical="center" shrinkToFit="1"/>
    </xf>
    <xf numFmtId="0" fontId="5" fillId="6" borderId="1" xfId="1" applyFont="1" applyFill="1" applyBorder="1" applyAlignment="1">
      <alignment vertical="center" shrinkToFit="1"/>
    </xf>
    <xf numFmtId="0" fontId="5" fillId="0" borderId="5" xfId="1" applyFont="1" applyBorder="1" applyAlignment="1">
      <alignment horizontal="center" vertical="center" shrinkToFit="1"/>
    </xf>
    <xf numFmtId="0" fontId="5" fillId="0" borderId="184" xfId="1" applyFont="1" applyBorder="1" applyAlignment="1">
      <alignment horizontal="center" vertical="center" shrinkToFit="1"/>
    </xf>
    <xf numFmtId="0" fontId="5" fillId="6" borderId="1" xfId="1" applyFont="1" applyFill="1" applyBorder="1" applyAlignment="1">
      <alignment horizontal="center" vertical="center" shrinkToFit="1"/>
    </xf>
    <xf numFmtId="0" fontId="9" fillId="0" borderId="0" xfId="1" applyFont="1" applyAlignment="1">
      <alignment horizontal="center" vertical="center" shrinkToFit="1"/>
    </xf>
    <xf numFmtId="0" fontId="9" fillId="5" borderId="72" xfId="1" applyFont="1" applyFill="1" applyBorder="1" applyAlignment="1">
      <alignment horizontal="center" vertical="center" shrinkToFit="1"/>
    </xf>
    <xf numFmtId="0" fontId="9" fillId="5" borderId="52" xfId="1" applyFont="1" applyFill="1" applyBorder="1" applyAlignment="1">
      <alignment horizontal="center" vertical="center" shrinkToFit="1"/>
    </xf>
    <xf numFmtId="0" fontId="9" fillId="5" borderId="44" xfId="1" applyFont="1" applyFill="1" applyBorder="1" applyAlignment="1">
      <alignment horizontal="center" vertical="center" shrinkToFit="1"/>
    </xf>
    <xf numFmtId="40" fontId="5" fillId="0" borderId="0" xfId="5" applyNumberFormat="1" applyFont="1" applyBorder="1" applyAlignment="1">
      <alignment horizontal="center" vertical="center"/>
    </xf>
    <xf numFmtId="0" fontId="5" fillId="0" borderId="3" xfId="1" applyFont="1" applyBorder="1" applyAlignment="1">
      <alignment horizontal="right" vertical="center"/>
    </xf>
    <xf numFmtId="0" fontId="5" fillId="10" borderId="38" xfId="1" applyFont="1" applyFill="1" applyBorder="1" applyAlignment="1">
      <alignment horizontal="left" vertical="center"/>
    </xf>
    <xf numFmtId="0" fontId="5" fillId="10" borderId="5" xfId="1" applyFont="1" applyFill="1" applyBorder="1" applyAlignment="1">
      <alignment horizontal="center" vertical="center"/>
    </xf>
    <xf numFmtId="0" fontId="5" fillId="10" borderId="9" xfId="1" applyFont="1" applyFill="1" applyBorder="1" applyAlignment="1">
      <alignment horizontal="center" vertical="center"/>
    </xf>
    <xf numFmtId="0" fontId="5" fillId="10" borderId="3" xfId="1" applyFont="1" applyFill="1" applyBorder="1" applyAlignment="1">
      <alignment horizontal="left" vertical="center"/>
    </xf>
    <xf numFmtId="0" fontId="5" fillId="10" borderId="23" xfId="1" applyFont="1" applyFill="1" applyBorder="1" applyAlignment="1">
      <alignment horizontal="center" vertical="center"/>
    </xf>
    <xf numFmtId="0" fontId="5" fillId="10" borderId="11" xfId="1" applyFont="1" applyFill="1" applyBorder="1" applyAlignment="1">
      <alignment horizontal="center" vertical="center"/>
    </xf>
    <xf numFmtId="0" fontId="5" fillId="10" borderId="24" xfId="1" applyFont="1" applyFill="1" applyBorder="1" applyAlignment="1">
      <alignment horizontal="center" vertical="center"/>
    </xf>
    <xf numFmtId="0" fontId="5" fillId="12" borderId="2" xfId="1" applyFont="1" applyFill="1" applyBorder="1" applyAlignment="1">
      <alignment vertical="center"/>
    </xf>
    <xf numFmtId="0" fontId="5" fillId="12" borderId="8" xfId="1" applyFont="1" applyFill="1" applyBorder="1" applyAlignment="1">
      <alignment horizontal="center" vertical="center"/>
    </xf>
    <xf numFmtId="0" fontId="5" fillId="12" borderId="3" xfId="1" applyFont="1" applyFill="1" applyBorder="1" applyAlignment="1">
      <alignment horizontal="center" vertical="center"/>
    </xf>
    <xf numFmtId="0" fontId="5" fillId="12" borderId="29" xfId="1" applyFont="1" applyFill="1" applyBorder="1" applyAlignment="1">
      <alignment horizontal="center" vertical="center"/>
    </xf>
    <xf numFmtId="0" fontId="5" fillId="12" borderId="8" xfId="1" applyFont="1" applyFill="1" applyBorder="1" applyAlignment="1">
      <alignment horizontal="left" vertical="center"/>
    </xf>
    <xf numFmtId="0" fontId="5" fillId="12" borderId="33" xfId="1" applyFont="1" applyFill="1" applyBorder="1" applyAlignment="1">
      <alignment horizontal="center" vertical="center" wrapText="1"/>
    </xf>
    <xf numFmtId="0" fontId="5" fillId="12" borderId="1" xfId="1" applyFont="1" applyFill="1" applyBorder="1" applyAlignment="1">
      <alignment horizontal="center" vertical="center"/>
    </xf>
    <xf numFmtId="0" fontId="5" fillId="12" borderId="1" xfId="1" applyFont="1" applyFill="1" applyBorder="1" applyAlignment="1">
      <alignment horizontal="center" vertical="center" wrapText="1"/>
    </xf>
    <xf numFmtId="0" fontId="5" fillId="12" borderId="38" xfId="1" applyFont="1" applyFill="1" applyBorder="1" applyAlignment="1">
      <alignment vertical="center"/>
    </xf>
    <xf numFmtId="0" fontId="5" fillId="12" borderId="5" xfId="1" applyFont="1" applyFill="1" applyBorder="1" applyAlignment="1">
      <alignment horizontal="center" vertical="center"/>
    </xf>
    <xf numFmtId="0" fontId="5" fillId="12" borderId="9" xfId="1" applyFont="1" applyFill="1" applyBorder="1" applyAlignment="1">
      <alignment horizontal="center" vertical="center"/>
    </xf>
    <xf numFmtId="0" fontId="5" fillId="12" borderId="2" xfId="1" applyFont="1" applyFill="1" applyBorder="1" applyAlignment="1">
      <alignment horizontal="left" vertical="center"/>
    </xf>
    <xf numFmtId="0" fontId="5" fillId="12" borderId="3" xfId="1" applyFont="1" applyFill="1" applyBorder="1" applyAlignment="1">
      <alignment horizontal="left" vertical="center"/>
    </xf>
    <xf numFmtId="0" fontId="5" fillId="12" borderId="23" xfId="1" applyFont="1" applyFill="1" applyBorder="1" applyAlignment="1">
      <alignment horizontal="center" vertical="center"/>
    </xf>
    <xf numFmtId="0" fontId="5" fillId="12" borderId="11" xfId="1" applyFont="1" applyFill="1" applyBorder="1" applyAlignment="1">
      <alignment horizontal="center" vertical="center"/>
    </xf>
    <xf numFmtId="0" fontId="5" fillId="12" borderId="24" xfId="1" applyFont="1" applyFill="1" applyBorder="1" applyAlignment="1">
      <alignment horizontal="center" vertical="center"/>
    </xf>
    <xf numFmtId="0" fontId="5" fillId="12" borderId="29" xfId="1" applyFont="1" applyFill="1" applyBorder="1" applyAlignment="1">
      <alignment horizontal="center" vertical="center" wrapText="1"/>
    </xf>
    <xf numFmtId="0" fontId="5" fillId="10" borderId="33" xfId="1" applyFont="1" applyFill="1" applyBorder="1" applyAlignment="1">
      <alignment horizontal="center" vertical="center"/>
    </xf>
    <xf numFmtId="38" fontId="5" fillId="0" borderId="1" xfId="5" applyFont="1" applyBorder="1" applyAlignment="1">
      <alignment horizontal="center" vertical="center"/>
    </xf>
    <xf numFmtId="38" fontId="5" fillId="0" borderId="1" xfId="5" applyFont="1" applyBorder="1" applyAlignment="1">
      <alignment vertical="center"/>
    </xf>
    <xf numFmtId="0" fontId="9" fillId="0" borderId="65" xfId="1" applyFont="1" applyBorder="1" applyAlignment="1">
      <alignment horizontal="center" vertical="center"/>
    </xf>
    <xf numFmtId="0" fontId="9" fillId="0" borderId="12" xfId="1" applyFont="1" applyBorder="1" applyAlignment="1">
      <alignment horizontal="center" vertical="center"/>
    </xf>
    <xf numFmtId="0" fontId="9" fillId="0" borderId="74" xfId="1" applyFont="1" applyBorder="1" applyAlignment="1">
      <alignment horizontal="center" vertical="center"/>
    </xf>
    <xf numFmtId="0" fontId="10" fillId="0" borderId="99" xfId="1" applyFont="1" applyBorder="1" applyAlignment="1">
      <alignment vertical="center" shrinkToFit="1"/>
    </xf>
    <xf numFmtId="0" fontId="10" fillId="0" borderId="101" xfId="1" applyFont="1" applyBorder="1" applyAlignment="1">
      <alignment vertical="center" shrinkToFit="1"/>
    </xf>
    <xf numFmtId="0" fontId="10" fillId="0" borderId="10" xfId="1" applyFont="1" applyBorder="1" applyAlignment="1">
      <alignment vertical="center" shrinkToFit="1"/>
    </xf>
    <xf numFmtId="0" fontId="10" fillId="0" borderId="134" xfId="1" applyFont="1" applyBorder="1" applyAlignment="1">
      <alignment vertical="center" shrinkToFit="1"/>
    </xf>
    <xf numFmtId="0" fontId="10" fillId="0" borderId="7" xfId="1" applyFont="1" applyBorder="1" applyAlignment="1">
      <alignment vertical="center" shrinkToFit="1"/>
    </xf>
    <xf numFmtId="0" fontId="10" fillId="0" borderId="110" xfId="1" applyFont="1" applyBorder="1" applyAlignment="1">
      <alignment vertical="center" shrinkToFit="1"/>
    </xf>
    <xf numFmtId="38" fontId="9" fillId="0" borderId="1" xfId="2" applyFont="1" applyBorder="1" applyAlignment="1">
      <alignment horizontal="center" vertical="center"/>
    </xf>
    <xf numFmtId="0" fontId="9" fillId="0" borderId="0" xfId="1" applyFont="1" applyAlignment="1">
      <alignment horizontal="center" vertical="center"/>
    </xf>
    <xf numFmtId="0" fontId="5" fillId="2" borderId="1"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3" xfId="1" applyFont="1" applyFill="1" applyBorder="1" applyAlignment="1">
      <alignment horizontal="center" vertical="center" shrinkToFit="1"/>
    </xf>
    <xf numFmtId="0" fontId="5" fillId="0" borderId="8" xfId="1" applyFont="1" applyBorder="1" applyAlignment="1">
      <alignment horizontal="left" vertical="center"/>
    </xf>
    <xf numFmtId="0" fontId="5" fillId="0" borderId="2" xfId="1" applyFont="1" applyBorder="1" applyAlignment="1">
      <alignment horizontal="left"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wrapText="1"/>
    </xf>
    <xf numFmtId="0" fontId="5" fillId="0" borderId="0" xfId="1" applyFont="1" applyFill="1" applyBorder="1" applyAlignment="1">
      <alignment horizontal="center" vertical="center"/>
    </xf>
    <xf numFmtId="0" fontId="27" fillId="0" borderId="3" xfId="1" applyFont="1" applyBorder="1" applyAlignment="1">
      <alignment horizontal="right" vertical="center"/>
    </xf>
    <xf numFmtId="40" fontId="5" fillId="0" borderId="1" xfId="5" applyNumberFormat="1" applyFont="1" applyBorder="1" applyAlignment="1">
      <alignment vertical="center"/>
    </xf>
    <xf numFmtId="0" fontId="9" fillId="0" borderId="122" xfId="1" applyFont="1" applyBorder="1" applyAlignment="1">
      <alignment horizontal="center" vertical="center" shrinkToFit="1"/>
    </xf>
    <xf numFmtId="38" fontId="9" fillId="0" borderId="65" xfId="2" applyFont="1" applyBorder="1" applyAlignment="1">
      <alignment vertical="center"/>
    </xf>
    <xf numFmtId="38" fontId="9" fillId="0" borderId="65" xfId="2" applyFont="1" applyBorder="1" applyAlignment="1">
      <alignment horizontal="left" vertical="center"/>
    </xf>
    <xf numFmtId="0" fontId="9" fillId="0" borderId="65" xfId="1" applyFont="1" applyBorder="1" applyAlignment="1">
      <alignment vertical="center"/>
    </xf>
    <xf numFmtId="0" fontId="9" fillId="0" borderId="66" xfId="1" applyFont="1" applyBorder="1" applyAlignment="1">
      <alignment vertical="center"/>
    </xf>
    <xf numFmtId="0" fontId="9" fillId="0" borderId="180" xfId="1" applyFont="1" applyBorder="1" applyAlignment="1">
      <alignment horizontal="center" vertical="center"/>
    </xf>
    <xf numFmtId="178" fontId="9" fillId="11" borderId="54" xfId="1" applyNumberFormat="1" applyFont="1" applyFill="1" applyBorder="1" applyAlignment="1">
      <alignment horizontal="center" vertical="center"/>
    </xf>
    <xf numFmtId="0" fontId="9" fillId="11" borderId="54" xfId="1" applyFont="1" applyFill="1" applyBorder="1" applyAlignment="1">
      <alignment horizontal="left" vertical="center"/>
    </xf>
    <xf numFmtId="0" fontId="13" fillId="11" borderId="83" xfId="1" applyFont="1" applyFill="1" applyBorder="1" applyAlignment="1">
      <alignment vertical="center"/>
    </xf>
    <xf numFmtId="178" fontId="9" fillId="11" borderId="21" xfId="1" applyNumberFormat="1" applyFont="1" applyFill="1" applyBorder="1" applyAlignment="1">
      <alignment horizontal="center" vertical="center"/>
    </xf>
    <xf numFmtId="0" fontId="9" fillId="11" borderId="20" xfId="1" applyFont="1" applyFill="1" applyBorder="1" applyAlignment="1">
      <alignment horizontal="left" vertical="center"/>
    </xf>
    <xf numFmtId="0" fontId="9" fillId="11" borderId="32" xfId="1" applyFont="1" applyFill="1" applyBorder="1" applyAlignment="1">
      <alignment horizontal="center" vertical="center"/>
    </xf>
    <xf numFmtId="0" fontId="9" fillId="11" borderId="30" xfId="1" applyFont="1" applyFill="1" applyBorder="1" applyAlignment="1">
      <alignment horizontal="center" vertical="center"/>
    </xf>
    <xf numFmtId="0" fontId="9" fillId="11" borderId="173" xfId="1" applyFont="1" applyFill="1" applyBorder="1" applyAlignment="1">
      <alignment horizontal="center" vertical="center"/>
    </xf>
    <xf numFmtId="0" fontId="9" fillId="11" borderId="41" xfId="1" applyFont="1" applyFill="1" applyBorder="1" applyAlignment="1">
      <alignment horizontal="center" vertical="center"/>
    </xf>
    <xf numFmtId="0" fontId="9" fillId="11" borderId="42" xfId="1" applyFont="1" applyFill="1" applyBorder="1" applyAlignment="1">
      <alignment horizontal="center" vertical="center"/>
    </xf>
    <xf numFmtId="0" fontId="9" fillId="11" borderId="138" xfId="1" applyFont="1" applyFill="1" applyBorder="1" applyAlignment="1">
      <alignment horizontal="center" vertical="center"/>
    </xf>
    <xf numFmtId="0" fontId="9" fillId="11" borderId="76" xfId="1" applyFont="1" applyFill="1" applyBorder="1" applyAlignment="1">
      <alignment vertical="center"/>
    </xf>
    <xf numFmtId="0" fontId="9" fillId="7" borderId="2" xfId="1" applyFont="1" applyFill="1" applyBorder="1" applyAlignment="1">
      <alignment vertical="center"/>
    </xf>
    <xf numFmtId="0" fontId="9" fillId="7" borderId="8" xfId="1" applyFont="1" applyFill="1" applyBorder="1" applyAlignment="1">
      <alignment vertical="center"/>
    </xf>
    <xf numFmtId="0" fontId="9" fillId="7" borderId="27" xfId="1" applyFont="1" applyFill="1" applyBorder="1" applyAlignment="1">
      <alignment horizontal="center" vertical="center"/>
    </xf>
    <xf numFmtId="40" fontId="9" fillId="7" borderId="7" xfId="1" applyNumberFormat="1" applyFont="1" applyFill="1" applyBorder="1" applyAlignment="1">
      <alignment horizontal="center" vertical="center"/>
    </xf>
    <xf numFmtId="40" fontId="15" fillId="7" borderId="8" xfId="1" applyNumberFormat="1" applyFont="1" applyFill="1" applyBorder="1" applyAlignment="1">
      <alignment horizontal="right" vertical="center"/>
    </xf>
    <xf numFmtId="0" fontId="15" fillId="7" borderId="8" xfId="1" applyFont="1" applyFill="1" applyBorder="1" applyAlignment="1">
      <alignment horizontal="center" vertical="center"/>
    </xf>
    <xf numFmtId="0" fontId="15" fillId="7" borderId="8" xfId="1" applyFont="1" applyFill="1" applyBorder="1" applyAlignment="1">
      <alignment vertical="center"/>
    </xf>
    <xf numFmtId="0" fontId="9" fillId="7" borderId="8" xfId="1" applyFont="1" applyFill="1" applyBorder="1" applyAlignment="1">
      <alignment horizontal="center" vertical="center"/>
    </xf>
    <xf numFmtId="38" fontId="9" fillId="7" borderId="8" xfId="1" applyNumberFormat="1" applyFont="1" applyFill="1" applyBorder="1" applyAlignment="1">
      <alignment horizontal="center" vertical="center"/>
    </xf>
    <xf numFmtId="0" fontId="9" fillId="7" borderId="107" xfId="1" applyFont="1" applyFill="1" applyBorder="1" applyAlignment="1">
      <alignment horizontal="center" vertical="center" shrinkToFit="1"/>
    </xf>
    <xf numFmtId="0" fontId="9" fillId="7" borderId="117" xfId="1" applyFont="1" applyFill="1" applyBorder="1" applyAlignment="1">
      <alignment horizontal="center" vertical="center" shrinkToFit="1"/>
    </xf>
    <xf numFmtId="0" fontId="9" fillId="7" borderId="168" xfId="1" applyFont="1" applyFill="1" applyBorder="1" applyAlignment="1">
      <alignment horizontal="center" vertical="center" shrinkToFit="1"/>
    </xf>
    <xf numFmtId="0" fontId="9" fillId="7" borderId="152" xfId="1" applyFont="1" applyFill="1" applyBorder="1" applyAlignment="1">
      <alignment horizontal="center" vertical="center"/>
    </xf>
    <xf numFmtId="0" fontId="9" fillId="7" borderId="78" xfId="1" applyFont="1" applyFill="1" applyBorder="1" applyAlignment="1">
      <alignment horizontal="center" vertical="center"/>
    </xf>
    <xf numFmtId="0" fontId="9" fillId="7" borderId="78" xfId="1" applyFont="1" applyFill="1" applyBorder="1" applyAlignment="1">
      <alignment horizontal="centerContinuous" vertical="center"/>
    </xf>
    <xf numFmtId="0" fontId="9" fillId="7" borderId="78" xfId="1" applyFont="1" applyFill="1" applyBorder="1" applyAlignment="1">
      <alignment vertical="center"/>
    </xf>
    <xf numFmtId="0" fontId="9" fillId="7" borderId="79" xfId="1" applyFont="1" applyFill="1" applyBorder="1" applyAlignment="1">
      <alignment vertical="center"/>
    </xf>
    <xf numFmtId="0" fontId="9" fillId="7" borderId="19" xfId="1" applyFont="1" applyFill="1" applyBorder="1" applyAlignment="1">
      <alignment horizontal="center" vertical="center"/>
    </xf>
    <xf numFmtId="0" fontId="9" fillId="7" borderId="17" xfId="1" applyFont="1" applyFill="1" applyBorder="1" applyAlignment="1">
      <alignment horizontal="center" vertical="center"/>
    </xf>
    <xf numFmtId="0" fontId="9" fillId="7" borderId="40" xfId="1" applyFont="1" applyFill="1" applyBorder="1" applyAlignment="1">
      <alignment horizontal="center" vertical="center"/>
    </xf>
    <xf numFmtId="0" fontId="9" fillId="7" borderId="32" xfId="1" applyFont="1" applyFill="1" applyBorder="1" applyAlignment="1">
      <alignment horizontal="center" vertical="center"/>
    </xf>
    <xf numFmtId="0" fontId="9" fillId="7" borderId="42" xfId="1" applyFont="1" applyFill="1" applyBorder="1" applyAlignment="1">
      <alignment horizontal="center" vertical="center"/>
    </xf>
    <xf numFmtId="0" fontId="9" fillId="7" borderId="53" xfId="1" applyFont="1" applyFill="1" applyBorder="1" applyAlignment="1">
      <alignment vertical="center"/>
    </xf>
    <xf numFmtId="0" fontId="9" fillId="7" borderId="8" xfId="1" applyFont="1" applyFill="1" applyBorder="1" applyAlignment="1">
      <alignment horizontal="right" vertical="center"/>
    </xf>
    <xf numFmtId="38" fontId="9" fillId="7" borderId="27" xfId="2" applyFont="1" applyFill="1" applyBorder="1" applyAlignment="1">
      <alignment horizontal="right" vertical="center"/>
    </xf>
    <xf numFmtId="0" fontId="9" fillId="0" borderId="62" xfId="1" applyFont="1" applyBorder="1" applyAlignment="1">
      <alignment vertical="center"/>
    </xf>
    <xf numFmtId="0" fontId="9" fillId="7" borderId="59" xfId="1" applyFont="1" applyFill="1" applyBorder="1" applyAlignment="1">
      <alignment vertical="center"/>
    </xf>
    <xf numFmtId="0" fontId="9" fillId="7" borderId="60" xfId="1" applyFont="1" applyFill="1" applyBorder="1" applyAlignment="1">
      <alignment vertical="center"/>
    </xf>
    <xf numFmtId="0" fontId="9" fillId="7" borderId="61" xfId="1" applyFont="1" applyFill="1" applyBorder="1" applyAlignment="1">
      <alignment vertical="center"/>
    </xf>
    <xf numFmtId="0" fontId="9" fillId="7" borderId="62" xfId="1" applyFont="1" applyFill="1" applyBorder="1" applyAlignment="1">
      <alignment vertical="center"/>
    </xf>
    <xf numFmtId="0" fontId="9" fillId="7" borderId="63" xfId="1" applyFont="1" applyFill="1" applyBorder="1" applyAlignment="1">
      <alignment vertical="center"/>
    </xf>
    <xf numFmtId="0" fontId="10" fillId="0" borderId="56" xfId="1" applyFont="1" applyBorder="1" applyAlignment="1">
      <alignment vertical="center" shrinkToFit="1"/>
    </xf>
    <xf numFmtId="0" fontId="10" fillId="0" borderId="147" xfId="1" applyFont="1" applyBorder="1" applyAlignment="1">
      <alignment vertical="center" shrinkToFit="1"/>
    </xf>
    <xf numFmtId="0" fontId="10" fillId="0" borderId="194" xfId="1" applyFont="1" applyBorder="1" applyAlignment="1">
      <alignment vertical="center" shrinkToFit="1"/>
    </xf>
    <xf numFmtId="0" fontId="10" fillId="0" borderId="151" xfId="1" applyFont="1" applyBorder="1" applyAlignment="1">
      <alignment vertical="center" shrinkToFit="1"/>
    </xf>
    <xf numFmtId="0" fontId="9" fillId="7" borderId="77" xfId="1" applyFont="1" applyFill="1" applyBorder="1" applyAlignment="1">
      <alignment vertical="center"/>
    </xf>
    <xf numFmtId="0" fontId="9" fillId="7" borderId="153" xfId="1" applyFont="1" applyFill="1" applyBorder="1" applyAlignment="1">
      <alignment vertical="center"/>
    </xf>
    <xf numFmtId="0" fontId="9" fillId="0" borderId="85" xfId="1" applyFont="1" applyBorder="1" applyAlignment="1">
      <alignment vertical="center"/>
    </xf>
    <xf numFmtId="0" fontId="9" fillId="0" borderId="20" xfId="1" applyFont="1" applyBorder="1" applyAlignment="1">
      <alignment vertical="center"/>
    </xf>
    <xf numFmtId="0" fontId="9" fillId="0" borderId="207" xfId="1" applyFont="1" applyBorder="1" applyAlignment="1">
      <alignment vertical="center" shrinkToFit="1"/>
    </xf>
    <xf numFmtId="0" fontId="9" fillId="0" borderId="160" xfId="1" applyFont="1" applyFill="1" applyBorder="1" applyAlignment="1">
      <alignment horizontal="right" vertical="center"/>
    </xf>
    <xf numFmtId="0" fontId="9" fillId="0" borderId="74" xfId="1" applyFont="1" applyBorder="1" applyAlignment="1">
      <alignment horizontal="left" vertical="center"/>
    </xf>
    <xf numFmtId="0" fontId="9" fillId="0" borderId="73" xfId="1" applyFont="1" applyBorder="1" applyAlignment="1">
      <alignment vertical="center" shrinkToFit="1"/>
    </xf>
    <xf numFmtId="178" fontId="9" fillId="0" borderId="207" xfId="1" applyNumberFormat="1" applyFont="1" applyBorder="1" applyAlignment="1">
      <alignment horizontal="center" vertical="center"/>
    </xf>
    <xf numFmtId="0" fontId="9" fillId="0" borderId="72" xfId="1" applyFont="1" applyBorder="1" applyAlignment="1">
      <alignment vertical="center"/>
    </xf>
    <xf numFmtId="0" fontId="9" fillId="7" borderId="41" xfId="1" applyFont="1" applyFill="1" applyBorder="1" applyAlignment="1">
      <alignment horizontal="center" vertical="center"/>
    </xf>
    <xf numFmtId="0" fontId="5" fillId="12" borderId="33" xfId="1" applyFont="1" applyFill="1" applyBorder="1" applyAlignment="1">
      <alignment horizontal="center" vertical="center"/>
    </xf>
    <xf numFmtId="38" fontId="9" fillId="0" borderId="1" xfId="1" applyNumberFormat="1" applyFont="1" applyBorder="1" applyAlignment="1">
      <alignment vertical="center"/>
    </xf>
    <xf numFmtId="38" fontId="9" fillId="0" borderId="124" xfId="2" applyFont="1" applyBorder="1" applyAlignment="1">
      <alignment vertical="center"/>
    </xf>
    <xf numFmtId="38" fontId="9" fillId="0" borderId="130" xfId="3" applyFont="1" applyBorder="1" applyAlignment="1">
      <alignment vertical="center"/>
    </xf>
    <xf numFmtId="38" fontId="9" fillId="0" borderId="131" xfId="2" applyFont="1" applyBorder="1" applyAlignment="1">
      <alignment vertical="center"/>
    </xf>
    <xf numFmtId="38" fontId="9" fillId="0" borderId="30" xfId="1" applyNumberFormat="1" applyFont="1" applyBorder="1" applyAlignment="1">
      <alignment vertical="center"/>
    </xf>
    <xf numFmtId="38" fontId="9" fillId="0" borderId="138" xfId="2" applyFont="1" applyBorder="1" applyAlignment="1">
      <alignment vertical="center"/>
    </xf>
    <xf numFmtId="38" fontId="9" fillId="0" borderId="1" xfId="2" applyFont="1" applyBorder="1" applyAlignment="1">
      <alignment vertical="center"/>
    </xf>
    <xf numFmtId="38" fontId="9" fillId="0" borderId="29" xfId="2" applyFont="1" applyBorder="1" applyAlignment="1">
      <alignment vertical="center"/>
    </xf>
    <xf numFmtId="38" fontId="9" fillId="0" borderId="128" xfId="2" applyFont="1" applyBorder="1" applyAlignment="1">
      <alignment vertical="center"/>
    </xf>
    <xf numFmtId="38" fontId="9" fillId="0" borderId="130" xfId="2" applyFont="1" applyBorder="1" applyAlignment="1">
      <alignment vertical="center"/>
    </xf>
    <xf numFmtId="0" fontId="29" fillId="2" borderId="1" xfId="1" quotePrefix="1" applyFont="1" applyFill="1" applyBorder="1" applyAlignment="1">
      <alignment horizontal="center" vertical="center" shrinkToFit="1"/>
    </xf>
    <xf numFmtId="38" fontId="9" fillId="0" borderId="1" xfId="2" applyNumberFormat="1" applyFont="1" applyBorder="1" applyAlignment="1">
      <alignment vertical="center"/>
    </xf>
    <xf numFmtId="38" fontId="9" fillId="0" borderId="30" xfId="2" applyNumberFormat="1" applyFont="1" applyBorder="1" applyAlignment="1">
      <alignment vertical="center"/>
    </xf>
    <xf numFmtId="38" fontId="9" fillId="0" borderId="138" xfId="2" applyNumberFormat="1" applyFont="1" applyBorder="1" applyAlignment="1">
      <alignment vertical="center"/>
    </xf>
    <xf numFmtId="38" fontId="9" fillId="0" borderId="144" xfId="2" applyNumberFormat="1" applyFont="1" applyBorder="1" applyAlignment="1">
      <alignment vertical="center"/>
    </xf>
    <xf numFmtId="38" fontId="9" fillId="0" borderId="201" xfId="2" applyNumberFormat="1" applyFont="1" applyBorder="1" applyAlignment="1">
      <alignment vertical="center"/>
    </xf>
    <xf numFmtId="38" fontId="9" fillId="0" borderId="124" xfId="2" applyNumberFormat="1" applyFont="1" applyBorder="1" applyAlignment="1">
      <alignment vertical="center"/>
    </xf>
    <xf numFmtId="0" fontId="9" fillId="7" borderId="79" xfId="1" applyFont="1" applyFill="1" applyBorder="1" applyAlignment="1">
      <alignment horizontal="center" vertical="center"/>
    </xf>
    <xf numFmtId="38" fontId="9" fillId="0" borderId="91" xfId="2" applyFont="1" applyBorder="1" applyAlignment="1">
      <alignment horizontal="center" vertical="center"/>
    </xf>
    <xf numFmtId="38" fontId="9" fillId="0" borderId="86" xfId="2" applyFont="1" applyBorder="1" applyAlignment="1">
      <alignment horizontal="center" vertical="center"/>
    </xf>
    <xf numFmtId="0" fontId="9" fillId="0" borderId="11" xfId="1" applyFont="1" applyBorder="1" applyAlignment="1">
      <alignment horizontal="center" vertical="center"/>
    </xf>
    <xf numFmtId="0" fontId="9" fillId="7" borderId="158" xfId="1" applyFont="1" applyFill="1" applyBorder="1" applyAlignment="1">
      <alignment horizontal="center" vertical="center" shrinkToFit="1"/>
    </xf>
    <xf numFmtId="0" fontId="9" fillId="0" borderId="27" xfId="1" applyFont="1" applyBorder="1" applyAlignment="1">
      <alignment horizontal="center" vertical="center"/>
    </xf>
    <xf numFmtId="0" fontId="9" fillId="7" borderId="159" xfId="1" applyFont="1" applyFill="1" applyBorder="1" applyAlignment="1">
      <alignment horizontal="center" vertical="center" shrinkToFit="1"/>
    </xf>
    <xf numFmtId="0" fontId="9" fillId="5" borderId="65" xfId="1" applyFont="1" applyFill="1" applyBorder="1" applyAlignment="1">
      <alignment horizontal="center" vertical="center" shrinkToFit="1"/>
    </xf>
    <xf numFmtId="0" fontId="9" fillId="5" borderId="66" xfId="1" applyFont="1" applyFill="1" applyBorder="1" applyAlignment="1">
      <alignment horizontal="center" vertical="center" shrinkToFit="1"/>
    </xf>
    <xf numFmtId="0" fontId="9" fillId="5" borderId="45" xfId="1" applyFont="1" applyFill="1" applyBorder="1" applyAlignment="1">
      <alignment horizontal="center" vertical="center" shrinkToFit="1"/>
    </xf>
    <xf numFmtId="0" fontId="9" fillId="5" borderId="46" xfId="1" applyFont="1" applyFill="1" applyBorder="1" applyAlignment="1">
      <alignment horizontal="center" vertical="center" shrinkToFit="1"/>
    </xf>
    <xf numFmtId="0" fontId="9" fillId="5" borderId="81" xfId="1" applyFont="1" applyFill="1" applyBorder="1" applyAlignment="1">
      <alignment horizontal="center" vertical="center" shrinkToFit="1"/>
    </xf>
    <xf numFmtId="0" fontId="9" fillId="5" borderId="82" xfId="1" applyFont="1" applyFill="1" applyBorder="1" applyAlignment="1">
      <alignment horizontal="center" vertical="center" shrinkToFit="1"/>
    </xf>
    <xf numFmtId="0" fontId="9" fillId="5" borderId="64" xfId="1" applyFont="1" applyFill="1" applyBorder="1" applyAlignment="1">
      <alignment horizontal="center" vertical="center" shrinkToFit="1"/>
    </xf>
    <xf numFmtId="0" fontId="9" fillId="5" borderId="187" xfId="1" applyFont="1" applyFill="1" applyBorder="1" applyAlignment="1">
      <alignment horizontal="center" vertical="center" shrinkToFit="1"/>
    </xf>
    <xf numFmtId="0" fontId="9" fillId="5" borderId="81" xfId="1" applyFont="1" applyFill="1" applyBorder="1" applyAlignment="1">
      <alignment vertical="center" shrinkToFit="1"/>
    </xf>
    <xf numFmtId="0" fontId="9" fillId="5" borderId="82" xfId="1" applyFont="1" applyFill="1" applyBorder="1" applyAlignment="1">
      <alignment vertical="center" shrinkToFit="1"/>
    </xf>
    <xf numFmtId="0" fontId="9" fillId="5" borderId="7" xfId="1" applyFont="1" applyFill="1" applyBorder="1" applyAlignment="1">
      <alignment horizontal="center" vertical="center" shrinkToFit="1"/>
    </xf>
    <xf numFmtId="0" fontId="9" fillId="5" borderId="8" xfId="1" applyFont="1" applyFill="1" applyBorder="1" applyAlignment="1">
      <alignment horizontal="center" vertical="center" shrinkToFit="1"/>
    </xf>
    <xf numFmtId="0" fontId="9" fillId="5" borderId="27" xfId="1" applyFont="1" applyFill="1" applyBorder="1" applyAlignment="1">
      <alignment horizontal="center" vertical="center" shrinkToFit="1"/>
    </xf>
    <xf numFmtId="0" fontId="9" fillId="5" borderId="34" xfId="1" applyFont="1" applyFill="1" applyBorder="1" applyAlignment="1">
      <alignment horizontal="center" vertical="center" shrinkToFit="1"/>
    </xf>
    <xf numFmtId="0" fontId="9" fillId="5" borderId="33" xfId="1" applyFont="1" applyFill="1" applyBorder="1" applyAlignment="1">
      <alignment horizontal="center" vertical="center" shrinkToFit="1"/>
    </xf>
    <xf numFmtId="0" fontId="9" fillId="5" borderId="10" xfId="1" applyFont="1" applyFill="1" applyBorder="1" applyAlignment="1">
      <alignment horizontal="center" vertical="center" shrinkToFit="1"/>
    </xf>
    <xf numFmtId="0" fontId="9" fillId="5" borderId="12" xfId="1" applyFont="1" applyFill="1" applyBorder="1" applyAlignment="1">
      <alignment horizontal="center" vertical="center" shrinkToFit="1"/>
    </xf>
    <xf numFmtId="0" fontId="9" fillId="5" borderId="24" xfId="1" applyFont="1" applyFill="1" applyBorder="1" applyAlignment="1">
      <alignment horizontal="center" vertical="center" shrinkToFit="1"/>
    </xf>
    <xf numFmtId="0" fontId="9" fillId="5" borderId="10" xfId="1" applyFont="1" applyFill="1" applyBorder="1" applyAlignment="1">
      <alignment vertical="center" shrinkToFit="1"/>
    </xf>
    <xf numFmtId="0" fontId="9" fillId="5" borderId="12" xfId="1" applyFont="1" applyFill="1" applyBorder="1" applyAlignment="1">
      <alignment vertical="center" shrinkToFit="1"/>
    </xf>
    <xf numFmtId="0" fontId="9" fillId="0" borderId="26" xfId="1" applyFont="1" applyBorder="1" applyAlignment="1">
      <alignment horizontal="center" vertical="center" shrinkToFit="1"/>
    </xf>
    <xf numFmtId="0" fontId="9" fillId="0" borderId="1" xfId="1" applyFont="1" applyBorder="1" applyAlignment="1">
      <alignment horizontal="center" vertical="center" shrinkToFit="1"/>
    </xf>
    <xf numFmtId="0" fontId="9" fillId="0" borderId="3" xfId="1" applyFont="1" applyBorder="1" applyAlignment="1">
      <alignment horizontal="center" vertical="center" shrinkToFit="1"/>
    </xf>
    <xf numFmtId="0" fontId="9" fillId="5" borderId="14" xfId="1" applyFont="1" applyFill="1" applyBorder="1" applyAlignment="1">
      <alignment horizontal="center" vertical="center" shrinkToFit="1"/>
    </xf>
    <xf numFmtId="0" fontId="9" fillId="5" borderId="15" xfId="1" applyFont="1" applyFill="1" applyBorder="1" applyAlignment="1">
      <alignment horizontal="center" vertical="center" shrinkToFit="1"/>
    </xf>
    <xf numFmtId="0" fontId="9" fillId="5" borderId="60" xfId="1" applyFont="1" applyFill="1" applyBorder="1" applyAlignment="1">
      <alignment horizontal="center" vertical="center" shrinkToFit="1"/>
    </xf>
    <xf numFmtId="0" fontId="9" fillId="5" borderId="16" xfId="1" applyFont="1" applyFill="1" applyBorder="1" applyAlignment="1">
      <alignment horizontal="center" vertical="center" shrinkToFit="1"/>
    </xf>
    <xf numFmtId="0" fontId="9" fillId="0" borderId="25" xfId="1" applyFont="1" applyBorder="1" applyAlignment="1">
      <alignment horizontal="center" vertical="center" shrinkToFit="1"/>
    </xf>
    <xf numFmtId="0" fontId="9" fillId="5" borderId="13" xfId="1" applyFont="1" applyFill="1" applyBorder="1" applyAlignment="1">
      <alignment horizontal="center" vertical="center" shrinkToFit="1"/>
    </xf>
    <xf numFmtId="0" fontId="9" fillId="0" borderId="27" xfId="1" applyFont="1" applyBorder="1" applyAlignment="1">
      <alignment horizontal="center" vertical="center" shrinkToFit="1"/>
    </xf>
    <xf numFmtId="0" fontId="9" fillId="5" borderId="95" xfId="1" applyFont="1" applyFill="1" applyBorder="1" applyAlignment="1">
      <alignment vertical="center" shrinkToFit="1"/>
    </xf>
    <xf numFmtId="177" fontId="9" fillId="0" borderId="96" xfId="1" applyNumberFormat="1" applyFont="1" applyBorder="1" applyAlignment="1">
      <alignment vertical="center" shrinkToFit="1"/>
    </xf>
    <xf numFmtId="177" fontId="9" fillId="0" borderId="186" xfId="1" applyNumberFormat="1" applyFont="1" applyBorder="1" applyAlignment="1">
      <alignment vertical="center" shrinkToFit="1"/>
    </xf>
    <xf numFmtId="0" fontId="9" fillId="5" borderId="186" xfId="1" applyFont="1" applyFill="1" applyBorder="1" applyAlignment="1">
      <alignment vertical="center" shrinkToFit="1"/>
    </xf>
    <xf numFmtId="0" fontId="9" fillId="5" borderId="96" xfId="1" applyFont="1" applyFill="1" applyBorder="1" applyAlignment="1">
      <alignment vertical="center" shrinkToFit="1"/>
    </xf>
    <xf numFmtId="0" fontId="9" fillId="5" borderId="94" xfId="1" applyFont="1" applyFill="1" applyBorder="1" applyAlignment="1">
      <alignment vertical="center" shrinkToFit="1"/>
    </xf>
    <xf numFmtId="177" fontId="9" fillId="0" borderId="97" xfId="1" applyNumberFormat="1" applyFont="1" applyBorder="1" applyAlignment="1">
      <alignment vertical="center" shrinkToFit="1"/>
    </xf>
    <xf numFmtId="177" fontId="9" fillId="5" borderId="4" xfId="1" applyNumberFormat="1" applyFont="1" applyFill="1" applyBorder="1" applyAlignment="1">
      <alignment vertical="center" shrinkToFit="1"/>
    </xf>
    <xf numFmtId="177" fontId="9" fillId="0" borderId="104" xfId="1" applyNumberFormat="1" applyFont="1" applyBorder="1" applyAlignment="1">
      <alignment vertical="center" shrinkToFit="1"/>
    </xf>
    <xf numFmtId="0" fontId="9" fillId="5" borderId="105" xfId="1" applyFont="1" applyFill="1" applyBorder="1" applyAlignment="1">
      <alignment vertical="center" shrinkToFit="1"/>
    </xf>
    <xf numFmtId="0" fontId="9" fillId="5" borderId="181" xfId="1" applyFont="1" applyFill="1" applyBorder="1" applyAlignment="1">
      <alignment vertical="center" shrinkToFit="1"/>
    </xf>
    <xf numFmtId="0" fontId="9" fillId="5" borderId="103" xfId="1" applyFont="1" applyFill="1" applyBorder="1" applyAlignment="1">
      <alignment vertical="center" shrinkToFit="1"/>
    </xf>
    <xf numFmtId="0" fontId="9" fillId="5" borderId="104" xfId="1" applyFont="1" applyFill="1" applyBorder="1" applyAlignment="1">
      <alignment vertical="center" shrinkToFit="1"/>
    </xf>
    <xf numFmtId="177" fontId="9" fillId="0" borderId="106" xfId="1" applyNumberFormat="1" applyFont="1" applyBorder="1" applyAlignment="1">
      <alignment vertical="center" shrinkToFit="1"/>
    </xf>
    <xf numFmtId="177" fontId="9" fillId="5" borderId="60" xfId="1" applyNumberFormat="1" applyFont="1" applyFill="1" applyBorder="1" applyAlignment="1">
      <alignment vertical="center" shrinkToFit="1"/>
    </xf>
    <xf numFmtId="177" fontId="9" fillId="5" borderId="34" xfId="1" applyNumberFormat="1" applyFont="1" applyFill="1" applyBorder="1" applyAlignment="1">
      <alignment vertical="center" shrinkToFit="1"/>
    </xf>
    <xf numFmtId="177" fontId="9" fillId="5" borderId="33" xfId="1" applyNumberFormat="1" applyFont="1" applyFill="1" applyBorder="1" applyAlignment="1">
      <alignment vertical="center" shrinkToFit="1"/>
    </xf>
    <xf numFmtId="177" fontId="9" fillId="5" borderId="24" xfId="1" applyNumberFormat="1" applyFont="1" applyFill="1" applyBorder="1" applyAlignment="1">
      <alignment vertical="center" shrinkToFit="1"/>
    </xf>
    <xf numFmtId="177" fontId="9" fillId="5" borderId="12" xfId="1" applyNumberFormat="1" applyFont="1" applyFill="1" applyBorder="1" applyAlignment="1">
      <alignment vertical="center" shrinkToFit="1"/>
    </xf>
    <xf numFmtId="177" fontId="9" fillId="0" borderId="24" xfId="1" applyNumberFormat="1" applyFont="1" applyBorder="1" applyAlignment="1">
      <alignment vertical="center" shrinkToFit="1"/>
    </xf>
    <xf numFmtId="177" fontId="9" fillId="0" borderId="33" xfId="1" applyNumberFormat="1" applyFont="1" applyBorder="1" applyAlignment="1">
      <alignment vertical="center" shrinkToFit="1"/>
    </xf>
    <xf numFmtId="177" fontId="9" fillId="0" borderId="12" xfId="1" applyNumberFormat="1" applyFont="1" applyBorder="1" applyAlignment="1">
      <alignment vertical="center" shrinkToFit="1"/>
    </xf>
    <xf numFmtId="177" fontId="9" fillId="5" borderId="88" xfId="1" applyNumberFormat="1" applyFont="1" applyFill="1" applyBorder="1" applyAlignment="1">
      <alignment vertical="center" shrinkToFit="1"/>
    </xf>
    <xf numFmtId="177" fontId="9" fillId="0" borderId="12" xfId="2" applyNumberFormat="1" applyFont="1" applyBorder="1" applyAlignment="1">
      <alignment vertical="center" shrinkToFit="1"/>
    </xf>
    <xf numFmtId="177" fontId="9" fillId="0" borderId="34" xfId="1" applyNumberFormat="1" applyFont="1" applyBorder="1" applyAlignment="1">
      <alignment vertical="center" shrinkToFit="1"/>
    </xf>
    <xf numFmtId="177" fontId="9" fillId="5" borderId="10" xfId="1" applyNumberFormat="1" applyFont="1" applyFill="1" applyBorder="1" applyAlignment="1">
      <alignment vertical="center" shrinkToFit="1"/>
    </xf>
    <xf numFmtId="177" fontId="9" fillId="5" borderId="12" xfId="2" applyNumberFormat="1" applyFont="1" applyFill="1" applyBorder="1" applyAlignment="1">
      <alignment vertical="center" shrinkToFit="1"/>
    </xf>
    <xf numFmtId="38" fontId="9" fillId="0" borderId="26" xfId="2" applyFont="1" applyFill="1" applyBorder="1" applyAlignment="1">
      <alignment vertical="center" shrinkToFit="1"/>
    </xf>
    <xf numFmtId="38" fontId="9" fillId="0" borderId="1" xfId="2" applyFont="1" applyFill="1" applyBorder="1" applyAlignment="1">
      <alignment vertical="center" shrinkToFit="1"/>
    </xf>
    <xf numFmtId="38" fontId="9" fillId="0" borderId="3" xfId="2" applyFont="1" applyFill="1" applyBorder="1" applyAlignment="1">
      <alignment vertical="center" shrinkToFit="1"/>
    </xf>
    <xf numFmtId="38" fontId="9" fillId="0" borderId="27" xfId="2" applyFont="1" applyFill="1" applyBorder="1" applyAlignment="1">
      <alignment vertical="center" shrinkToFit="1"/>
    </xf>
    <xf numFmtId="38" fontId="9" fillId="0" borderId="25" xfId="2" applyFont="1" applyFill="1" applyBorder="1" applyAlignment="1">
      <alignment vertical="center" shrinkToFit="1"/>
    </xf>
    <xf numFmtId="0" fontId="9" fillId="5" borderId="26" xfId="1" applyFont="1" applyFill="1" applyBorder="1" applyAlignment="1">
      <alignment vertical="center" shrinkToFit="1"/>
    </xf>
    <xf numFmtId="0" fontId="9" fillId="5" borderId="1" xfId="1" applyFont="1" applyFill="1" applyBorder="1" applyAlignment="1">
      <alignment vertical="center" shrinkToFit="1"/>
    </xf>
    <xf numFmtId="0" fontId="9" fillId="5" borderId="7" xfId="1" applyFont="1" applyFill="1" applyBorder="1" applyAlignment="1">
      <alignment vertical="center" shrinkToFit="1"/>
    </xf>
    <xf numFmtId="0" fontId="9" fillId="5" borderId="27" xfId="1" applyFont="1" applyFill="1" applyBorder="1" applyAlignment="1">
      <alignment vertical="center" shrinkToFit="1"/>
    </xf>
    <xf numFmtId="0" fontId="9" fillId="5" borderId="3" xfId="1" applyFont="1" applyFill="1" applyBorder="1" applyAlignment="1">
      <alignment vertical="center" shrinkToFit="1"/>
    </xf>
    <xf numFmtId="181" fontId="9" fillId="0" borderId="96" xfId="2" applyNumberFormat="1" applyFont="1" applyBorder="1" applyAlignment="1">
      <alignment vertical="center" shrinkToFit="1"/>
    </xf>
    <xf numFmtId="181" fontId="9" fillId="0" borderId="186" xfId="2" applyNumberFormat="1" applyFont="1" applyBorder="1" applyAlignment="1">
      <alignment vertical="center" shrinkToFit="1"/>
    </xf>
    <xf numFmtId="181" fontId="9" fillId="0" borderId="104" xfId="2" applyNumberFormat="1" applyFont="1" applyBorder="1" applyAlignment="1">
      <alignment vertical="center" shrinkToFit="1"/>
    </xf>
    <xf numFmtId="181" fontId="9" fillId="0" borderId="12" xfId="2" applyNumberFormat="1" applyFont="1" applyBorder="1" applyAlignment="1">
      <alignment vertical="center" shrinkToFit="1"/>
    </xf>
    <xf numFmtId="177" fontId="9" fillId="5" borderId="114" xfId="1" applyNumberFormat="1" applyFont="1" applyFill="1" applyBorder="1" applyAlignment="1">
      <alignment vertical="center" shrinkToFit="1"/>
    </xf>
    <xf numFmtId="177" fontId="9" fillId="5" borderId="115" xfId="1" applyNumberFormat="1" applyFont="1" applyFill="1" applyBorder="1" applyAlignment="1">
      <alignment vertical="center" shrinkToFit="1"/>
    </xf>
    <xf numFmtId="177" fontId="9" fillId="5" borderId="132" xfId="1" applyNumberFormat="1" applyFont="1" applyFill="1" applyBorder="1" applyAlignment="1">
      <alignment vertical="center" shrinkToFit="1"/>
    </xf>
    <xf numFmtId="177" fontId="9" fillId="5" borderId="87" xfId="1" applyNumberFormat="1" applyFont="1" applyFill="1" applyBorder="1" applyAlignment="1">
      <alignment vertical="center" shrinkToFit="1"/>
    </xf>
    <xf numFmtId="181" fontId="9" fillId="0" borderId="132" xfId="2" applyNumberFormat="1" applyFont="1" applyBorder="1" applyAlignment="1">
      <alignment vertical="center" shrinkToFit="1"/>
    </xf>
    <xf numFmtId="181" fontId="9" fillId="0" borderId="115" xfId="2" applyNumberFormat="1" applyFont="1" applyBorder="1" applyAlignment="1">
      <alignment vertical="center" shrinkToFit="1"/>
    </xf>
    <xf numFmtId="181" fontId="9" fillId="0" borderId="87" xfId="2" applyNumberFormat="1" applyFont="1" applyBorder="1" applyAlignment="1">
      <alignment vertical="center" shrinkToFit="1"/>
    </xf>
    <xf numFmtId="177" fontId="9" fillId="0" borderId="87" xfId="2" applyNumberFormat="1" applyFont="1" applyBorder="1" applyAlignment="1">
      <alignment vertical="center" shrinkToFit="1"/>
    </xf>
    <xf numFmtId="181" fontId="9" fillId="0" borderId="114" xfId="2" applyNumberFormat="1" applyFont="1" applyBorder="1" applyAlignment="1">
      <alignment vertical="center" shrinkToFit="1"/>
    </xf>
    <xf numFmtId="181" fontId="9" fillId="5" borderId="28" xfId="2" applyNumberFormat="1" applyFont="1" applyFill="1" applyBorder="1" applyAlignment="1">
      <alignment vertical="center" shrinkToFit="1"/>
    </xf>
    <xf numFmtId="181" fontId="9" fillId="5" borderId="29" xfId="2" applyNumberFormat="1" applyFont="1" applyFill="1" applyBorder="1" applyAlignment="1">
      <alignment vertical="center" shrinkToFit="1"/>
    </xf>
    <xf numFmtId="181" fontId="9" fillId="0" borderId="97" xfId="2" applyNumberFormat="1" applyFont="1" applyFill="1" applyBorder="1" applyAlignment="1">
      <alignment vertical="center" shrinkToFit="1"/>
    </xf>
    <xf numFmtId="177" fontId="9" fillId="5" borderId="98" xfId="1" applyNumberFormat="1" applyFont="1" applyFill="1" applyBorder="1" applyAlignment="1">
      <alignment vertical="center" shrinkToFit="1"/>
    </xf>
    <xf numFmtId="181" fontId="9" fillId="5" borderId="9" xfId="2" applyNumberFormat="1" applyFont="1" applyFill="1" applyBorder="1" applyAlignment="1">
      <alignment vertical="center" shrinkToFit="1"/>
    </xf>
    <xf numFmtId="177" fontId="9" fillId="5" borderId="107" xfId="1" applyNumberFormat="1" applyFont="1" applyFill="1" applyBorder="1" applyAlignment="1">
      <alignment vertical="center" shrinkToFit="1"/>
    </xf>
    <xf numFmtId="181" fontId="9" fillId="0" borderId="34" xfId="2" applyNumberFormat="1" applyFont="1" applyBorder="1" applyAlignment="1">
      <alignment vertical="center" shrinkToFit="1"/>
    </xf>
    <xf numFmtId="181" fontId="9" fillId="0" borderId="33" xfId="2" applyNumberFormat="1" applyFont="1" applyBorder="1" applyAlignment="1">
      <alignment vertical="center" shrinkToFit="1"/>
    </xf>
    <xf numFmtId="181" fontId="9" fillId="0" borderId="24" xfId="2" applyNumberFormat="1" applyFont="1" applyBorder="1" applyAlignment="1">
      <alignment vertical="center" shrinkToFit="1"/>
    </xf>
    <xf numFmtId="181" fontId="9" fillId="5" borderId="34" xfId="2" applyNumberFormat="1" applyFont="1" applyFill="1" applyBorder="1" applyAlignment="1">
      <alignment horizontal="center" vertical="center" shrinkToFit="1"/>
    </xf>
    <xf numFmtId="181" fontId="9" fillId="5" borderId="33" xfId="2" applyNumberFormat="1" applyFont="1" applyFill="1" applyBorder="1" applyAlignment="1">
      <alignment horizontal="center" vertical="center" shrinkToFit="1"/>
    </xf>
    <xf numFmtId="181" fontId="9" fillId="5" borderId="24" xfId="2" applyNumberFormat="1" applyFont="1" applyFill="1" applyBorder="1" applyAlignment="1">
      <alignment horizontal="center" vertical="center" shrinkToFit="1"/>
    </xf>
    <xf numFmtId="181" fontId="9" fillId="5" borderId="95" xfId="2" applyNumberFormat="1" applyFont="1" applyFill="1" applyBorder="1" applyAlignment="1">
      <alignment vertical="center" shrinkToFit="1"/>
    </xf>
    <xf numFmtId="181" fontId="9" fillId="5" borderId="96" xfId="2" applyNumberFormat="1" applyFont="1" applyFill="1" applyBorder="1" applyAlignment="1">
      <alignment vertical="center" shrinkToFit="1"/>
    </xf>
    <xf numFmtId="181" fontId="9" fillId="0" borderId="97" xfId="2" applyNumberFormat="1" applyFont="1" applyBorder="1" applyAlignment="1">
      <alignment vertical="center" shrinkToFit="1"/>
    </xf>
    <xf numFmtId="181" fontId="9" fillId="5" borderId="186" xfId="2" applyNumberFormat="1" applyFont="1" applyFill="1" applyBorder="1" applyAlignment="1">
      <alignment vertical="center" shrinkToFit="1"/>
    </xf>
    <xf numFmtId="181" fontId="9" fillId="0" borderId="106" xfId="2" applyNumberFormat="1" applyFont="1" applyBorder="1" applyAlignment="1">
      <alignment vertical="center" shrinkToFit="1"/>
    </xf>
    <xf numFmtId="181" fontId="9" fillId="5" borderId="88" xfId="2" applyNumberFormat="1" applyFont="1" applyFill="1" applyBorder="1" applyAlignment="1">
      <alignment vertical="center" shrinkToFit="1"/>
    </xf>
    <xf numFmtId="181" fontId="9" fillId="5" borderId="104" xfId="2" applyNumberFormat="1" applyFont="1" applyFill="1" applyBorder="1" applyAlignment="1">
      <alignment horizontal="center" vertical="center" shrinkToFit="1"/>
    </xf>
    <xf numFmtId="181" fontId="9" fillId="5" borderId="105" xfId="2" applyNumberFormat="1" applyFont="1" applyFill="1" applyBorder="1" applyAlignment="1">
      <alignment horizontal="center" vertical="center" shrinkToFit="1"/>
    </xf>
    <xf numFmtId="181" fontId="9" fillId="5" borderId="181" xfId="2" applyNumberFormat="1" applyFont="1" applyFill="1" applyBorder="1" applyAlignment="1">
      <alignment horizontal="center" vertical="center" shrinkToFit="1"/>
    </xf>
    <xf numFmtId="38" fontId="9" fillId="0" borderId="95" xfId="2" applyFont="1" applyBorder="1" applyAlignment="1">
      <alignment vertical="center" shrinkToFit="1"/>
    </xf>
    <xf numFmtId="38" fontId="9" fillId="0" borderId="96" xfId="2" applyFont="1" applyBorder="1" applyAlignment="1">
      <alignment vertical="center" shrinkToFit="1"/>
    </xf>
    <xf numFmtId="38" fontId="9" fillId="0" borderId="186" xfId="2" applyFont="1" applyBorder="1" applyAlignment="1">
      <alignment vertical="center" shrinkToFit="1"/>
    </xf>
    <xf numFmtId="38" fontId="9" fillId="0" borderId="95" xfId="2" applyFont="1" applyFill="1" applyBorder="1" applyAlignment="1">
      <alignment vertical="center" shrinkToFit="1"/>
    </xf>
    <xf numFmtId="181" fontId="9" fillId="5" borderId="94" xfId="2" applyNumberFormat="1" applyFont="1" applyFill="1" applyBorder="1" applyAlignment="1">
      <alignment vertical="center" shrinkToFit="1"/>
    </xf>
    <xf numFmtId="38" fontId="9" fillId="0" borderId="94" xfId="2" applyFont="1" applyBorder="1" applyAlignment="1">
      <alignment vertical="center" shrinkToFit="1"/>
    </xf>
    <xf numFmtId="181" fontId="9" fillId="5" borderId="114" xfId="2" applyNumberFormat="1" applyFont="1" applyFill="1" applyBorder="1" applyAlignment="1">
      <alignment vertical="center" shrinkToFit="1"/>
    </xf>
    <xf numFmtId="181" fontId="9" fillId="5" borderId="115" xfId="2" applyNumberFormat="1" applyFont="1" applyFill="1" applyBorder="1" applyAlignment="1">
      <alignment vertical="center" shrinkToFit="1"/>
    </xf>
    <xf numFmtId="181" fontId="9" fillId="5" borderId="87" xfId="2" applyNumberFormat="1" applyFont="1" applyFill="1" applyBorder="1" applyAlignment="1">
      <alignment vertical="center" shrinkToFit="1"/>
    </xf>
    <xf numFmtId="38" fontId="9" fillId="0" borderId="115" xfId="2" applyFont="1" applyFill="1" applyBorder="1" applyAlignment="1">
      <alignment vertical="center" shrinkToFit="1"/>
    </xf>
    <xf numFmtId="38" fontId="9" fillId="0" borderId="195" xfId="2" applyFont="1" applyFill="1" applyBorder="1" applyAlignment="1">
      <alignment vertical="center" shrinkToFit="1"/>
    </xf>
    <xf numFmtId="38" fontId="9" fillId="0" borderId="191" xfId="2" applyFont="1" applyBorder="1" applyAlignment="1">
      <alignment vertical="center" shrinkToFit="1"/>
    </xf>
    <xf numFmtId="38" fontId="9" fillId="0" borderId="192" xfId="2" applyFont="1" applyBorder="1" applyAlignment="1">
      <alignment vertical="center" shrinkToFit="1"/>
    </xf>
    <xf numFmtId="38" fontId="9" fillId="0" borderId="149" xfId="2" applyFont="1" applyBorder="1" applyAlignment="1">
      <alignment vertical="center" shrinkToFit="1"/>
    </xf>
    <xf numFmtId="38" fontId="9" fillId="0" borderId="182" xfId="2" applyFont="1" applyFill="1" applyBorder="1" applyAlignment="1">
      <alignment vertical="center" shrinkToFit="1"/>
    </xf>
    <xf numFmtId="38" fontId="9" fillId="0" borderId="142" xfId="2" applyFont="1" applyFill="1" applyBorder="1" applyAlignment="1">
      <alignment vertical="center" shrinkToFit="1"/>
    </xf>
    <xf numFmtId="38" fontId="9" fillId="0" borderId="143" xfId="2" applyFont="1" applyFill="1" applyBorder="1" applyAlignment="1">
      <alignment vertical="center" shrinkToFit="1"/>
    </xf>
    <xf numFmtId="38" fontId="9" fillId="0" borderId="193" xfId="2" applyFont="1" applyBorder="1" applyAlignment="1">
      <alignment vertical="center" shrinkToFit="1"/>
    </xf>
    <xf numFmtId="38" fontId="9" fillId="0" borderId="141" xfId="2" applyFont="1" applyFill="1" applyBorder="1" applyAlignment="1">
      <alignment vertical="center" shrinkToFit="1"/>
    </xf>
    <xf numFmtId="0" fontId="9" fillId="0" borderId="68" xfId="1" applyFont="1" applyBorder="1" applyAlignment="1">
      <alignment horizontal="center" vertical="center" shrinkToFit="1"/>
    </xf>
    <xf numFmtId="0" fontId="9" fillId="0" borderId="67" xfId="1" applyFont="1" applyBorder="1" applyAlignment="1">
      <alignment horizontal="center" vertical="center" shrinkToFit="1"/>
    </xf>
    <xf numFmtId="0" fontId="9" fillId="0" borderId="85" xfId="1" applyFont="1" applyBorder="1" applyAlignment="1">
      <alignment horizontal="center" vertical="center" shrinkToFit="1"/>
    </xf>
    <xf numFmtId="0" fontId="9" fillId="0" borderId="48" xfId="1" applyFont="1" applyFill="1" applyBorder="1" applyAlignment="1">
      <alignment horizontal="center" vertical="center" shrinkToFit="1"/>
    </xf>
    <xf numFmtId="38" fontId="9" fillId="0" borderId="22" xfId="1" applyNumberFormat="1" applyFont="1" applyBorder="1" applyAlignment="1">
      <alignment horizontal="center" vertical="center" shrinkToFit="1"/>
    </xf>
    <xf numFmtId="178" fontId="9" fillId="5" borderId="49" xfId="1" applyNumberFormat="1" applyFont="1" applyFill="1" applyBorder="1" applyAlignment="1">
      <alignment horizontal="center" vertical="center" shrinkToFit="1"/>
    </xf>
    <xf numFmtId="178" fontId="9" fillId="5" borderId="47" xfId="1" applyNumberFormat="1" applyFont="1" applyFill="1" applyBorder="1" applyAlignment="1">
      <alignment horizontal="center" vertical="center" shrinkToFit="1"/>
    </xf>
    <xf numFmtId="178" fontId="9" fillId="5" borderId="206" xfId="1" applyNumberFormat="1" applyFont="1" applyFill="1" applyBorder="1" applyAlignment="1">
      <alignment horizontal="center" vertical="center" shrinkToFit="1"/>
    </xf>
    <xf numFmtId="178" fontId="9" fillId="5" borderId="48" xfId="1" applyNumberFormat="1" applyFont="1" applyFill="1" applyBorder="1" applyAlignment="1">
      <alignment horizontal="center" vertical="center" shrinkToFit="1"/>
    </xf>
    <xf numFmtId="178" fontId="9" fillId="5" borderId="32" xfId="1" applyNumberFormat="1" applyFont="1" applyFill="1" applyBorder="1" applyAlignment="1">
      <alignment horizontal="center" vertical="center" shrinkToFit="1"/>
    </xf>
    <xf numFmtId="178" fontId="9" fillId="5" borderId="42" xfId="1" applyNumberFormat="1" applyFont="1" applyFill="1" applyBorder="1" applyAlignment="1">
      <alignment horizontal="center" vertical="center" shrinkToFit="1"/>
    </xf>
    <xf numFmtId="178" fontId="9" fillId="5" borderId="41" xfId="1" applyNumberFormat="1" applyFont="1" applyFill="1" applyBorder="1" applyAlignment="1">
      <alignment horizontal="center" vertical="center" shrinkToFit="1"/>
    </xf>
    <xf numFmtId="178" fontId="9" fillId="5" borderId="30" xfId="1" applyNumberFormat="1" applyFont="1" applyFill="1" applyBorder="1" applyAlignment="1">
      <alignment horizontal="center" vertical="center" shrinkToFit="1"/>
    </xf>
    <xf numFmtId="181" fontId="9" fillId="0" borderId="106" xfId="2" applyNumberFormat="1" applyFont="1" applyBorder="1" applyAlignment="1">
      <alignment horizontal="right" vertical="center" shrinkToFit="1"/>
    </xf>
    <xf numFmtId="177" fontId="9" fillId="5" borderId="200" xfId="1" applyNumberFormat="1" applyFont="1" applyFill="1" applyBorder="1" applyAlignment="1">
      <alignment vertical="center" shrinkToFit="1"/>
    </xf>
    <xf numFmtId="0" fontId="4" fillId="0" borderId="65" xfId="1" applyFont="1" applyBorder="1" applyAlignment="1">
      <alignment horizontal="center" vertical="center" shrinkToFit="1"/>
    </xf>
    <xf numFmtId="0" fontId="9" fillId="0" borderId="65" xfId="1" applyFont="1" applyBorder="1" applyAlignment="1">
      <alignment horizontal="center" vertical="center" shrinkToFit="1"/>
    </xf>
    <xf numFmtId="40" fontId="9" fillId="0" borderId="163" xfId="1" applyNumberFormat="1" applyFont="1" applyBorder="1" applyAlignment="1">
      <alignment horizontal="center" vertical="center" shrinkToFit="1"/>
    </xf>
    <xf numFmtId="40" fontId="9" fillId="0" borderId="164" xfId="1" applyNumberFormat="1" applyFont="1" applyFill="1" applyBorder="1" applyAlignment="1">
      <alignment horizontal="center" vertical="center" shrinkToFit="1"/>
    </xf>
    <xf numFmtId="0" fontId="9" fillId="0" borderId="164" xfId="1" applyFont="1" applyFill="1" applyBorder="1" applyAlignment="1">
      <alignment horizontal="center" vertical="center" shrinkToFit="1"/>
    </xf>
    <xf numFmtId="2" fontId="9" fillId="0" borderId="164" xfId="1" applyNumberFormat="1" applyFont="1" applyFill="1" applyBorder="1" applyAlignment="1">
      <alignment horizontal="center" vertical="center" shrinkToFit="1"/>
    </xf>
    <xf numFmtId="0" fontId="4" fillId="0" borderId="164" xfId="1" applyFont="1" applyBorder="1" applyAlignment="1">
      <alignment horizontal="center" vertical="center" shrinkToFit="1"/>
    </xf>
    <xf numFmtId="38" fontId="9" fillId="0" borderId="164" xfId="2" applyNumberFormat="1" applyFont="1" applyBorder="1" applyAlignment="1">
      <alignment vertical="center" shrinkToFit="1"/>
    </xf>
    <xf numFmtId="0" fontId="9" fillId="0" borderId="164" xfId="1" applyFont="1" applyBorder="1" applyAlignment="1">
      <alignment horizontal="center" vertical="center" shrinkToFit="1"/>
    </xf>
    <xf numFmtId="40" fontId="9" fillId="0" borderId="69" xfId="1" applyNumberFormat="1" applyFont="1" applyBorder="1" applyAlignment="1">
      <alignment horizontal="center" vertical="center" shrinkToFit="1"/>
    </xf>
    <xf numFmtId="40" fontId="9" fillId="0" borderId="70" xfId="1" applyNumberFormat="1" applyFont="1" applyFill="1" applyBorder="1" applyAlignment="1">
      <alignment horizontal="center" vertical="center" shrinkToFit="1"/>
    </xf>
    <xf numFmtId="0" fontId="9" fillId="0" borderId="70" xfId="1" applyFont="1" applyFill="1" applyBorder="1" applyAlignment="1">
      <alignment horizontal="center" vertical="center" shrinkToFit="1"/>
    </xf>
    <xf numFmtId="2" fontId="9" fillId="0" borderId="70" xfId="1" applyNumberFormat="1" applyFont="1" applyFill="1" applyBorder="1" applyAlignment="1">
      <alignment horizontal="center" vertical="center" shrinkToFit="1"/>
    </xf>
    <xf numFmtId="0" fontId="4" fillId="0" borderId="70" xfId="1" applyFont="1" applyBorder="1" applyAlignment="1">
      <alignment horizontal="center" vertical="center" shrinkToFit="1"/>
    </xf>
    <xf numFmtId="38" fontId="9" fillId="0" borderId="70" xfId="2" applyFont="1" applyBorder="1" applyAlignment="1">
      <alignment vertical="center" shrinkToFit="1"/>
    </xf>
    <xf numFmtId="0" fontId="9" fillId="0" borderId="70" xfId="1" applyFont="1" applyBorder="1" applyAlignment="1">
      <alignment horizontal="center" vertical="center" shrinkToFit="1"/>
    </xf>
    <xf numFmtId="40" fontId="9" fillId="0" borderId="70" xfId="1" applyNumberFormat="1" applyFont="1" applyBorder="1" applyAlignment="1">
      <alignment horizontal="center" vertical="center" shrinkToFit="1"/>
    </xf>
    <xf numFmtId="2" fontId="9" fillId="0" borderId="70" xfId="1" applyNumberFormat="1" applyFont="1" applyBorder="1" applyAlignment="1">
      <alignment horizontal="center" vertical="center" shrinkToFit="1"/>
    </xf>
    <xf numFmtId="40" fontId="9" fillId="0" borderId="88" xfId="1" applyNumberFormat="1" applyFont="1" applyBorder="1" applyAlignment="1">
      <alignment horizontal="center" vertical="center" shrinkToFit="1"/>
    </xf>
    <xf numFmtId="40" fontId="9" fillId="0" borderId="89" xfId="1" applyNumberFormat="1" applyFont="1" applyBorder="1" applyAlignment="1">
      <alignment horizontal="center" vertical="center" shrinkToFit="1"/>
    </xf>
    <xf numFmtId="0" fontId="9" fillId="0" borderId="89" xfId="1" applyFont="1" applyBorder="1" applyAlignment="1">
      <alignment horizontal="center" vertical="center" shrinkToFit="1"/>
    </xf>
    <xf numFmtId="2" fontId="9" fillId="0" borderId="89" xfId="1" applyNumberFormat="1" applyFont="1" applyBorder="1" applyAlignment="1">
      <alignment horizontal="center" vertical="center" shrinkToFit="1"/>
    </xf>
    <xf numFmtId="0" fontId="4" fillId="0" borderId="89" xfId="1" applyFont="1" applyBorder="1" applyAlignment="1">
      <alignment horizontal="center" vertical="center" shrinkToFit="1"/>
    </xf>
    <xf numFmtId="38" fontId="9" fillId="0" borderId="89" xfId="2" applyFont="1" applyBorder="1" applyAlignment="1">
      <alignment vertical="center" shrinkToFit="1"/>
    </xf>
    <xf numFmtId="40" fontId="9" fillId="0" borderId="164" xfId="1" applyNumberFormat="1" applyFont="1" applyBorder="1" applyAlignment="1">
      <alignment horizontal="center" vertical="center" shrinkToFit="1"/>
    </xf>
    <xf numFmtId="2" fontId="9" fillId="0" borderId="164" xfId="1" applyNumberFormat="1" applyFont="1" applyBorder="1" applyAlignment="1">
      <alignment horizontal="center" vertical="center" shrinkToFit="1"/>
    </xf>
    <xf numFmtId="38" fontId="9" fillId="0" borderId="164" xfId="2" applyFont="1" applyBorder="1" applyAlignment="1">
      <alignment vertical="center" shrinkToFit="1"/>
    </xf>
    <xf numFmtId="0" fontId="9" fillId="0" borderId="170" xfId="1" applyFont="1" applyBorder="1" applyAlignment="1">
      <alignment horizontal="center" vertical="center" shrinkToFit="1"/>
    </xf>
    <xf numFmtId="0" fontId="9" fillId="0" borderId="172" xfId="1" applyFont="1" applyBorder="1" applyAlignment="1">
      <alignment vertical="center" shrinkToFit="1"/>
    </xf>
    <xf numFmtId="0" fontId="9" fillId="0" borderId="172" xfId="1" applyFont="1" applyBorder="1" applyAlignment="1">
      <alignment horizontal="center" vertical="center" shrinkToFit="1"/>
    </xf>
    <xf numFmtId="0" fontId="9" fillId="0" borderId="173" xfId="1" applyFont="1" applyBorder="1" applyAlignment="1">
      <alignment horizontal="center" vertical="center" shrinkToFit="1"/>
    </xf>
    <xf numFmtId="40" fontId="9" fillId="0" borderId="67" xfId="5" applyNumberFormat="1" applyFont="1" applyFill="1" applyBorder="1" applyAlignment="1">
      <alignment vertical="center" shrinkToFit="1"/>
    </xf>
    <xf numFmtId="0" fontId="4" fillId="0" borderId="68" xfId="1" applyFont="1" applyBorder="1" applyAlignment="1">
      <alignment horizontal="center" vertical="center" shrinkToFit="1"/>
    </xf>
    <xf numFmtId="38" fontId="4" fillId="0" borderId="68" xfId="2" applyFont="1" applyBorder="1" applyAlignment="1">
      <alignment horizontal="center" vertical="center" shrinkToFit="1"/>
    </xf>
    <xf numFmtId="40" fontId="9" fillId="0" borderId="68" xfId="2" applyNumberFormat="1" applyFont="1" applyFill="1" applyBorder="1" applyAlignment="1">
      <alignment vertical="center" shrinkToFit="1"/>
    </xf>
    <xf numFmtId="40" fontId="9" fillId="0" borderId="68" xfId="2" applyNumberFormat="1" applyFont="1" applyFill="1" applyBorder="1" applyAlignment="1">
      <alignment horizontal="center" vertical="center" shrinkToFit="1"/>
    </xf>
    <xf numFmtId="40" fontId="9" fillId="0" borderId="99" xfId="1" applyNumberFormat="1" applyFont="1" applyFill="1" applyBorder="1" applyAlignment="1">
      <alignment vertical="center" shrinkToFit="1"/>
    </xf>
    <xf numFmtId="0" fontId="4" fillId="0" borderId="100" xfId="1" applyFont="1" applyBorder="1" applyAlignment="1">
      <alignment horizontal="center" vertical="center" shrinkToFit="1"/>
    </xf>
    <xf numFmtId="40" fontId="9" fillId="0" borderId="100" xfId="1" applyNumberFormat="1" applyFont="1" applyFill="1" applyBorder="1" applyAlignment="1">
      <alignment vertical="center" shrinkToFit="1"/>
    </xf>
    <xf numFmtId="0" fontId="9" fillId="0" borderId="100" xfId="1" applyFont="1" applyBorder="1" applyAlignment="1">
      <alignment horizontal="center" vertical="center" shrinkToFit="1"/>
    </xf>
    <xf numFmtId="40" fontId="9" fillId="0" borderId="88" xfId="1" applyNumberFormat="1" applyFont="1" applyFill="1" applyBorder="1" applyAlignment="1">
      <alignment vertical="center" shrinkToFit="1"/>
    </xf>
    <xf numFmtId="0" fontId="9" fillId="0" borderId="89" xfId="1" applyFont="1" applyFill="1" applyBorder="1" applyAlignment="1">
      <alignment vertical="center" shrinkToFit="1"/>
    </xf>
    <xf numFmtId="0" fontId="9" fillId="0" borderId="100" xfId="1" applyFont="1" applyFill="1" applyBorder="1" applyAlignment="1">
      <alignment vertical="center" shrinkToFit="1"/>
    </xf>
    <xf numFmtId="0" fontId="9" fillId="0" borderId="62" xfId="1" applyFont="1" applyFill="1" applyBorder="1" applyAlignment="1">
      <alignment vertical="center" shrinkToFit="1"/>
    </xf>
    <xf numFmtId="0" fontId="9" fillId="0" borderId="21" xfId="1" applyFont="1" applyBorder="1" applyAlignment="1">
      <alignment horizontal="center" vertical="center" shrinkToFit="1"/>
    </xf>
    <xf numFmtId="0" fontId="9" fillId="0" borderId="21" xfId="1" applyFont="1" applyBorder="1" applyAlignment="1">
      <alignment vertical="center" shrinkToFit="1"/>
    </xf>
    <xf numFmtId="0" fontId="9" fillId="0" borderId="21" xfId="1" applyFont="1" applyFill="1" applyBorder="1" applyAlignment="1">
      <alignment vertical="center" shrinkToFit="1"/>
    </xf>
    <xf numFmtId="38" fontId="9" fillId="0" borderId="21" xfId="1" applyNumberFormat="1" applyFont="1" applyBorder="1" applyAlignment="1">
      <alignment horizontal="center" vertical="center" shrinkToFit="1"/>
    </xf>
    <xf numFmtId="38" fontId="9" fillId="0" borderId="173" xfId="1" applyNumberFormat="1" applyFont="1" applyBorder="1" applyAlignment="1">
      <alignment horizontal="center" vertical="center" shrinkToFit="1"/>
    </xf>
    <xf numFmtId="38" fontId="9" fillId="0" borderId="64" xfId="5" applyFont="1" applyFill="1" applyBorder="1" applyAlignment="1">
      <alignment vertical="center" shrinkToFit="1"/>
    </xf>
    <xf numFmtId="38" fontId="4" fillId="0" borderId="65" xfId="2" applyFont="1" applyBorder="1" applyAlignment="1">
      <alignment horizontal="center" vertical="center" shrinkToFit="1"/>
    </xf>
    <xf numFmtId="0" fontId="9" fillId="0" borderId="0" xfId="1" applyFont="1" applyFill="1" applyAlignment="1">
      <alignment vertical="center" shrinkToFit="1"/>
    </xf>
    <xf numFmtId="0" fontId="9" fillId="0" borderId="0" xfId="1" applyFont="1" applyAlignment="1">
      <alignment vertical="center" shrinkToFit="1"/>
    </xf>
    <xf numFmtId="38" fontId="9" fillId="0" borderId="65" xfId="2" applyFont="1" applyFill="1" applyBorder="1" applyAlignment="1">
      <alignment horizontal="center" vertical="center" shrinkToFit="1"/>
    </xf>
    <xf numFmtId="38" fontId="9" fillId="0" borderId="99" xfId="5" applyFont="1" applyFill="1" applyBorder="1" applyAlignment="1">
      <alignment vertical="center" shrinkToFit="1"/>
    </xf>
    <xf numFmtId="38" fontId="9" fillId="0" borderId="100" xfId="1" applyNumberFormat="1" applyFont="1" applyFill="1" applyBorder="1" applyAlignment="1">
      <alignment vertical="center" shrinkToFit="1"/>
    </xf>
    <xf numFmtId="38" fontId="9" fillId="0" borderId="100" xfId="2" applyFont="1" applyFill="1" applyBorder="1" applyAlignment="1">
      <alignment vertical="center" shrinkToFit="1"/>
    </xf>
    <xf numFmtId="38" fontId="9" fillId="0" borderId="94" xfId="2" applyFont="1" applyFill="1" applyBorder="1" applyAlignment="1">
      <alignment vertical="center" shrinkToFit="1"/>
    </xf>
    <xf numFmtId="38" fontId="9" fillId="0" borderId="88" xfId="5" applyFont="1" applyFill="1" applyBorder="1" applyAlignment="1">
      <alignment vertical="center" shrinkToFit="1"/>
    </xf>
    <xf numFmtId="0" fontId="9" fillId="0" borderId="89" xfId="1" applyFont="1" applyBorder="1" applyAlignment="1">
      <alignment vertical="center" shrinkToFit="1"/>
    </xf>
    <xf numFmtId="38" fontId="9" fillId="0" borderId="89" xfId="2" applyFont="1" applyFill="1" applyBorder="1" applyAlignment="1">
      <alignment vertical="center" shrinkToFit="1"/>
    </xf>
    <xf numFmtId="38" fontId="9" fillId="0" borderId="87" xfId="2" applyFont="1" applyFill="1" applyBorder="1" applyAlignment="1">
      <alignment vertical="center" shrinkToFit="1"/>
    </xf>
    <xf numFmtId="38" fontId="9" fillId="0" borderId="163" xfId="5" applyFont="1" applyFill="1" applyBorder="1" applyAlignment="1">
      <alignment vertical="center" shrinkToFit="1"/>
    </xf>
    <xf numFmtId="0" fontId="9" fillId="0" borderId="164" xfId="1" applyFont="1" applyFill="1" applyBorder="1" applyAlignment="1">
      <alignment vertical="center" shrinkToFit="1"/>
    </xf>
    <xf numFmtId="38" fontId="9" fillId="0" borderId="103" xfId="2" applyFont="1" applyFill="1" applyBorder="1" applyAlignment="1">
      <alignment vertical="center" shrinkToFit="1"/>
    </xf>
    <xf numFmtId="0" fontId="9" fillId="0" borderId="62" xfId="1" applyFont="1" applyBorder="1" applyAlignment="1">
      <alignment vertical="center" shrinkToFit="1"/>
    </xf>
    <xf numFmtId="0" fontId="9" fillId="0" borderId="172" xfId="1" applyFont="1" applyFill="1" applyBorder="1" applyAlignment="1">
      <alignment vertical="center" shrinkToFit="1"/>
    </xf>
    <xf numFmtId="38" fontId="9" fillId="0" borderId="172" xfId="1" applyNumberFormat="1" applyFont="1" applyBorder="1" applyAlignment="1">
      <alignment horizontal="center" vertical="center" shrinkToFit="1"/>
    </xf>
    <xf numFmtId="0" fontId="9" fillId="0" borderId="177" xfId="1" applyFont="1" applyBorder="1" applyAlignment="1">
      <alignment vertical="center" shrinkToFit="1"/>
    </xf>
    <xf numFmtId="0" fontId="9" fillId="0" borderId="177" xfId="1" applyFont="1" applyBorder="1" applyAlignment="1">
      <alignment horizontal="center" vertical="center" shrinkToFit="1"/>
    </xf>
    <xf numFmtId="0" fontId="9" fillId="0" borderId="177" xfId="1" applyFont="1" applyFill="1" applyBorder="1" applyAlignment="1">
      <alignment vertical="center" shrinkToFit="1"/>
    </xf>
    <xf numFmtId="0" fontId="5" fillId="0" borderId="2" xfId="1" applyFont="1" applyBorder="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15" xfId="1" applyFont="1" applyBorder="1" applyAlignment="1">
      <alignment vertical="center"/>
    </xf>
    <xf numFmtId="0" fontId="5" fillId="6" borderId="15" xfId="1" applyFont="1" applyFill="1" applyBorder="1" applyAlignment="1">
      <alignment horizontal="center" vertical="center"/>
    </xf>
    <xf numFmtId="0" fontId="23" fillId="0" borderId="0" xfId="1" applyFont="1" applyAlignment="1">
      <alignment horizontal="right" vertical="center"/>
    </xf>
    <xf numFmtId="0" fontId="26" fillId="0" borderId="0" xfId="6" applyFont="1">
      <alignment vertical="center"/>
    </xf>
    <xf numFmtId="0" fontId="21" fillId="0" borderId="0" xfId="6" applyFont="1">
      <alignment vertical="center"/>
    </xf>
    <xf numFmtId="0" fontId="26" fillId="7" borderId="1" xfId="6" applyFont="1" applyFill="1" applyBorder="1" applyAlignment="1">
      <alignment horizontal="center" vertical="center"/>
    </xf>
    <xf numFmtId="0" fontId="30" fillId="7" borderId="1" xfId="6" applyFont="1" applyFill="1" applyBorder="1" applyAlignment="1">
      <alignment horizontal="center" vertical="center"/>
    </xf>
    <xf numFmtId="180" fontId="26" fillId="2" borderId="1" xfId="6" applyNumberFormat="1" applyFont="1" applyFill="1" applyBorder="1">
      <alignment vertical="center"/>
    </xf>
    <xf numFmtId="179" fontId="26" fillId="2" borderId="1" xfId="6" applyNumberFormat="1" applyFont="1" applyFill="1" applyBorder="1">
      <alignment vertical="center"/>
    </xf>
    <xf numFmtId="179" fontId="26" fillId="0" borderId="183" xfId="6" applyNumberFormat="1" applyFont="1" applyBorder="1">
      <alignment vertical="center"/>
    </xf>
    <xf numFmtId="0" fontId="26" fillId="2" borderId="1" xfId="6" applyFont="1" applyFill="1" applyBorder="1" applyAlignment="1">
      <alignment horizontal="center" vertical="center"/>
    </xf>
    <xf numFmtId="180" fontId="26" fillId="8" borderId="1" xfId="6" applyNumberFormat="1" applyFont="1" applyFill="1" applyBorder="1">
      <alignment vertical="center"/>
    </xf>
    <xf numFmtId="179" fontId="26" fillId="8" borderId="1" xfId="6" applyNumberFormat="1" applyFont="1" applyFill="1" applyBorder="1">
      <alignment vertical="center"/>
    </xf>
    <xf numFmtId="179" fontId="26" fillId="8" borderId="183" xfId="6" applyNumberFormat="1" applyFont="1" applyFill="1" applyBorder="1">
      <alignment vertical="center"/>
    </xf>
    <xf numFmtId="0" fontId="26" fillId="8" borderId="1" xfId="6" applyFont="1" applyFill="1" applyBorder="1" applyAlignment="1">
      <alignment horizontal="center" vertical="center"/>
    </xf>
    <xf numFmtId="0" fontId="32" fillId="0" borderId="0" xfId="6" applyFont="1">
      <alignment vertical="center"/>
    </xf>
    <xf numFmtId="180" fontId="30" fillId="2" borderId="1" xfId="6" applyNumberFormat="1" applyFont="1" applyFill="1" applyBorder="1">
      <alignment vertical="center"/>
    </xf>
    <xf numFmtId="2" fontId="30" fillId="2" borderId="1" xfId="6" applyNumberFormat="1" applyFont="1" applyFill="1" applyBorder="1">
      <alignment vertical="center"/>
    </xf>
    <xf numFmtId="179" fontId="30" fillId="2" borderId="1" xfId="6" applyNumberFormat="1" applyFont="1" applyFill="1" applyBorder="1">
      <alignment vertical="center"/>
    </xf>
    <xf numFmtId="181" fontId="30" fillId="2" borderId="1" xfId="3" applyNumberFormat="1" applyFont="1" applyFill="1" applyBorder="1">
      <alignment vertical="center"/>
    </xf>
    <xf numFmtId="0" fontId="9" fillId="0" borderId="0" xfId="1" applyFont="1" applyAlignment="1">
      <alignment horizontal="right" vertical="center"/>
    </xf>
    <xf numFmtId="0" fontId="20" fillId="0" borderId="0" xfId="0" applyFont="1">
      <alignment vertical="center"/>
    </xf>
    <xf numFmtId="0" fontId="20" fillId="7" borderId="2" xfId="0" applyFont="1" applyFill="1" applyBorder="1">
      <alignment vertical="center"/>
    </xf>
    <xf numFmtId="0" fontId="20" fillId="7" borderId="8" xfId="0" applyFont="1" applyFill="1" applyBorder="1">
      <alignment vertical="center"/>
    </xf>
    <xf numFmtId="0" fontId="20" fillId="7" borderId="3" xfId="0" applyFont="1" applyFill="1" applyBorder="1">
      <alignment vertical="center"/>
    </xf>
    <xf numFmtId="0" fontId="20" fillId="7" borderId="1" xfId="0" applyFont="1" applyFill="1" applyBorder="1" applyAlignment="1">
      <alignment horizontal="center" vertical="center"/>
    </xf>
    <xf numFmtId="0" fontId="20" fillId="7" borderId="1" xfId="0" applyFont="1" applyFill="1" applyBorder="1">
      <alignment vertical="center"/>
    </xf>
    <xf numFmtId="0" fontId="20" fillId="0" borderId="2" xfId="0" applyFont="1" applyBorder="1">
      <alignment vertical="center"/>
    </xf>
    <xf numFmtId="0" fontId="20" fillId="0" borderId="8" xfId="0" applyFont="1" applyBorder="1">
      <alignment vertical="center"/>
    </xf>
    <xf numFmtId="0" fontId="20" fillId="0" borderId="3" xfId="0" applyFont="1" applyBorder="1">
      <alignment vertical="center"/>
    </xf>
    <xf numFmtId="40" fontId="20" fillId="0" borderId="1" xfId="5" applyNumberFormat="1" applyFont="1" applyBorder="1">
      <alignment vertical="center"/>
    </xf>
    <xf numFmtId="0" fontId="20" fillId="0" borderId="1" xfId="0" applyFont="1" applyBorder="1">
      <alignment vertical="center"/>
    </xf>
    <xf numFmtId="0" fontId="20" fillId="0" borderId="38" xfId="0" applyFont="1" applyBorder="1">
      <alignment vertical="center"/>
    </xf>
    <xf numFmtId="0" fontId="20" fillId="0" borderId="23" xfId="0" applyFont="1" applyBorder="1">
      <alignment vertical="center"/>
    </xf>
    <xf numFmtId="2" fontId="20" fillId="0" borderId="1" xfId="0" applyNumberFormat="1" applyFont="1" applyBorder="1">
      <alignment vertical="center"/>
    </xf>
    <xf numFmtId="0" fontId="20" fillId="0" borderId="0" xfId="0" applyFont="1" applyBorder="1">
      <alignment vertical="center"/>
    </xf>
    <xf numFmtId="0" fontId="20" fillId="0" borderId="0" xfId="0" applyFont="1" applyFill="1" applyBorder="1">
      <alignment vertical="center"/>
    </xf>
    <xf numFmtId="0" fontId="20" fillId="7" borderId="38" xfId="0" applyFont="1" applyFill="1" applyBorder="1">
      <alignment vertical="center"/>
    </xf>
    <xf numFmtId="0" fontId="20" fillId="7" borderId="9" xfId="0" applyFont="1" applyFill="1" applyBorder="1">
      <alignment vertical="center"/>
    </xf>
    <xf numFmtId="0" fontId="20" fillId="7" borderId="29" xfId="0" applyFont="1" applyFill="1" applyBorder="1" applyAlignment="1">
      <alignment horizontal="center" vertical="center"/>
    </xf>
    <xf numFmtId="0" fontId="20" fillId="7" borderId="29" xfId="0" applyFont="1" applyFill="1" applyBorder="1">
      <alignment vertical="center"/>
    </xf>
    <xf numFmtId="0" fontId="20" fillId="7" borderId="23" xfId="0" applyFont="1" applyFill="1" applyBorder="1">
      <alignment vertical="center"/>
    </xf>
    <xf numFmtId="0" fontId="20" fillId="7" borderId="24" xfId="0" applyFont="1" applyFill="1" applyBorder="1">
      <alignment vertical="center"/>
    </xf>
    <xf numFmtId="0" fontId="20" fillId="7" borderId="33" xfId="0" applyFont="1" applyFill="1" applyBorder="1" applyAlignment="1">
      <alignment horizontal="center" vertical="center"/>
    </xf>
    <xf numFmtId="0" fontId="20" fillId="7" borderId="33" xfId="0" applyFont="1" applyFill="1" applyBorder="1">
      <alignment vertical="center"/>
    </xf>
    <xf numFmtId="0" fontId="20" fillId="0" borderId="29" xfId="0" applyFont="1" applyBorder="1">
      <alignment vertical="center"/>
    </xf>
    <xf numFmtId="0" fontId="20" fillId="0" borderId="96" xfId="0" applyFont="1" applyBorder="1" applyAlignment="1">
      <alignment horizontal="center" vertical="center"/>
    </xf>
    <xf numFmtId="0" fontId="20" fillId="0" borderId="96" xfId="0" applyFont="1" applyBorder="1">
      <alignment vertical="center"/>
    </xf>
    <xf numFmtId="40" fontId="20" fillId="0" borderId="96" xfId="5" applyNumberFormat="1" applyFont="1" applyBorder="1">
      <alignment vertical="center"/>
    </xf>
    <xf numFmtId="0" fontId="20" fillId="0" borderId="15" xfId="0" applyFont="1" applyBorder="1">
      <alignment vertical="center"/>
    </xf>
    <xf numFmtId="0" fontId="20" fillId="0" borderId="49" xfId="0" applyFont="1" applyBorder="1" applyAlignment="1">
      <alignment horizontal="center" vertical="center"/>
    </xf>
    <xf numFmtId="0" fontId="20" fillId="0" borderId="49" xfId="0" applyFont="1" applyBorder="1">
      <alignment vertical="center"/>
    </xf>
    <xf numFmtId="40" fontId="20" fillId="0" borderId="49" xfId="5" applyNumberFormat="1" applyFont="1" applyBorder="1">
      <alignment vertical="center"/>
    </xf>
    <xf numFmtId="0" fontId="20" fillId="0" borderId="33" xfId="0" applyFont="1" applyBorder="1">
      <alignment vertical="center"/>
    </xf>
    <xf numFmtId="0" fontId="20" fillId="0" borderId="115" xfId="0" applyFont="1" applyBorder="1" applyAlignment="1">
      <alignment horizontal="center" vertical="center"/>
    </xf>
    <xf numFmtId="0" fontId="20" fillId="0" borderId="115" xfId="0" applyFont="1" applyBorder="1">
      <alignment vertical="center"/>
    </xf>
    <xf numFmtId="40" fontId="20" fillId="0" borderId="115" xfId="5" applyNumberFormat="1" applyFont="1" applyBorder="1">
      <alignment vertical="center"/>
    </xf>
    <xf numFmtId="38" fontId="20" fillId="0" borderId="1" xfId="5" applyFont="1" applyBorder="1">
      <alignment vertical="center"/>
    </xf>
    <xf numFmtId="0" fontId="20" fillId="7" borderId="39" xfId="0" applyFont="1" applyFill="1" applyBorder="1">
      <alignment vertical="center"/>
    </xf>
    <xf numFmtId="0" fontId="20" fillId="7" borderId="13" xfId="0" applyFont="1" applyFill="1" applyBorder="1">
      <alignment vertical="center"/>
    </xf>
    <xf numFmtId="0" fontId="20" fillId="7" borderId="116" xfId="0" applyFont="1" applyFill="1" applyBorder="1" applyAlignment="1">
      <alignment horizontal="center" vertical="center"/>
    </xf>
    <xf numFmtId="0" fontId="20" fillId="7" borderId="196" xfId="0" applyFont="1" applyFill="1" applyBorder="1" applyAlignment="1">
      <alignment horizontal="center" vertical="center"/>
    </xf>
    <xf numFmtId="0" fontId="20" fillId="0" borderId="118" xfId="0" applyFont="1" applyBorder="1">
      <alignment vertical="center"/>
    </xf>
    <xf numFmtId="0" fontId="20" fillId="0" borderId="197" xfId="0" applyFont="1" applyBorder="1">
      <alignment vertical="center"/>
    </xf>
    <xf numFmtId="0" fontId="20" fillId="0" borderId="157" xfId="0" applyFont="1" applyBorder="1">
      <alignment vertical="center"/>
    </xf>
    <xf numFmtId="0" fontId="20" fillId="0" borderId="198" xfId="0" applyFont="1" applyBorder="1">
      <alignment vertical="center"/>
    </xf>
    <xf numFmtId="0" fontId="20" fillId="0" borderId="112" xfId="0" applyFont="1" applyBorder="1">
      <alignment vertical="center"/>
    </xf>
    <xf numFmtId="0" fontId="20" fillId="0" borderId="199" xfId="0" applyFont="1" applyBorder="1">
      <alignment vertical="center"/>
    </xf>
    <xf numFmtId="0" fontId="21" fillId="0" borderId="0" xfId="0" applyFont="1">
      <alignment vertical="center"/>
    </xf>
    <xf numFmtId="0" fontId="20" fillId="0" borderId="29" xfId="0" applyFont="1" applyBorder="1" applyAlignment="1">
      <alignment horizontal="center" vertical="center"/>
    </xf>
    <xf numFmtId="0" fontId="20" fillId="0" borderId="33" xfId="0" applyFont="1" applyBorder="1" applyAlignment="1">
      <alignment horizontal="center" vertical="center"/>
    </xf>
    <xf numFmtId="0" fontId="20" fillId="7" borderId="2" xfId="0" applyFont="1" applyFill="1" applyBorder="1" applyAlignment="1">
      <alignment horizontal="center" vertical="center"/>
    </xf>
    <xf numFmtId="0" fontId="20" fillId="0" borderId="1" xfId="0" applyFont="1" applyBorder="1" applyAlignment="1">
      <alignment horizontal="center" vertical="center"/>
    </xf>
    <xf numFmtId="0" fontId="5" fillId="12" borderId="3" xfId="1" applyFont="1" applyFill="1" applyBorder="1" applyAlignment="1">
      <alignment horizontal="center" vertical="center" wrapText="1"/>
    </xf>
    <xf numFmtId="0" fontId="20" fillId="0" borderId="0" xfId="0" applyFont="1" applyAlignment="1">
      <alignment horizontal="center" vertical="center"/>
    </xf>
    <xf numFmtId="0" fontId="20" fillId="0" borderId="2" xfId="0" applyFont="1" applyBorder="1" applyAlignment="1">
      <alignment horizontal="center" vertical="center"/>
    </xf>
    <xf numFmtId="0" fontId="2" fillId="0" borderId="179" xfId="1" applyFont="1" applyBorder="1" applyAlignment="1">
      <alignment vertical="center"/>
    </xf>
    <xf numFmtId="0" fontId="21" fillId="0" borderId="0" xfId="6" applyFont="1" applyAlignment="1">
      <alignment horizontal="right" vertical="center"/>
    </xf>
    <xf numFmtId="180" fontId="26" fillId="2" borderId="1" xfId="6" applyNumberFormat="1" applyFont="1" applyFill="1" applyBorder="1" applyAlignment="1">
      <alignment horizontal="center" vertical="center"/>
    </xf>
    <xf numFmtId="181" fontId="30" fillId="2" borderId="1" xfId="3" applyNumberFormat="1" applyFont="1" applyFill="1" applyBorder="1" applyAlignment="1">
      <alignment vertical="center"/>
    </xf>
    <xf numFmtId="0" fontId="26" fillId="2" borderId="1" xfId="6" applyFont="1" applyFill="1" applyBorder="1" applyAlignment="1">
      <alignment vertical="center"/>
    </xf>
    <xf numFmtId="0" fontId="26" fillId="8" borderId="1" xfId="6" applyFont="1" applyFill="1" applyBorder="1" applyAlignment="1">
      <alignment vertical="center"/>
    </xf>
    <xf numFmtId="180" fontId="26" fillId="8" borderId="2" xfId="6" applyNumberFormat="1" applyFont="1" applyFill="1" applyBorder="1">
      <alignment vertical="center"/>
    </xf>
    <xf numFmtId="180" fontId="26" fillId="8" borderId="3" xfId="6" applyNumberFormat="1" applyFont="1" applyFill="1" applyBorder="1">
      <alignment vertical="center"/>
    </xf>
    <xf numFmtId="179" fontId="26" fillId="8" borderId="2" xfId="6" applyNumberFormat="1" applyFont="1" applyFill="1" applyBorder="1">
      <alignment vertical="center"/>
    </xf>
    <xf numFmtId="179" fontId="26" fillId="8" borderId="3" xfId="6" applyNumberFormat="1" applyFont="1" applyFill="1" applyBorder="1">
      <alignment vertical="center"/>
    </xf>
    <xf numFmtId="0" fontId="26" fillId="2" borderId="1" xfId="6" applyFont="1" applyFill="1" applyBorder="1" applyAlignment="1">
      <alignment vertical="center" shrinkToFit="1"/>
    </xf>
    <xf numFmtId="0" fontId="26" fillId="8" borderId="1" xfId="6" applyFont="1" applyFill="1" applyBorder="1" applyAlignment="1">
      <alignment vertical="center" shrinkToFit="1"/>
    </xf>
    <xf numFmtId="0" fontId="26" fillId="2" borderId="1" xfId="6" applyFont="1" applyFill="1" applyBorder="1" applyAlignment="1">
      <alignment horizontal="center" vertical="center" shrinkToFit="1"/>
    </xf>
    <xf numFmtId="0" fontId="26" fillId="8" borderId="1" xfId="6" applyFont="1" applyFill="1" applyBorder="1" applyAlignment="1">
      <alignment horizontal="center" vertical="center" shrinkToFit="1"/>
    </xf>
    <xf numFmtId="0" fontId="26" fillId="2" borderId="1" xfId="6" applyFont="1" applyFill="1" applyBorder="1" applyAlignment="1">
      <alignment horizontal="left" vertical="center" shrinkToFit="1"/>
    </xf>
    <xf numFmtId="0" fontId="26" fillId="8" borderId="1" xfId="6" applyFont="1" applyFill="1" applyBorder="1" applyAlignment="1">
      <alignment horizontal="left" vertical="center" shrinkToFit="1"/>
    </xf>
    <xf numFmtId="0" fontId="2" fillId="0" borderId="0" xfId="1" applyFont="1" applyAlignment="1">
      <alignment horizontal="center" vertical="center" shrinkToFit="1"/>
    </xf>
    <xf numFmtId="0" fontId="2" fillId="0" borderId="0" xfId="1" applyFont="1" applyFill="1" applyAlignment="1">
      <alignment horizontal="center" vertical="center"/>
    </xf>
    <xf numFmtId="0" fontId="2" fillId="0" borderId="0" xfId="1" applyFont="1" applyFill="1" applyAlignment="1">
      <alignment vertical="center" shrinkToFit="1"/>
    </xf>
    <xf numFmtId="0" fontId="2" fillId="0" borderId="0" xfId="1" applyFont="1" applyFill="1" applyAlignment="1">
      <alignment vertical="center"/>
    </xf>
    <xf numFmtId="0" fontId="2" fillId="0" borderId="0" xfId="1" applyFont="1" applyFill="1" applyAlignment="1">
      <alignment horizontal="right" vertical="center"/>
    </xf>
    <xf numFmtId="0" fontId="23" fillId="0" borderId="0" xfId="1" applyFont="1" applyFill="1" applyAlignment="1">
      <alignment vertical="center"/>
    </xf>
    <xf numFmtId="0" fontId="5" fillId="0" borderId="1" xfId="1" applyFont="1" applyFill="1" applyBorder="1" applyAlignment="1">
      <alignment horizontal="center" vertical="center" shrinkToFit="1"/>
    </xf>
    <xf numFmtId="181" fontId="5" fillId="0" borderId="1" xfId="5" applyNumberFormat="1" applyFont="1" applyBorder="1" applyAlignment="1">
      <alignment vertical="center" shrinkToFit="1"/>
    </xf>
    <xf numFmtId="180" fontId="5" fillId="0" borderId="1" xfId="1" applyNumberFormat="1" applyFont="1" applyBorder="1" applyAlignment="1">
      <alignment vertical="center" shrinkToFit="1"/>
    </xf>
    <xf numFmtId="0" fontId="5" fillId="10" borderId="24" xfId="1" applyFont="1" applyFill="1" applyBorder="1" applyAlignment="1">
      <alignment horizontal="center" vertical="center" wrapText="1"/>
    </xf>
    <xf numFmtId="0" fontId="5" fillId="12" borderId="24" xfId="1" applyFont="1" applyFill="1" applyBorder="1" applyAlignment="1">
      <alignment horizontal="center" vertical="center" wrapText="1"/>
    </xf>
    <xf numFmtId="0" fontId="5" fillId="0" borderId="1" xfId="1" applyFont="1" applyBorder="1" applyAlignment="1">
      <alignment vertical="center" shrinkToFit="1"/>
    </xf>
    <xf numFmtId="0" fontId="5" fillId="2" borderId="1" xfId="1" applyFont="1" applyFill="1" applyBorder="1" applyAlignment="1">
      <alignment vertical="center"/>
    </xf>
    <xf numFmtId="176" fontId="5" fillId="6" borderId="92" xfId="1" applyNumberFormat="1" applyFont="1" applyFill="1" applyBorder="1" applyAlignment="1">
      <alignment horizontal="center" vertical="center"/>
    </xf>
    <xf numFmtId="0" fontId="5" fillId="6" borderId="218" xfId="1" applyFont="1" applyFill="1" applyBorder="1" applyAlignment="1">
      <alignment horizontal="center" vertical="center"/>
    </xf>
    <xf numFmtId="176" fontId="5" fillId="0" borderId="219" xfId="1" applyNumberFormat="1" applyFont="1" applyBorder="1" applyAlignment="1">
      <alignment horizontal="center" vertical="center"/>
    </xf>
    <xf numFmtId="0" fontId="5" fillId="0" borderId="220" xfId="1" applyFont="1" applyBorder="1" applyAlignment="1">
      <alignment vertical="center"/>
    </xf>
    <xf numFmtId="0" fontId="5" fillId="0" borderId="218" xfId="1" applyFont="1" applyBorder="1" applyAlignment="1">
      <alignment vertical="center"/>
    </xf>
    <xf numFmtId="0" fontId="5" fillId="0" borderId="61" xfId="1" applyFont="1" applyBorder="1" applyAlignment="1">
      <alignment vertical="center"/>
    </xf>
    <xf numFmtId="0" fontId="5" fillId="0" borderId="90" xfId="1" applyFont="1" applyBorder="1" applyAlignment="1">
      <alignment vertical="center"/>
    </xf>
    <xf numFmtId="176" fontId="2" fillId="0" borderId="0" xfId="1" applyNumberFormat="1" applyFont="1" applyBorder="1" applyAlignment="1">
      <alignment horizontal="center" vertical="center"/>
    </xf>
    <xf numFmtId="176" fontId="2" fillId="0" borderId="11" xfId="1" applyNumberFormat="1" applyFont="1" applyBorder="1" applyAlignment="1">
      <alignment horizontal="center" vertical="center"/>
    </xf>
    <xf numFmtId="176" fontId="5" fillId="6" borderId="222" xfId="1" applyNumberFormat="1" applyFont="1" applyFill="1" applyBorder="1" applyAlignment="1">
      <alignment horizontal="center" vertical="center"/>
    </xf>
    <xf numFmtId="176" fontId="5" fillId="0" borderId="223" xfId="1" applyNumberFormat="1" applyFont="1" applyBorder="1" applyAlignment="1">
      <alignment horizontal="center" vertical="center"/>
    </xf>
    <xf numFmtId="176" fontId="5" fillId="0" borderId="224" xfId="1" applyNumberFormat="1" applyFont="1" applyBorder="1" applyAlignment="1">
      <alignment horizontal="center" vertical="center"/>
    </xf>
    <xf numFmtId="176" fontId="5" fillId="0" borderId="225" xfId="1" applyNumberFormat="1" applyFont="1" applyBorder="1" applyAlignment="1">
      <alignment horizontal="center" vertical="center"/>
    </xf>
    <xf numFmtId="0" fontId="5" fillId="0" borderId="226" xfId="1" applyFont="1" applyBorder="1" applyAlignment="1">
      <alignment vertical="center"/>
    </xf>
    <xf numFmtId="0" fontId="5" fillId="0" borderId="127" xfId="1" applyFont="1" applyBorder="1" applyAlignment="1">
      <alignment vertical="center"/>
    </xf>
    <xf numFmtId="176" fontId="5" fillId="0" borderId="227" xfId="1" applyNumberFormat="1" applyFont="1" applyBorder="1" applyAlignment="1">
      <alignment horizontal="center" vertical="center"/>
    </xf>
    <xf numFmtId="176" fontId="5" fillId="0" borderId="228" xfId="1" applyNumberFormat="1" applyFont="1" applyBorder="1" applyAlignment="1">
      <alignment horizontal="center" vertical="center"/>
    </xf>
    <xf numFmtId="0" fontId="5" fillId="0" borderId="211" xfId="1" applyFont="1" applyBorder="1" applyAlignment="1">
      <alignment vertical="center"/>
    </xf>
    <xf numFmtId="0" fontId="5" fillId="0" borderId="181" xfId="1" applyFont="1" applyBorder="1" applyAlignment="1">
      <alignment vertical="center"/>
    </xf>
    <xf numFmtId="176" fontId="5" fillId="0" borderId="221" xfId="1" applyNumberFormat="1" applyFont="1" applyBorder="1" applyAlignment="1">
      <alignment horizontal="center" vertical="center"/>
    </xf>
    <xf numFmtId="176" fontId="5" fillId="0" borderId="229" xfId="1" applyNumberFormat="1" applyFont="1" applyBorder="1" applyAlignment="1">
      <alignment horizontal="center" vertical="center"/>
    </xf>
    <xf numFmtId="0" fontId="5" fillId="0" borderId="216" xfId="1" applyFont="1" applyBorder="1" applyAlignment="1">
      <alignment vertical="center"/>
    </xf>
    <xf numFmtId="0" fontId="5" fillId="0" borderId="96" xfId="1" applyFont="1" applyBorder="1" applyAlignment="1">
      <alignment vertical="center"/>
    </xf>
    <xf numFmtId="0" fontId="5" fillId="0" borderId="215" xfId="1" applyFont="1" applyBorder="1" applyAlignment="1">
      <alignment vertical="center"/>
    </xf>
    <xf numFmtId="0" fontId="5" fillId="0" borderId="115" xfId="1" applyFont="1" applyBorder="1" applyAlignment="1">
      <alignment vertical="center"/>
    </xf>
    <xf numFmtId="176" fontId="5" fillId="0" borderId="231" xfId="1" applyNumberFormat="1" applyFont="1" applyBorder="1" applyAlignment="1">
      <alignment horizontal="center" vertical="center"/>
    </xf>
    <xf numFmtId="176" fontId="5" fillId="0" borderId="232" xfId="1" applyNumberFormat="1" applyFont="1" applyBorder="1" applyAlignment="1">
      <alignment horizontal="center" vertical="center"/>
    </xf>
    <xf numFmtId="0" fontId="5" fillId="0" borderId="233" xfId="1" applyFont="1" applyBorder="1" applyAlignment="1">
      <alignment vertical="center"/>
    </xf>
    <xf numFmtId="0" fontId="5" fillId="0" borderId="142" xfId="1" applyFont="1" applyBorder="1" applyAlignment="1">
      <alignment vertical="center"/>
    </xf>
    <xf numFmtId="176" fontId="5" fillId="6" borderId="221" xfId="1" applyNumberFormat="1" applyFont="1" applyFill="1" applyBorder="1" applyAlignment="1">
      <alignment horizontal="center" vertical="center"/>
    </xf>
    <xf numFmtId="176" fontId="5" fillId="6" borderId="229" xfId="1" applyNumberFormat="1" applyFont="1" applyFill="1" applyBorder="1" applyAlignment="1">
      <alignment horizontal="center" vertical="center"/>
    </xf>
    <xf numFmtId="0" fontId="5" fillId="6" borderId="216" xfId="1" applyFont="1" applyFill="1" applyBorder="1" applyAlignment="1">
      <alignment horizontal="center" vertical="center"/>
    </xf>
    <xf numFmtId="0" fontId="5" fillId="6" borderId="96" xfId="1" applyFont="1" applyFill="1" applyBorder="1" applyAlignment="1">
      <alignment horizontal="center" vertical="center"/>
    </xf>
    <xf numFmtId="176" fontId="5" fillId="6" borderId="227" xfId="1" applyNumberFormat="1" applyFont="1" applyFill="1" applyBorder="1" applyAlignment="1">
      <alignment horizontal="center" vertical="center"/>
    </xf>
    <xf numFmtId="176" fontId="5" fillId="6" borderId="228" xfId="1" applyNumberFormat="1" applyFont="1" applyFill="1" applyBorder="1" applyAlignment="1">
      <alignment horizontal="center" vertical="center"/>
    </xf>
    <xf numFmtId="0" fontId="5" fillId="6" borderId="215" xfId="1" applyFont="1" applyFill="1" applyBorder="1" applyAlignment="1">
      <alignment horizontal="center" vertical="center"/>
    </xf>
    <xf numFmtId="0" fontId="5" fillId="6" borderId="115" xfId="1" applyFont="1" applyFill="1" applyBorder="1" applyAlignment="1">
      <alignment horizontal="center" vertical="center"/>
    </xf>
    <xf numFmtId="0" fontId="2" fillId="0" borderId="235" xfId="1" applyFont="1" applyBorder="1" applyAlignment="1">
      <alignment horizontal="center" vertical="center"/>
    </xf>
    <xf numFmtId="0" fontId="34" fillId="0" borderId="0" xfId="1" applyFont="1" applyAlignment="1">
      <alignment vertical="center"/>
    </xf>
    <xf numFmtId="0" fontId="25"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horizontal="left" vertical="center"/>
    </xf>
    <xf numFmtId="0" fontId="25" fillId="0" borderId="0" xfId="0" applyFont="1" applyAlignment="1">
      <alignment horizontal="center" vertical="center"/>
    </xf>
    <xf numFmtId="0" fontId="25" fillId="0" borderId="0" xfId="0" applyFont="1">
      <alignment vertical="center"/>
    </xf>
    <xf numFmtId="0" fontId="21" fillId="0" borderId="1" xfId="0" applyFont="1" applyBorder="1" applyAlignment="1">
      <alignment horizontal="center" vertical="center"/>
    </xf>
    <xf numFmtId="0" fontId="21" fillId="0" borderId="2" xfId="0" applyFont="1" applyBorder="1">
      <alignment vertical="center"/>
    </xf>
    <xf numFmtId="0" fontId="21" fillId="0" borderId="3" xfId="0" applyFont="1" applyBorder="1" applyAlignment="1">
      <alignment horizontal="center" vertical="center"/>
    </xf>
    <xf numFmtId="0" fontId="21" fillId="0" borderId="1" xfId="0" applyFont="1" applyBorder="1">
      <alignment vertical="center"/>
    </xf>
    <xf numFmtId="0" fontId="21" fillId="2" borderId="1" xfId="0" applyFont="1" applyFill="1" applyBorder="1">
      <alignment vertical="center"/>
    </xf>
    <xf numFmtId="0" fontId="21" fillId="7" borderId="1" xfId="0" applyFont="1" applyFill="1" applyBorder="1" applyAlignment="1">
      <alignment horizontal="center" vertical="center"/>
    </xf>
    <xf numFmtId="0" fontId="21" fillId="7" borderId="1" xfId="0" applyFont="1" applyFill="1" applyBorder="1" applyAlignment="1">
      <alignment horizontal="center" vertical="center" shrinkToFit="1"/>
    </xf>
    <xf numFmtId="0" fontId="21" fillId="0" borderId="1" xfId="0" applyFont="1" applyFill="1" applyBorder="1">
      <alignment vertical="center"/>
    </xf>
    <xf numFmtId="0" fontId="21" fillId="8" borderId="2" xfId="0" applyFont="1" applyFill="1" applyBorder="1">
      <alignment vertical="center"/>
    </xf>
    <xf numFmtId="0" fontId="21" fillId="8" borderId="3" xfId="0" applyFont="1" applyFill="1" applyBorder="1" applyAlignment="1">
      <alignment horizontal="center" vertical="center"/>
    </xf>
    <xf numFmtId="0" fontId="21" fillId="8" borderId="183" xfId="0" applyFont="1" applyFill="1" applyBorder="1">
      <alignment vertical="center"/>
    </xf>
    <xf numFmtId="0" fontId="9" fillId="7" borderId="54" xfId="1" applyFont="1" applyFill="1" applyBorder="1" applyAlignment="1">
      <alignment vertical="center"/>
    </xf>
    <xf numFmtId="0" fontId="9" fillId="7" borderId="0" xfId="1" applyFont="1" applyFill="1" applyBorder="1" applyAlignment="1">
      <alignment vertical="center"/>
    </xf>
    <xf numFmtId="0" fontId="9" fillId="7" borderId="21" xfId="1" applyFont="1" applyFill="1" applyBorder="1" applyAlignment="1">
      <alignment vertical="center"/>
    </xf>
    <xf numFmtId="38" fontId="21" fillId="2" borderId="1" xfId="5" applyFont="1" applyFill="1" applyBorder="1">
      <alignment vertical="center"/>
    </xf>
    <xf numFmtId="38" fontId="21" fillId="0" borderId="1" xfId="5" applyFont="1" applyBorder="1" applyAlignment="1">
      <alignment vertical="center" shrinkToFit="1"/>
    </xf>
    <xf numFmtId="38" fontId="21" fillId="0" borderId="1" xfId="5" applyFont="1" applyFill="1" applyBorder="1" applyAlignment="1">
      <alignment vertical="center" shrinkToFit="1"/>
    </xf>
    <xf numFmtId="0" fontId="12" fillId="0" borderId="177" xfId="1" applyFont="1" applyBorder="1" applyAlignment="1">
      <alignment vertical="center" wrapText="1"/>
    </xf>
    <xf numFmtId="0" fontId="12" fillId="0" borderId="179" xfId="1" applyFont="1" applyBorder="1" applyAlignment="1">
      <alignment vertical="center" wrapText="1"/>
    </xf>
    <xf numFmtId="40" fontId="9" fillId="0" borderId="64" xfId="5" applyNumberFormat="1" applyFont="1" applyFill="1" applyBorder="1" applyAlignment="1">
      <alignment horizontal="center" vertical="center" shrinkToFit="1"/>
    </xf>
    <xf numFmtId="0" fontId="8" fillId="0" borderId="1" xfId="0" applyFont="1" applyBorder="1">
      <alignment vertical="center"/>
    </xf>
    <xf numFmtId="0" fontId="8" fillId="0" borderId="0" xfId="0" applyFont="1">
      <alignment vertical="center"/>
    </xf>
    <xf numFmtId="2" fontId="20" fillId="0" borderId="0" xfId="0" applyNumberFormat="1" applyFont="1">
      <alignment vertical="center"/>
    </xf>
    <xf numFmtId="178" fontId="20" fillId="0" borderId="0" xfId="0" applyNumberFormat="1" applyFont="1">
      <alignment vertical="center"/>
    </xf>
    <xf numFmtId="0" fontId="8" fillId="0" borderId="96" xfId="0" applyFont="1" applyBorder="1">
      <alignment vertical="center"/>
    </xf>
    <xf numFmtId="0" fontId="8" fillId="0" borderId="49" xfId="0" applyFont="1" applyBorder="1">
      <alignment vertical="center"/>
    </xf>
    <xf numFmtId="0" fontId="8" fillId="0" borderId="115" xfId="0" applyFont="1" applyBorder="1">
      <alignment vertical="center"/>
    </xf>
    <xf numFmtId="0" fontId="5" fillId="7" borderId="29" xfId="0" applyFont="1" applyFill="1" applyBorder="1" applyAlignment="1">
      <alignment horizontal="center" vertical="center" shrinkToFit="1"/>
    </xf>
    <xf numFmtId="38" fontId="9" fillId="0" borderId="68" xfId="2" applyFont="1" applyFill="1" applyBorder="1" applyAlignment="1">
      <alignment vertical="center" shrinkToFit="1"/>
    </xf>
    <xf numFmtId="38" fontId="9" fillId="0" borderId="89" xfId="1" applyNumberFormat="1" applyFont="1" applyFill="1" applyBorder="1" applyAlignment="1">
      <alignment vertical="center" shrinkToFit="1"/>
    </xf>
    <xf numFmtId="38" fontId="9" fillId="0" borderId="65" xfId="2" applyFont="1" applyFill="1" applyBorder="1" applyAlignment="1">
      <alignment vertical="center" shrinkToFit="1"/>
    </xf>
    <xf numFmtId="0" fontId="21" fillId="14" borderId="1" xfId="0" applyFont="1" applyFill="1" applyBorder="1">
      <alignment vertical="center"/>
    </xf>
    <xf numFmtId="40" fontId="5" fillId="13" borderId="1" xfId="5" applyNumberFormat="1" applyFont="1" applyFill="1" applyBorder="1" applyAlignment="1">
      <alignment horizontal="center" vertical="center"/>
    </xf>
    <xf numFmtId="0" fontId="13" fillId="13" borderId="0" xfId="1" applyFont="1" applyFill="1" applyAlignment="1">
      <alignment horizontal="left" vertical="center"/>
    </xf>
    <xf numFmtId="0" fontId="13" fillId="13" borderId="0" xfId="1" applyFont="1" applyFill="1" applyAlignment="1">
      <alignment horizontal="center" vertical="center"/>
    </xf>
    <xf numFmtId="0" fontId="13" fillId="13" borderId="1" xfId="1" applyFont="1" applyFill="1" applyBorder="1" applyAlignment="1">
      <alignment horizontal="center" vertical="center" shrinkToFit="1"/>
    </xf>
    <xf numFmtId="0" fontId="13" fillId="13" borderId="1" xfId="1" applyFont="1" applyFill="1" applyBorder="1" applyAlignment="1">
      <alignment horizontal="right" vertical="center" shrinkToFit="1"/>
    </xf>
    <xf numFmtId="0" fontId="13" fillId="13" borderId="0" xfId="1" applyFont="1" applyFill="1" applyAlignment="1">
      <alignment vertical="center"/>
    </xf>
    <xf numFmtId="38" fontId="5" fillId="13" borderId="1" xfId="5" applyFont="1" applyFill="1" applyBorder="1" applyAlignment="1">
      <alignment horizontal="center" vertical="center"/>
    </xf>
    <xf numFmtId="38" fontId="9" fillId="0" borderId="193" xfId="2" applyFont="1" applyBorder="1" applyAlignment="1">
      <alignment vertical="center" shrinkToFit="1"/>
    </xf>
    <xf numFmtId="0" fontId="9" fillId="7" borderId="159" xfId="1" applyFont="1" applyFill="1" applyBorder="1" applyAlignment="1">
      <alignment horizontal="center" vertical="center" shrinkToFit="1"/>
    </xf>
    <xf numFmtId="0" fontId="9" fillId="7" borderId="158" xfId="1" applyFont="1" applyFill="1" applyBorder="1" applyAlignment="1">
      <alignment horizontal="center" vertical="center" shrinkToFit="1"/>
    </xf>
    <xf numFmtId="0" fontId="9" fillId="0" borderId="27" xfId="1" applyFont="1" applyBorder="1" applyAlignment="1">
      <alignment horizontal="center" vertical="center"/>
    </xf>
    <xf numFmtId="0" fontId="9" fillId="0" borderId="27" xfId="1" applyFont="1" applyBorder="1" applyAlignment="1">
      <alignment horizontal="center" vertical="center" shrinkToFit="1"/>
    </xf>
    <xf numFmtId="181" fontId="9" fillId="0" borderId="34" xfId="2" applyNumberFormat="1" applyFont="1" applyBorder="1" applyAlignment="1">
      <alignment vertical="center" shrinkToFit="1"/>
    </xf>
    <xf numFmtId="181" fontId="9" fillId="0" borderId="33" xfId="2" applyNumberFormat="1" applyFont="1" applyBorder="1" applyAlignment="1">
      <alignment vertical="center" shrinkToFit="1"/>
    </xf>
    <xf numFmtId="181" fontId="9" fillId="0" borderId="24" xfId="2" applyNumberFormat="1" applyFont="1" applyBorder="1" applyAlignment="1">
      <alignment vertical="center" shrinkToFit="1"/>
    </xf>
    <xf numFmtId="0" fontId="9" fillId="0" borderId="11" xfId="1" applyFont="1" applyBorder="1" applyAlignment="1">
      <alignment horizontal="center" vertical="center"/>
    </xf>
    <xf numFmtId="38" fontId="9" fillId="0" borderId="94" xfId="2" applyFont="1" applyBorder="1" applyAlignment="1">
      <alignment vertical="center" shrinkToFit="1"/>
    </xf>
    <xf numFmtId="38" fontId="9" fillId="0" borderId="94" xfId="2" applyFont="1" applyFill="1" applyBorder="1" applyAlignment="1">
      <alignment vertical="center" shrinkToFit="1"/>
    </xf>
    <xf numFmtId="38" fontId="9" fillId="0" borderId="87" xfId="2" applyFont="1" applyFill="1" applyBorder="1" applyAlignment="1">
      <alignment vertical="center" shrinkToFit="1"/>
    </xf>
    <xf numFmtId="38" fontId="9" fillId="0" borderId="91" xfId="2" applyFont="1" applyBorder="1" applyAlignment="1">
      <alignment horizontal="center" vertical="center"/>
    </xf>
    <xf numFmtId="38" fontId="9" fillId="0" borderId="86" xfId="2" applyFont="1" applyBorder="1" applyAlignment="1">
      <alignment horizontal="center" vertical="center"/>
    </xf>
    <xf numFmtId="0" fontId="9" fillId="7" borderId="79" xfId="1" applyFont="1" applyFill="1" applyBorder="1" applyAlignment="1">
      <alignment horizontal="center" vertical="center"/>
    </xf>
    <xf numFmtId="0" fontId="9" fillId="0" borderId="103" xfId="1" applyFont="1" applyFill="1" applyBorder="1" applyAlignment="1">
      <alignment vertical="center"/>
    </xf>
    <xf numFmtId="38" fontId="9" fillId="0" borderId="164" xfId="1" applyNumberFormat="1" applyFont="1" applyFill="1" applyBorder="1" applyAlignment="1">
      <alignment horizontal="center" vertical="center" shrinkToFit="1"/>
    </xf>
    <xf numFmtId="0" fontId="9" fillId="0" borderId="0" xfId="1" applyFont="1" applyFill="1" applyAlignment="1">
      <alignment horizontal="center" vertical="center"/>
    </xf>
    <xf numFmtId="0" fontId="9" fillId="0" borderId="87" xfId="1" applyFont="1" applyFill="1" applyBorder="1" applyAlignment="1">
      <alignment vertical="center"/>
    </xf>
    <xf numFmtId="38" fontId="9" fillId="0" borderId="132" xfId="1" applyNumberFormat="1" applyFont="1" applyFill="1" applyBorder="1" applyAlignment="1">
      <alignment horizontal="center" vertical="center" shrinkToFit="1"/>
    </xf>
    <xf numFmtId="178" fontId="9" fillId="0" borderId="115" xfId="1" applyNumberFormat="1" applyFont="1" applyFill="1" applyBorder="1" applyAlignment="1">
      <alignment vertical="center" shrinkToFit="1"/>
    </xf>
    <xf numFmtId="178" fontId="9" fillId="0" borderId="195" xfId="1" applyNumberFormat="1" applyFont="1" applyFill="1" applyBorder="1" applyAlignment="1">
      <alignment vertical="center" shrinkToFit="1"/>
    </xf>
    <xf numFmtId="178" fontId="9" fillId="0" borderId="114" xfId="1" applyNumberFormat="1" applyFont="1" applyFill="1" applyBorder="1" applyAlignment="1">
      <alignment horizontal="center" vertical="center" shrinkToFit="1"/>
    </xf>
    <xf numFmtId="178" fontId="9" fillId="0" borderId="132" xfId="1" applyNumberFormat="1" applyFont="1" applyFill="1" applyBorder="1" applyAlignment="1">
      <alignment horizontal="center" vertical="center" shrinkToFit="1"/>
    </xf>
    <xf numFmtId="179" fontId="9" fillId="0" borderId="115" xfId="1" applyNumberFormat="1" applyFont="1" applyFill="1" applyBorder="1" applyAlignment="1">
      <alignment vertical="center" shrinkToFit="1"/>
    </xf>
    <xf numFmtId="179" fontId="9" fillId="0" borderId="195" xfId="1" applyNumberFormat="1" applyFont="1" applyFill="1" applyBorder="1" applyAlignment="1">
      <alignment vertical="center" shrinkToFit="1"/>
    </xf>
    <xf numFmtId="178" fontId="9" fillId="0" borderId="115" xfId="1" applyNumberFormat="1" applyFont="1" applyFill="1" applyBorder="1" applyAlignment="1">
      <alignment horizontal="center" vertical="center" shrinkToFit="1"/>
    </xf>
    <xf numFmtId="178" fontId="9" fillId="0" borderId="195" xfId="1" applyNumberFormat="1" applyFont="1" applyFill="1" applyBorder="1" applyAlignment="1">
      <alignment horizontal="center" vertical="center" shrinkToFit="1"/>
    </xf>
    <xf numFmtId="0" fontId="9" fillId="0" borderId="160" xfId="1" applyFont="1" applyFill="1" applyBorder="1" applyAlignment="1">
      <alignment vertical="center"/>
    </xf>
    <xf numFmtId="38" fontId="5" fillId="0" borderId="216" xfId="1" applyNumberFormat="1" applyFont="1" applyBorder="1" applyAlignment="1">
      <alignment vertical="center"/>
    </xf>
    <xf numFmtId="38" fontId="5" fillId="0" borderId="220" xfId="1" applyNumberFormat="1" applyFont="1" applyBorder="1" applyAlignment="1">
      <alignment vertical="center"/>
    </xf>
    <xf numFmtId="38" fontId="5" fillId="0" borderId="96" xfId="1" applyNumberFormat="1" applyFont="1" applyBorder="1" applyAlignment="1">
      <alignment vertical="center"/>
    </xf>
    <xf numFmtId="38" fontId="5" fillId="0" borderId="105" xfId="1" applyNumberFormat="1" applyFont="1" applyBorder="1" applyAlignment="1">
      <alignment vertical="center"/>
    </xf>
    <xf numFmtId="38" fontId="2" fillId="0" borderId="0" xfId="5" applyFont="1" applyAlignment="1">
      <alignment horizontal="right" vertical="center"/>
    </xf>
    <xf numFmtId="38" fontId="5" fillId="0" borderId="0" xfId="5" applyFont="1" applyAlignment="1">
      <alignment vertical="center"/>
    </xf>
    <xf numFmtId="38" fontId="2" fillId="0" borderId="0" xfId="5" applyFont="1" applyAlignment="1">
      <alignment vertical="center"/>
    </xf>
    <xf numFmtId="38" fontId="5" fillId="0" borderId="115" xfId="1" applyNumberFormat="1" applyFont="1" applyBorder="1" applyAlignment="1">
      <alignment vertical="center"/>
    </xf>
    <xf numFmtId="38" fontId="5" fillId="0" borderId="215" xfId="1" applyNumberFormat="1" applyFont="1" applyBorder="1" applyAlignment="1">
      <alignment vertical="center"/>
    </xf>
    <xf numFmtId="38" fontId="5" fillId="0" borderId="1" xfId="1" applyNumberFormat="1" applyFont="1" applyBorder="1" applyAlignment="1">
      <alignment vertical="center"/>
    </xf>
    <xf numFmtId="177" fontId="9" fillId="15" borderId="94" xfId="1" applyNumberFormat="1" applyFont="1" applyFill="1" applyBorder="1" applyAlignment="1">
      <alignment vertical="center" shrinkToFit="1"/>
    </xf>
    <xf numFmtId="177" fontId="9" fillId="13" borderId="94" xfId="1" applyNumberFormat="1" applyFont="1" applyFill="1" applyBorder="1" applyAlignment="1">
      <alignment vertical="center" shrinkToFit="1"/>
    </xf>
    <xf numFmtId="181" fontId="9" fillId="13" borderId="94" xfId="2" applyNumberFormat="1" applyFont="1" applyFill="1" applyBorder="1" applyAlignment="1">
      <alignment vertical="center" shrinkToFit="1"/>
    </xf>
    <xf numFmtId="180" fontId="9" fillId="13" borderId="103" xfId="1" applyNumberFormat="1" applyFont="1" applyFill="1" applyBorder="1" applyAlignment="1">
      <alignment vertical="center" shrinkToFit="1"/>
    </xf>
    <xf numFmtId="38" fontId="9" fillId="13" borderId="94" xfId="2" applyFont="1" applyFill="1" applyBorder="1" applyAlignment="1">
      <alignment vertical="center" shrinkToFit="1"/>
    </xf>
    <xf numFmtId="38" fontId="9" fillId="13" borderId="193" xfId="2" applyFont="1" applyFill="1" applyBorder="1" applyAlignment="1">
      <alignment vertical="center" shrinkToFit="1"/>
    </xf>
    <xf numFmtId="0" fontId="9" fillId="13" borderId="69" xfId="1" applyFont="1" applyFill="1" applyBorder="1" applyAlignment="1">
      <alignment horizontal="left" vertical="center" indent="1"/>
    </xf>
    <xf numFmtId="0" fontId="9" fillId="13" borderId="88" xfId="1" applyFont="1" applyFill="1" applyBorder="1" applyAlignment="1">
      <alignment horizontal="left" vertical="center"/>
    </xf>
    <xf numFmtId="0" fontId="28" fillId="13" borderId="67" xfId="1" applyFont="1" applyFill="1" applyBorder="1" applyAlignment="1">
      <alignment vertical="center"/>
    </xf>
    <xf numFmtId="0" fontId="9" fillId="0" borderId="103" xfId="1" applyFont="1" applyFill="1" applyBorder="1" applyAlignment="1">
      <alignment horizontal="right" vertical="center"/>
    </xf>
    <xf numFmtId="0" fontId="9" fillId="0" borderId="181" xfId="1" applyFont="1" applyFill="1" applyBorder="1" applyAlignment="1">
      <alignment horizontal="center" vertical="center" shrinkToFit="1"/>
    </xf>
    <xf numFmtId="0" fontId="9" fillId="13" borderId="163" xfId="1" applyFont="1" applyFill="1" applyBorder="1" applyAlignment="1">
      <alignment horizontal="left" vertical="center" indent="1"/>
    </xf>
    <xf numFmtId="0" fontId="5" fillId="13" borderId="0" xfId="1" applyFont="1" applyFill="1" applyAlignment="1">
      <alignment horizontal="center" vertical="center"/>
    </xf>
    <xf numFmtId="0" fontId="5" fillId="13" borderId="0" xfId="1" applyFont="1" applyFill="1" applyAlignment="1">
      <alignment vertical="center"/>
    </xf>
    <xf numFmtId="0" fontId="5" fillId="13" borderId="0" xfId="1" applyFont="1" applyFill="1" applyAlignment="1">
      <alignment horizontal="center" vertical="center" shrinkToFit="1"/>
    </xf>
    <xf numFmtId="0" fontId="5" fillId="13" borderId="2" xfId="1" applyFont="1" applyFill="1" applyBorder="1" applyAlignment="1">
      <alignment horizontal="left" vertical="center"/>
    </xf>
    <xf numFmtId="0" fontId="5" fillId="13" borderId="8" xfId="1" applyFont="1" applyFill="1" applyBorder="1" applyAlignment="1">
      <alignment horizontal="left" vertical="center"/>
    </xf>
    <xf numFmtId="0" fontId="5" fillId="13" borderId="8" xfId="1" applyFont="1" applyFill="1" applyBorder="1" applyAlignment="1">
      <alignment horizontal="center" vertical="center"/>
    </xf>
    <xf numFmtId="0" fontId="5" fillId="13" borderId="3" xfId="1" applyFont="1" applyFill="1" applyBorder="1" applyAlignment="1">
      <alignment horizontal="right" vertical="center"/>
    </xf>
    <xf numFmtId="0" fontId="5" fillId="13" borderId="0" xfId="1" applyFont="1" applyFill="1" applyBorder="1" applyAlignment="1">
      <alignment horizontal="center" vertical="center"/>
    </xf>
    <xf numFmtId="0" fontId="27" fillId="13" borderId="3" xfId="1" applyFont="1" applyFill="1" applyBorder="1" applyAlignment="1">
      <alignment horizontal="right" vertical="center"/>
    </xf>
    <xf numFmtId="0" fontId="9" fillId="13" borderId="0" xfId="1" applyFont="1" applyFill="1" applyAlignment="1">
      <alignment horizontal="center" vertical="center"/>
    </xf>
    <xf numFmtId="181" fontId="9" fillId="3" borderId="48" xfId="5" applyNumberFormat="1" applyFont="1" applyFill="1" applyBorder="1" applyAlignment="1">
      <alignment vertical="center" shrinkToFit="1"/>
    </xf>
    <xf numFmtId="181" fontId="9" fillId="4" borderId="49" xfId="5" applyNumberFormat="1" applyFont="1" applyFill="1" applyBorder="1" applyAlignment="1">
      <alignment horizontal="center" vertical="center" shrinkToFit="1"/>
    </xf>
    <xf numFmtId="181" fontId="9" fillId="4" borderId="47" xfId="5" applyNumberFormat="1" applyFont="1" applyFill="1" applyBorder="1" applyAlignment="1">
      <alignment horizontal="center" vertical="center" shrinkToFit="1"/>
    </xf>
    <xf numFmtId="40" fontId="9" fillId="3" borderId="48" xfId="5" applyNumberFormat="1" applyFont="1" applyFill="1" applyBorder="1" applyAlignment="1">
      <alignment vertical="center" shrinkToFit="1"/>
    </xf>
    <xf numFmtId="183" fontId="9" fillId="3" borderId="48" xfId="5" applyNumberFormat="1" applyFont="1" applyFill="1" applyBorder="1" applyAlignment="1">
      <alignment vertical="center" shrinkToFit="1"/>
    </xf>
    <xf numFmtId="183" fontId="9" fillId="4" borderId="49" xfId="5" applyNumberFormat="1" applyFont="1" applyFill="1" applyBorder="1" applyAlignment="1">
      <alignment horizontal="center" vertical="center" shrinkToFit="1"/>
    </xf>
    <xf numFmtId="183" fontId="9" fillId="4" borderId="47" xfId="5" applyNumberFormat="1" applyFont="1" applyFill="1" applyBorder="1" applyAlignment="1">
      <alignment horizontal="center" vertical="center" shrinkToFit="1"/>
    </xf>
    <xf numFmtId="181" fontId="9" fillId="4" borderId="49" xfId="5" applyNumberFormat="1" applyFont="1" applyFill="1" applyBorder="1" applyAlignment="1">
      <alignment vertical="center" shrinkToFit="1"/>
    </xf>
    <xf numFmtId="181" fontId="9" fillId="4" borderId="47" xfId="5" applyNumberFormat="1" applyFont="1" applyFill="1" applyBorder="1" applyAlignment="1">
      <alignment vertical="center" shrinkToFit="1"/>
    </xf>
    <xf numFmtId="181" fontId="9" fillId="3" borderId="181" xfId="5" applyNumberFormat="1" applyFont="1" applyFill="1" applyBorder="1" applyAlignment="1">
      <alignment vertical="center" shrinkToFit="1"/>
    </xf>
    <xf numFmtId="181" fontId="9" fillId="4" borderId="105" xfId="5" applyNumberFormat="1" applyFont="1" applyFill="1" applyBorder="1" applyAlignment="1">
      <alignment vertical="center" shrinkToFit="1"/>
    </xf>
    <xf numFmtId="181" fontId="9" fillId="4" borderId="180" xfId="5" applyNumberFormat="1" applyFont="1" applyFill="1" applyBorder="1" applyAlignment="1">
      <alignment vertical="center" shrinkToFit="1"/>
    </xf>
    <xf numFmtId="181" fontId="9" fillId="3" borderId="18" xfId="5" applyNumberFormat="1" applyFont="1" applyFill="1" applyBorder="1" applyAlignment="1">
      <alignment vertical="center" shrinkToFit="1"/>
    </xf>
    <xf numFmtId="181" fontId="9" fillId="3" borderId="22" xfId="5" applyNumberFormat="1" applyFont="1" applyFill="1" applyBorder="1" applyAlignment="1">
      <alignment vertical="center" shrinkToFit="1"/>
    </xf>
    <xf numFmtId="181" fontId="9" fillId="4" borderId="19" xfId="5" applyNumberFormat="1" applyFont="1" applyFill="1" applyBorder="1" applyAlignment="1">
      <alignment vertical="center" shrinkToFit="1"/>
    </xf>
    <xf numFmtId="181" fontId="9" fillId="4" borderId="17" xfId="5" applyNumberFormat="1" applyFont="1" applyFill="1" applyBorder="1" applyAlignment="1">
      <alignment vertical="center" shrinkToFit="1"/>
    </xf>
    <xf numFmtId="40" fontId="9" fillId="4" borderId="49" xfId="5" applyNumberFormat="1" applyFont="1" applyFill="1" applyBorder="1" applyAlignment="1">
      <alignment vertical="center" shrinkToFit="1"/>
    </xf>
    <xf numFmtId="40" fontId="9" fillId="4" borderId="47" xfId="5" applyNumberFormat="1" applyFont="1" applyFill="1" applyBorder="1" applyAlignment="1">
      <alignment vertical="center" shrinkToFit="1"/>
    </xf>
    <xf numFmtId="40" fontId="9" fillId="3" borderId="18" xfId="5" applyNumberFormat="1" applyFont="1" applyFill="1" applyBorder="1" applyAlignment="1">
      <alignment vertical="center" shrinkToFit="1"/>
    </xf>
    <xf numFmtId="40" fontId="9" fillId="3" borderId="22" xfId="5" applyNumberFormat="1" applyFont="1" applyFill="1" applyBorder="1" applyAlignment="1">
      <alignment vertical="center" shrinkToFit="1"/>
    </xf>
    <xf numFmtId="40" fontId="9" fillId="4" borderId="19" xfId="5" applyNumberFormat="1" applyFont="1" applyFill="1" applyBorder="1" applyAlignment="1">
      <alignment vertical="center" shrinkToFit="1"/>
    </xf>
    <xf numFmtId="40" fontId="9" fillId="4" borderId="17" xfId="5" applyNumberFormat="1" applyFont="1" applyFill="1" applyBorder="1" applyAlignment="1">
      <alignment vertical="center" shrinkToFit="1"/>
    </xf>
    <xf numFmtId="183" fontId="9" fillId="4" borderId="49" xfId="5" applyNumberFormat="1" applyFont="1" applyFill="1" applyBorder="1" applyAlignment="1">
      <alignment vertical="center" shrinkToFit="1"/>
    </xf>
    <xf numFmtId="183" fontId="9" fillId="4" borderId="47" xfId="5" applyNumberFormat="1" applyFont="1" applyFill="1" applyBorder="1" applyAlignment="1">
      <alignment vertical="center" shrinkToFit="1"/>
    </xf>
    <xf numFmtId="183" fontId="9" fillId="3" borderId="181" xfId="5" applyNumberFormat="1" applyFont="1" applyFill="1" applyBorder="1" applyAlignment="1">
      <alignment vertical="center" shrinkToFit="1"/>
    </xf>
    <xf numFmtId="183" fontId="9" fillId="4" borderId="105" xfId="5" applyNumberFormat="1" applyFont="1" applyFill="1" applyBorder="1" applyAlignment="1">
      <alignment vertical="center" shrinkToFit="1"/>
    </xf>
    <xf numFmtId="183" fontId="9" fillId="4" borderId="180" xfId="5" applyNumberFormat="1" applyFont="1" applyFill="1" applyBorder="1" applyAlignment="1">
      <alignment vertical="center" shrinkToFit="1"/>
    </xf>
    <xf numFmtId="181" fontId="9" fillId="3" borderId="52" xfId="5" applyNumberFormat="1" applyFont="1" applyFill="1" applyBorder="1" applyAlignment="1">
      <alignment vertical="center" shrinkToFit="1"/>
    </xf>
    <xf numFmtId="181" fontId="9" fillId="4" borderId="43" xfId="5" applyNumberFormat="1" applyFont="1" applyFill="1" applyBorder="1" applyAlignment="1">
      <alignment vertical="center" shrinkToFit="1"/>
    </xf>
    <xf numFmtId="181" fontId="9" fillId="4" borderId="44" xfId="5" applyNumberFormat="1" applyFont="1" applyFill="1" applyBorder="1" applyAlignment="1">
      <alignment vertical="center" shrinkToFit="1"/>
    </xf>
    <xf numFmtId="40" fontId="9" fillId="3" borderId="52" xfId="5" applyNumberFormat="1" applyFont="1" applyFill="1" applyBorder="1" applyAlignment="1">
      <alignment vertical="center" shrinkToFit="1"/>
    </xf>
    <xf numFmtId="40" fontId="9" fillId="4" borderId="43" xfId="5" applyNumberFormat="1" applyFont="1" applyFill="1" applyBorder="1" applyAlignment="1">
      <alignment vertical="center" shrinkToFit="1"/>
    </xf>
    <xf numFmtId="40" fontId="9" fillId="4" borderId="44" xfId="5" applyNumberFormat="1" applyFont="1" applyFill="1" applyBorder="1" applyAlignment="1">
      <alignment vertical="center" shrinkToFit="1"/>
    </xf>
    <xf numFmtId="181" fontId="9" fillId="0" borderId="49" xfId="5" applyNumberFormat="1" applyFont="1" applyBorder="1" applyAlignment="1">
      <alignment vertical="center" shrinkToFit="1"/>
    </xf>
    <xf numFmtId="181" fontId="9" fillId="0" borderId="47" xfId="5" applyNumberFormat="1" applyFont="1" applyBorder="1" applyAlignment="1">
      <alignment vertical="center" shrinkToFit="1"/>
    </xf>
    <xf numFmtId="181" fontId="9" fillId="0" borderId="105" xfId="5" applyNumberFormat="1" applyFont="1" applyBorder="1" applyAlignment="1">
      <alignment vertical="center" shrinkToFit="1"/>
    </xf>
    <xf numFmtId="181" fontId="9" fillId="0" borderId="180" xfId="5" applyNumberFormat="1" applyFont="1" applyBorder="1" applyAlignment="1">
      <alignment vertical="center" shrinkToFit="1"/>
    </xf>
    <xf numFmtId="181" fontId="9" fillId="0" borderId="19" xfId="5" applyNumberFormat="1" applyFont="1" applyBorder="1" applyAlignment="1">
      <alignment vertical="center" shrinkToFit="1"/>
    </xf>
    <xf numFmtId="181" fontId="9" fillId="0" borderId="17" xfId="5" applyNumberFormat="1" applyFont="1" applyBorder="1" applyAlignment="1">
      <alignment vertical="center" shrinkToFit="1"/>
    </xf>
    <xf numFmtId="181" fontId="9" fillId="0" borderId="68" xfId="5" applyNumberFormat="1" applyFont="1" applyBorder="1" applyAlignment="1">
      <alignment horizontal="center" vertical="center" shrinkToFit="1"/>
    </xf>
    <xf numFmtId="181" fontId="9" fillId="0" borderId="115" xfId="5" applyNumberFormat="1" applyFont="1" applyFill="1" applyBorder="1" applyAlignment="1">
      <alignment vertical="center" shrinkToFit="1"/>
    </xf>
    <xf numFmtId="181" fontId="9" fillId="0" borderId="195" xfId="5" applyNumberFormat="1" applyFont="1" applyFill="1" applyBorder="1" applyAlignment="1">
      <alignment vertical="center" shrinkToFit="1"/>
    </xf>
    <xf numFmtId="181" fontId="9" fillId="0" borderId="43" xfId="5" applyNumberFormat="1" applyFont="1" applyBorder="1" applyAlignment="1">
      <alignment vertical="center" shrinkToFit="1"/>
    </xf>
    <xf numFmtId="181" fontId="9" fillId="0" borderId="44" xfId="5" applyNumberFormat="1" applyFont="1" applyBorder="1" applyAlignment="1">
      <alignment vertical="center" shrinkToFit="1"/>
    </xf>
    <xf numFmtId="40" fontId="9" fillId="0" borderId="49" xfId="5" applyNumberFormat="1" applyFont="1" applyBorder="1" applyAlignment="1">
      <alignment vertical="center" shrinkToFit="1"/>
    </xf>
    <xf numFmtId="40" fontId="9" fillId="0" borderId="47" xfId="5" applyNumberFormat="1" applyFont="1" applyBorder="1" applyAlignment="1">
      <alignment vertical="center" shrinkToFit="1"/>
    </xf>
    <xf numFmtId="40" fontId="9" fillId="0" borderId="19" xfId="5" applyNumberFormat="1" applyFont="1" applyBorder="1" applyAlignment="1">
      <alignment vertical="center" shrinkToFit="1"/>
    </xf>
    <xf numFmtId="40" fontId="9" fillId="0" borderId="17" xfId="5" applyNumberFormat="1" applyFont="1" applyBorder="1" applyAlignment="1">
      <alignment vertical="center" shrinkToFit="1"/>
    </xf>
    <xf numFmtId="40" fontId="9" fillId="0" borderId="43" xfId="5" applyNumberFormat="1" applyFont="1" applyBorder="1" applyAlignment="1">
      <alignment vertical="center" shrinkToFit="1"/>
    </xf>
    <xf numFmtId="40" fontId="9" fillId="0" borderId="44" xfId="5" applyNumberFormat="1" applyFont="1" applyBorder="1" applyAlignment="1">
      <alignment vertical="center" shrinkToFit="1"/>
    </xf>
    <xf numFmtId="183" fontId="9" fillId="0" borderId="49" xfId="5" applyNumberFormat="1" applyFont="1" applyBorder="1" applyAlignment="1">
      <alignment vertical="center" shrinkToFit="1"/>
    </xf>
    <xf numFmtId="183" fontId="9" fillId="0" borderId="47" xfId="5" applyNumberFormat="1" applyFont="1" applyBorder="1" applyAlignment="1">
      <alignment vertical="center" shrinkToFit="1"/>
    </xf>
    <xf numFmtId="183" fontId="9" fillId="0" borderId="105" xfId="5" applyNumberFormat="1" applyFont="1" applyBorder="1" applyAlignment="1">
      <alignment vertical="center" shrinkToFit="1"/>
    </xf>
    <xf numFmtId="183" fontId="9" fillId="0" borderId="180" xfId="5" applyNumberFormat="1" applyFont="1" applyBorder="1" applyAlignment="1">
      <alignment vertical="center" shrinkToFit="1"/>
    </xf>
    <xf numFmtId="183" fontId="9" fillId="0" borderId="68" xfId="5" applyNumberFormat="1" applyFont="1" applyBorder="1" applyAlignment="1">
      <alignment horizontal="center" vertical="center" shrinkToFit="1"/>
    </xf>
    <xf numFmtId="183" fontId="9" fillId="0" borderId="115" xfId="5" applyNumberFormat="1" applyFont="1" applyFill="1" applyBorder="1" applyAlignment="1">
      <alignment vertical="center" shrinkToFit="1"/>
    </xf>
    <xf numFmtId="183" fontId="9" fillId="0" borderId="195" xfId="5" applyNumberFormat="1" applyFont="1" applyFill="1" applyBorder="1" applyAlignment="1">
      <alignment vertical="center" shrinkToFit="1"/>
    </xf>
    <xf numFmtId="181" fontId="9" fillId="0" borderId="85" xfId="5" applyNumberFormat="1" applyFont="1" applyBorder="1" applyAlignment="1">
      <alignment horizontal="center" vertical="center" shrinkToFit="1"/>
    </xf>
    <xf numFmtId="181" fontId="9" fillId="0" borderId="132" xfId="5" applyNumberFormat="1" applyFont="1" applyFill="1" applyBorder="1" applyAlignment="1">
      <alignment horizontal="center" vertical="center" shrinkToFit="1"/>
    </xf>
    <xf numFmtId="181" fontId="9" fillId="0" borderId="206" xfId="5" applyNumberFormat="1" applyFont="1" applyBorder="1" applyAlignment="1">
      <alignment vertical="center" shrinkToFit="1"/>
    </xf>
    <xf numFmtId="181" fontId="9" fillId="0" borderId="104" xfId="5" applyNumberFormat="1" applyFont="1" applyBorder="1" applyAlignment="1">
      <alignment vertical="center" shrinkToFit="1"/>
    </xf>
    <xf numFmtId="181" fontId="9" fillId="0" borderId="18" xfId="5" applyNumberFormat="1" applyFont="1" applyBorder="1" applyAlignment="1">
      <alignment vertical="center" shrinkToFit="1"/>
    </xf>
    <xf numFmtId="181" fontId="9" fillId="0" borderId="67" xfId="5" applyNumberFormat="1" applyFont="1" applyBorder="1" applyAlignment="1">
      <alignment horizontal="center" vertical="center" shrinkToFit="1"/>
    </xf>
    <xf numFmtId="181" fontId="9" fillId="0" borderId="114" xfId="5" applyNumberFormat="1" applyFont="1" applyFill="1" applyBorder="1" applyAlignment="1">
      <alignment vertical="center" shrinkToFit="1"/>
    </xf>
    <xf numFmtId="181" fontId="9" fillId="5" borderId="72" xfId="5" applyNumberFormat="1" applyFont="1" applyFill="1" applyBorder="1" applyAlignment="1">
      <alignment horizontal="center" vertical="center" shrinkToFit="1"/>
    </xf>
    <xf numFmtId="181" fontId="9" fillId="5" borderId="44" xfId="5" applyNumberFormat="1" applyFont="1" applyFill="1" applyBorder="1" applyAlignment="1">
      <alignment horizontal="center" vertical="center" shrinkToFit="1"/>
    </xf>
    <xf numFmtId="181" fontId="9" fillId="0" borderId="114" xfId="5" applyNumberFormat="1" applyFont="1" applyFill="1" applyBorder="1" applyAlignment="1">
      <alignment horizontal="center" vertical="center" shrinkToFit="1"/>
    </xf>
    <xf numFmtId="183" fontId="9" fillId="0" borderId="114" xfId="5" applyNumberFormat="1" applyFont="1" applyFill="1" applyBorder="1" applyAlignment="1">
      <alignment horizontal="center" vertical="center" shrinkToFit="1"/>
    </xf>
    <xf numFmtId="183" fontId="9" fillId="0" borderId="132" xfId="5" applyNumberFormat="1" applyFont="1" applyFill="1" applyBorder="1" applyAlignment="1">
      <alignment horizontal="center" vertical="center" shrinkToFit="1"/>
    </xf>
    <xf numFmtId="181" fontId="9" fillId="0" borderId="52" xfId="5" applyNumberFormat="1" applyFont="1" applyBorder="1" applyAlignment="1">
      <alignment vertical="center" shrinkToFit="1"/>
    </xf>
    <xf numFmtId="181" fontId="9" fillId="5" borderId="49" xfId="5" applyNumberFormat="1" applyFont="1" applyFill="1" applyBorder="1" applyAlignment="1">
      <alignment horizontal="center" vertical="center" shrinkToFit="1"/>
    </xf>
    <xf numFmtId="181" fontId="9" fillId="5" borderId="47" xfId="5" applyNumberFormat="1" applyFont="1" applyFill="1" applyBorder="1" applyAlignment="1">
      <alignment horizontal="center" vertical="center" shrinkToFit="1"/>
    </xf>
    <xf numFmtId="181" fontId="9" fillId="5" borderId="206" xfId="5" applyNumberFormat="1" applyFont="1" applyFill="1" applyBorder="1" applyAlignment="1">
      <alignment horizontal="center" vertical="center" shrinkToFit="1"/>
    </xf>
    <xf numFmtId="181" fontId="9" fillId="5" borderId="48" xfId="5" applyNumberFormat="1" applyFont="1" applyFill="1" applyBorder="1" applyAlignment="1">
      <alignment horizontal="center" vertical="center" shrinkToFit="1"/>
    </xf>
    <xf numFmtId="181" fontId="9" fillId="0" borderId="115" xfId="5" applyNumberFormat="1" applyFont="1" applyFill="1" applyBorder="1" applyAlignment="1">
      <alignment horizontal="center" vertical="center" shrinkToFit="1"/>
    </xf>
    <xf numFmtId="181" fontId="9" fillId="0" borderId="195" xfId="5" applyNumberFormat="1" applyFont="1" applyFill="1" applyBorder="1" applyAlignment="1">
      <alignment horizontal="center" vertical="center" shrinkToFit="1"/>
    </xf>
    <xf numFmtId="181" fontId="9" fillId="5" borderId="32" xfId="5" applyNumberFormat="1" applyFont="1" applyFill="1" applyBorder="1" applyAlignment="1">
      <alignment horizontal="center" vertical="center" shrinkToFit="1"/>
    </xf>
    <xf numFmtId="181" fontId="9" fillId="5" borderId="42" xfId="5" applyNumberFormat="1" applyFont="1" applyFill="1" applyBorder="1" applyAlignment="1">
      <alignment horizontal="center" vertical="center" shrinkToFit="1"/>
    </xf>
    <xf numFmtId="181" fontId="9" fillId="5" borderId="41" xfId="5" applyNumberFormat="1" applyFont="1" applyFill="1" applyBorder="1" applyAlignment="1">
      <alignment horizontal="center" vertical="center" shrinkToFit="1"/>
    </xf>
    <xf numFmtId="181" fontId="9" fillId="5" borderId="30" xfId="5" applyNumberFormat="1" applyFont="1" applyFill="1" applyBorder="1" applyAlignment="1">
      <alignment horizontal="center" vertical="center" shrinkToFit="1"/>
    </xf>
    <xf numFmtId="0" fontId="2" fillId="13" borderId="1" xfId="0" applyFont="1" applyFill="1" applyBorder="1" applyAlignment="1">
      <alignment horizontal="center" vertical="center" shrinkToFit="1"/>
    </xf>
    <xf numFmtId="180" fontId="30" fillId="2" borderId="2" xfId="6" applyNumberFormat="1" applyFont="1" applyFill="1" applyBorder="1" applyAlignment="1">
      <alignment vertical="center"/>
    </xf>
    <xf numFmtId="180" fontId="30" fillId="2" borderId="3" xfId="6" applyNumberFormat="1" applyFont="1" applyFill="1" applyBorder="1" applyAlignment="1">
      <alignment vertical="center"/>
    </xf>
    <xf numFmtId="179" fontId="30" fillId="2" borderId="2" xfId="6" applyNumberFormat="1" applyFont="1" applyFill="1" applyBorder="1" applyAlignment="1">
      <alignment vertical="center"/>
    </xf>
    <xf numFmtId="179" fontId="30" fillId="2" borderId="3" xfId="6" applyNumberFormat="1" applyFont="1" applyFill="1" applyBorder="1" applyAlignment="1">
      <alignment vertical="center"/>
    </xf>
    <xf numFmtId="38" fontId="30" fillId="2" borderId="2" xfId="5" applyNumberFormat="1" applyFont="1" applyFill="1" applyBorder="1" applyAlignment="1">
      <alignment vertical="center"/>
    </xf>
    <xf numFmtId="38" fontId="30" fillId="2" borderId="3" xfId="5" applyNumberFormat="1" applyFont="1" applyFill="1" applyBorder="1" applyAlignment="1">
      <alignment vertical="center"/>
    </xf>
    <xf numFmtId="181" fontId="30" fillId="2" borderId="2" xfId="5" applyNumberFormat="1" applyFont="1" applyFill="1" applyBorder="1" applyAlignment="1">
      <alignment vertical="center"/>
    </xf>
    <xf numFmtId="181" fontId="30" fillId="2" borderId="3" xfId="5" applyNumberFormat="1" applyFont="1" applyFill="1" applyBorder="1" applyAlignment="1">
      <alignment vertical="center"/>
    </xf>
    <xf numFmtId="0" fontId="21" fillId="0" borderId="213" xfId="6" applyFont="1" applyBorder="1" applyAlignment="1">
      <alignment vertical="center" wrapText="1"/>
    </xf>
    <xf numFmtId="0" fontId="21" fillId="0" borderId="177" xfId="6" applyFont="1" applyBorder="1" applyAlignment="1">
      <alignment vertical="center"/>
    </xf>
    <xf numFmtId="0" fontId="21" fillId="0" borderId="179" xfId="6" applyFont="1" applyBorder="1" applyAlignment="1">
      <alignment vertical="center"/>
    </xf>
    <xf numFmtId="0" fontId="30" fillId="7" borderId="1" xfId="6" applyFont="1" applyFill="1" applyBorder="1" applyAlignment="1">
      <alignment horizontal="center" vertical="center" wrapText="1"/>
    </xf>
    <xf numFmtId="0" fontId="30" fillId="7" borderId="1" xfId="6" applyFont="1" applyFill="1" applyBorder="1" applyAlignment="1">
      <alignment horizontal="center" vertical="center"/>
    </xf>
    <xf numFmtId="0" fontId="26" fillId="7" borderId="1" xfId="6" applyFont="1" applyFill="1" applyBorder="1" applyAlignment="1">
      <alignment horizontal="center" vertical="center" wrapText="1"/>
    </xf>
    <xf numFmtId="0" fontId="26" fillId="7" borderId="1" xfId="6" applyFont="1" applyFill="1" applyBorder="1" applyAlignment="1">
      <alignment horizontal="center" vertical="center"/>
    </xf>
    <xf numFmtId="0" fontId="30" fillId="7" borderId="29" xfId="6" applyFont="1" applyFill="1" applyBorder="1" applyAlignment="1">
      <alignment horizontal="center" vertical="center"/>
    </xf>
    <xf numFmtId="0" fontId="30" fillId="7" borderId="15" xfId="6" applyFont="1" applyFill="1" applyBorder="1" applyAlignment="1">
      <alignment horizontal="center" vertical="center"/>
    </xf>
    <xf numFmtId="0" fontId="30" fillId="7" borderId="33" xfId="6" applyFont="1" applyFill="1" applyBorder="1" applyAlignment="1">
      <alignment horizontal="center" vertical="center"/>
    </xf>
    <xf numFmtId="0" fontId="30" fillId="7" borderId="38" xfId="6" applyFont="1" applyFill="1" applyBorder="1" applyAlignment="1">
      <alignment horizontal="center" vertical="center"/>
    </xf>
    <xf numFmtId="0" fontId="30" fillId="7" borderId="9" xfId="6" applyFont="1" applyFill="1" applyBorder="1" applyAlignment="1">
      <alignment horizontal="center" vertical="center"/>
    </xf>
    <xf numFmtId="0" fontId="30" fillId="7" borderId="23" xfId="6" applyFont="1" applyFill="1" applyBorder="1" applyAlignment="1">
      <alignment horizontal="center" vertical="center"/>
    </xf>
    <xf numFmtId="0" fontId="30" fillId="7" borderId="24" xfId="6" applyFont="1" applyFill="1" applyBorder="1" applyAlignment="1">
      <alignment horizontal="center" vertical="center"/>
    </xf>
    <xf numFmtId="0" fontId="26" fillId="7" borderId="2" xfId="6" applyFont="1" applyFill="1" applyBorder="1" applyAlignment="1">
      <alignment horizontal="center" vertical="center"/>
    </xf>
    <xf numFmtId="0" fontId="26" fillId="7" borderId="8" xfId="6" applyFont="1" applyFill="1" applyBorder="1" applyAlignment="1">
      <alignment horizontal="center" vertical="center"/>
    </xf>
    <xf numFmtId="0" fontId="26" fillId="7" borderId="3" xfId="6" applyFont="1" applyFill="1" applyBorder="1" applyAlignment="1">
      <alignment horizontal="center" vertical="center"/>
    </xf>
    <xf numFmtId="0" fontId="30" fillId="7" borderId="2" xfId="6" applyFont="1" applyFill="1" applyBorder="1" applyAlignment="1">
      <alignment horizontal="center" vertical="center"/>
    </xf>
    <xf numFmtId="0" fontId="30" fillId="7" borderId="8" xfId="6" applyFont="1" applyFill="1" applyBorder="1" applyAlignment="1">
      <alignment horizontal="center" vertical="center"/>
    </xf>
    <xf numFmtId="0" fontId="30" fillId="7" borderId="3" xfId="6" applyFont="1" applyFill="1" applyBorder="1" applyAlignment="1">
      <alignment horizontal="center" vertical="center"/>
    </xf>
    <xf numFmtId="0" fontId="26" fillId="7" borderId="29" xfId="6" applyFont="1" applyFill="1" applyBorder="1" applyAlignment="1">
      <alignment horizontal="center" vertical="center" wrapText="1"/>
    </xf>
    <xf numFmtId="0" fontId="26" fillId="7" borderId="15" xfId="6" applyFont="1" applyFill="1" applyBorder="1" applyAlignment="1">
      <alignment horizontal="center" vertical="center" wrapText="1"/>
    </xf>
    <xf numFmtId="0" fontId="26" fillId="7" borderId="33" xfId="6" applyFont="1" applyFill="1" applyBorder="1" applyAlignment="1">
      <alignment horizontal="center" vertical="center" wrapText="1"/>
    </xf>
    <xf numFmtId="0" fontId="26" fillId="7" borderId="29" xfId="6" applyFont="1" applyFill="1" applyBorder="1" applyAlignment="1">
      <alignment horizontal="center" vertical="center"/>
    </xf>
    <xf numFmtId="0" fontId="26" fillId="7" borderId="15" xfId="6" applyFont="1" applyFill="1" applyBorder="1" applyAlignment="1">
      <alignment horizontal="center" vertical="center"/>
    </xf>
    <xf numFmtId="0" fontId="26" fillId="7" borderId="33" xfId="6" applyFont="1" applyFill="1" applyBorder="1" applyAlignment="1">
      <alignment horizontal="center" vertical="center"/>
    </xf>
    <xf numFmtId="0" fontId="29" fillId="2" borderId="1" xfId="1" applyFont="1" applyFill="1" applyBorder="1" applyAlignment="1">
      <alignment horizontal="center" vertical="center" shrinkToFit="1"/>
    </xf>
    <xf numFmtId="0" fontId="5" fillId="0" borderId="29" xfId="1" applyFont="1" applyBorder="1" applyAlignment="1">
      <alignment horizontal="center" vertical="center" wrapText="1"/>
    </xf>
    <xf numFmtId="0" fontId="5" fillId="0" borderId="33" xfId="1" applyFont="1" applyBorder="1" applyAlignment="1">
      <alignment horizontal="center" vertical="center"/>
    </xf>
    <xf numFmtId="0" fontId="5" fillId="0" borderId="29" xfId="1" applyFont="1" applyBorder="1" applyAlignment="1">
      <alignment horizontal="center" vertical="center" shrinkToFit="1"/>
    </xf>
    <xf numFmtId="0" fontId="5" fillId="0" borderId="33" xfId="1" applyFont="1" applyBorder="1" applyAlignment="1">
      <alignment horizontal="center" vertical="center" shrinkToFit="1"/>
    </xf>
    <xf numFmtId="0" fontId="29" fillId="0" borderId="1" xfId="1" applyFont="1" applyBorder="1" applyAlignment="1">
      <alignment horizontal="center" vertical="center" shrinkToFit="1"/>
    </xf>
    <xf numFmtId="0" fontId="29" fillId="0" borderId="1" xfId="1" applyFont="1" applyBorder="1" applyAlignment="1">
      <alignment horizontal="center" vertical="center"/>
    </xf>
    <xf numFmtId="0" fontId="5" fillId="0" borderId="213" xfId="1" applyFont="1" applyBorder="1" applyAlignment="1">
      <alignment vertical="center" wrapText="1"/>
    </xf>
    <xf numFmtId="0" fontId="5" fillId="0" borderId="177" xfId="1" applyFont="1" applyBorder="1" applyAlignment="1">
      <alignment vertical="center"/>
    </xf>
    <xf numFmtId="0" fontId="5" fillId="0" borderId="179" xfId="1" applyFont="1" applyBorder="1" applyAlignment="1">
      <alignment vertical="center"/>
    </xf>
    <xf numFmtId="0" fontId="29" fillId="13" borderId="2" xfId="1" applyFont="1" applyFill="1" applyBorder="1" applyAlignment="1">
      <alignment horizontal="center" vertical="center"/>
    </xf>
    <xf numFmtId="0" fontId="29" fillId="13" borderId="8" xfId="1" applyFont="1" applyFill="1" applyBorder="1" applyAlignment="1">
      <alignment horizontal="center" vertical="center"/>
    </xf>
    <xf numFmtId="0" fontId="29" fillId="13" borderId="3" xfId="1" applyFont="1" applyFill="1" applyBorder="1" applyAlignment="1">
      <alignment horizontal="center" vertical="center"/>
    </xf>
    <xf numFmtId="0" fontId="29" fillId="2" borderId="2" xfId="1" applyFont="1" applyFill="1" applyBorder="1" applyAlignment="1">
      <alignment horizontal="center" vertical="center" shrinkToFit="1"/>
    </xf>
    <xf numFmtId="0" fontId="29" fillId="2" borderId="8" xfId="1" applyFont="1" applyFill="1" applyBorder="1" applyAlignment="1">
      <alignment horizontal="center" vertical="center" shrinkToFit="1"/>
    </xf>
    <xf numFmtId="0" fontId="29" fillId="2" borderId="3" xfId="1" applyFont="1" applyFill="1" applyBorder="1" applyAlignment="1">
      <alignment horizontal="center" vertical="center" shrinkToFit="1"/>
    </xf>
    <xf numFmtId="0" fontId="12" fillId="0" borderId="81" xfId="1" applyFont="1" applyBorder="1" applyAlignment="1">
      <alignment vertical="center" wrapText="1"/>
    </xf>
    <xf numFmtId="0" fontId="12" fillId="0" borderId="155" xfId="1" applyFont="1" applyBorder="1" applyAlignment="1">
      <alignment vertical="center" wrapText="1"/>
    </xf>
    <xf numFmtId="0" fontId="12" fillId="0" borderId="60" xfId="1" applyFont="1" applyBorder="1" applyAlignment="1">
      <alignment vertical="center" wrapText="1"/>
    </xf>
    <xf numFmtId="0" fontId="12" fillId="0" borderId="61" xfId="1" applyFont="1" applyBorder="1" applyAlignment="1">
      <alignment vertical="center" wrapText="1"/>
    </xf>
    <xf numFmtId="0" fontId="12" fillId="0" borderId="62" xfId="1" applyFont="1" applyBorder="1" applyAlignment="1">
      <alignment vertical="center" wrapText="1"/>
    </xf>
    <xf numFmtId="0" fontId="12" fillId="0" borderId="63" xfId="1" applyFont="1" applyBorder="1" applyAlignment="1">
      <alignment vertical="center" wrapText="1"/>
    </xf>
    <xf numFmtId="0" fontId="9" fillId="7" borderId="84" xfId="1" applyFont="1" applyFill="1" applyBorder="1" applyAlignment="1">
      <alignment horizontal="center" vertical="center"/>
    </xf>
    <xf numFmtId="0" fontId="9" fillId="7" borderId="92" xfId="1" applyFont="1" applyFill="1" applyBorder="1" applyAlignment="1">
      <alignment horizontal="center" vertical="center"/>
    </xf>
    <xf numFmtId="0" fontId="9" fillId="7" borderId="171" xfId="1" applyFont="1" applyFill="1" applyBorder="1" applyAlignment="1">
      <alignment horizontal="center" vertical="center"/>
    </xf>
    <xf numFmtId="0" fontId="9" fillId="7" borderId="36" xfId="1" applyFont="1" applyFill="1" applyBorder="1" applyAlignment="1">
      <alignment horizontal="center" vertical="center"/>
    </xf>
    <xf numFmtId="0" fontId="9" fillId="7" borderId="65" xfId="1" applyFont="1" applyFill="1" applyBorder="1" applyAlignment="1">
      <alignment horizontal="center" vertical="center"/>
    </xf>
    <xf numFmtId="0" fontId="9" fillId="7" borderId="66" xfId="1" applyFont="1" applyFill="1" applyBorder="1" applyAlignment="1">
      <alignment horizontal="center" vertical="center"/>
    </xf>
    <xf numFmtId="0" fontId="9" fillId="7" borderId="1" xfId="1" applyFont="1" applyFill="1" applyBorder="1" applyAlignment="1">
      <alignment horizontal="center" vertical="center"/>
    </xf>
    <xf numFmtId="0" fontId="9" fillId="7" borderId="31" xfId="1" applyFont="1" applyFill="1" applyBorder="1" applyAlignment="1">
      <alignment horizontal="center" vertical="center"/>
    </xf>
    <xf numFmtId="0" fontId="9" fillId="7" borderId="172" xfId="1" applyFont="1" applyFill="1" applyBorder="1" applyAlignment="1">
      <alignment horizontal="center" vertical="center"/>
    </xf>
    <xf numFmtId="0" fontId="9" fillId="7" borderId="173" xfId="1" applyFont="1" applyFill="1" applyBorder="1" applyAlignment="1">
      <alignment horizontal="center" vertical="center"/>
    </xf>
    <xf numFmtId="0" fontId="9" fillId="7" borderId="38" xfId="1" applyFont="1" applyFill="1" applyBorder="1" applyAlignment="1">
      <alignment horizontal="center" vertical="center" wrapText="1"/>
    </xf>
    <xf numFmtId="0" fontId="9" fillId="7" borderId="5" xfId="1" applyFont="1" applyFill="1" applyBorder="1" applyAlignment="1">
      <alignment horizontal="center" vertical="center" wrapText="1"/>
    </xf>
    <xf numFmtId="0" fontId="9" fillId="7" borderId="6" xfId="1" applyFont="1" applyFill="1" applyBorder="1" applyAlignment="1">
      <alignment horizontal="center" vertical="center" wrapText="1"/>
    </xf>
    <xf numFmtId="0" fontId="9" fillId="7" borderId="23" xfId="1" applyFont="1" applyFill="1" applyBorder="1" applyAlignment="1">
      <alignment horizontal="center" vertical="center" wrapText="1"/>
    </xf>
    <xf numFmtId="0" fontId="9" fillId="7" borderId="11" xfId="1" applyFont="1" applyFill="1" applyBorder="1" applyAlignment="1">
      <alignment horizontal="center" vertical="center" wrapText="1"/>
    </xf>
    <xf numFmtId="0" fontId="9" fillId="7" borderId="12" xfId="1" applyFont="1" applyFill="1" applyBorder="1" applyAlignment="1">
      <alignment horizontal="center" vertical="center" wrapText="1"/>
    </xf>
    <xf numFmtId="38" fontId="9" fillId="0" borderId="194" xfId="2" applyFont="1" applyBorder="1" applyAlignment="1">
      <alignment vertical="center" shrinkToFit="1"/>
    </xf>
    <xf numFmtId="38" fontId="9" fillId="0" borderId="193" xfId="2" applyFont="1" applyBorder="1" applyAlignment="1">
      <alignment vertical="center" shrinkToFit="1"/>
    </xf>
    <xf numFmtId="0" fontId="9" fillId="7" borderId="159" xfId="1" applyFont="1" applyFill="1" applyBorder="1" applyAlignment="1">
      <alignment horizontal="center" vertical="center" shrinkToFit="1"/>
    </xf>
    <xf numFmtId="0" fontId="9" fillId="7" borderId="166" xfId="1" applyFont="1" applyFill="1" applyBorder="1" applyAlignment="1">
      <alignment horizontal="center" vertical="center" shrinkToFit="1"/>
    </xf>
    <xf numFmtId="0" fontId="9" fillId="7" borderId="158" xfId="1" applyFont="1" applyFill="1" applyBorder="1" applyAlignment="1">
      <alignment horizontal="center" vertical="center" shrinkToFit="1"/>
    </xf>
    <xf numFmtId="0" fontId="9" fillId="0" borderId="148" xfId="1" applyFont="1" applyBorder="1" applyAlignment="1">
      <alignment horizontal="center" vertical="center"/>
    </xf>
    <xf numFmtId="0" fontId="9" fillId="0" borderId="150" xfId="1" applyFont="1" applyBorder="1" applyAlignment="1">
      <alignment horizontal="center" vertical="center"/>
    </xf>
    <xf numFmtId="0" fontId="9" fillId="0" borderId="193" xfId="1" applyFont="1" applyBorder="1" applyAlignment="1">
      <alignment horizontal="center" vertical="center"/>
    </xf>
    <xf numFmtId="0" fontId="9" fillId="0" borderId="80" xfId="1" applyFont="1" applyBorder="1" applyAlignment="1">
      <alignment horizontal="center" vertical="center"/>
    </xf>
    <xf numFmtId="0" fontId="9" fillId="0" borderId="13" xfId="1" applyFont="1" applyBorder="1" applyAlignment="1">
      <alignment horizontal="center" vertical="center"/>
    </xf>
    <xf numFmtId="0" fontId="9" fillId="0" borderId="125" xfId="1" applyFont="1" applyBorder="1" applyAlignment="1">
      <alignment horizontal="center" vertical="center"/>
    </xf>
    <xf numFmtId="0" fontId="9" fillId="0" borderId="24" xfId="1" applyFont="1" applyBorder="1" applyAlignment="1">
      <alignment horizontal="center" vertical="center"/>
    </xf>
    <xf numFmtId="0" fontId="9" fillId="11" borderId="56" xfId="1" applyFont="1" applyFill="1" applyBorder="1" applyAlignment="1">
      <alignment horizontal="center" vertical="center"/>
    </xf>
    <xf numFmtId="0" fontId="9" fillId="11" borderId="57" xfId="1" applyFont="1" applyFill="1" applyBorder="1" applyAlignment="1">
      <alignment horizontal="center" vertical="center"/>
    </xf>
    <xf numFmtId="0" fontId="9" fillId="11" borderId="58" xfId="1" applyFont="1" applyFill="1" applyBorder="1" applyAlignment="1">
      <alignment horizontal="center" vertical="center"/>
    </xf>
    <xf numFmtId="0" fontId="9" fillId="11" borderId="147" xfId="1" applyFont="1" applyFill="1" applyBorder="1" applyAlignment="1">
      <alignment horizontal="center" vertical="center"/>
    </xf>
    <xf numFmtId="0" fontId="9" fillId="11" borderId="76" xfId="1" applyFont="1" applyFill="1" applyBorder="1" applyAlignment="1">
      <alignment horizontal="center" vertical="center"/>
    </xf>
    <xf numFmtId="0" fontId="9" fillId="11" borderId="59" xfId="1" applyFont="1" applyFill="1" applyBorder="1" applyAlignment="1">
      <alignment horizontal="center" vertical="center"/>
    </xf>
    <xf numFmtId="0" fontId="9" fillId="11" borderId="83" xfId="1" applyFont="1" applyFill="1" applyBorder="1" applyAlignment="1">
      <alignment horizontal="center" vertical="center"/>
    </xf>
    <xf numFmtId="0" fontId="9" fillId="11" borderId="63" xfId="1" applyFont="1" applyFill="1" applyBorder="1" applyAlignment="1">
      <alignment horizontal="center" vertical="center"/>
    </xf>
    <xf numFmtId="0" fontId="9" fillId="7" borderId="38" xfId="1" applyFont="1" applyFill="1" applyBorder="1" applyAlignment="1">
      <alignment horizontal="center" vertical="center"/>
    </xf>
    <xf numFmtId="0" fontId="9" fillId="7" borderId="39" xfId="1" applyFont="1" applyFill="1" applyBorder="1" applyAlignment="1">
      <alignment horizontal="center" vertical="center"/>
    </xf>
    <xf numFmtId="0" fontId="9" fillId="7" borderId="23" xfId="1" applyFont="1" applyFill="1" applyBorder="1" applyAlignment="1">
      <alignment horizontal="center" vertical="center"/>
    </xf>
    <xf numFmtId="0" fontId="9" fillId="7" borderId="102" xfId="1" applyFont="1" applyFill="1" applyBorder="1" applyAlignment="1">
      <alignment horizontal="center" vertical="center" wrapText="1"/>
    </xf>
    <xf numFmtId="0" fontId="9" fillId="7" borderId="157" xfId="1" applyFont="1" applyFill="1" applyBorder="1" applyAlignment="1">
      <alignment horizontal="center" vertical="center" wrapText="1"/>
    </xf>
    <xf numFmtId="0" fontId="9" fillId="7" borderId="93" xfId="1" applyFont="1" applyFill="1" applyBorder="1" applyAlignment="1">
      <alignment horizontal="center" vertical="center" wrapText="1"/>
    </xf>
    <xf numFmtId="0" fontId="9" fillId="7" borderId="165" xfId="1" applyFont="1" applyFill="1" applyBorder="1" applyAlignment="1">
      <alignment horizontal="center" vertical="center"/>
    </xf>
    <xf numFmtId="0" fontId="9" fillId="7" borderId="108" xfId="1" applyFont="1" applyFill="1" applyBorder="1" applyAlignment="1">
      <alignment horizontal="center" vertical="center"/>
    </xf>
    <xf numFmtId="0" fontId="9" fillId="0" borderId="109" xfId="1" applyFont="1" applyBorder="1" applyAlignment="1">
      <alignment horizontal="center" vertical="center"/>
    </xf>
    <xf numFmtId="0" fontId="9" fillId="0" borderId="3" xfId="1" applyFont="1" applyBorder="1" applyAlignment="1">
      <alignment horizontal="center" vertical="center"/>
    </xf>
    <xf numFmtId="0" fontId="9" fillId="0" borderId="129" xfId="1" applyFont="1" applyBorder="1" applyAlignment="1">
      <alignment horizontal="center" vertical="center"/>
    </xf>
    <xf numFmtId="0" fontId="9" fillId="0" borderId="130" xfId="1" applyFont="1" applyBorder="1" applyAlignment="1">
      <alignment horizontal="center" vertical="center"/>
    </xf>
    <xf numFmtId="182" fontId="9" fillId="0" borderId="10" xfId="1" applyNumberFormat="1" applyFont="1" applyFill="1" applyBorder="1" applyAlignment="1">
      <alignment horizontal="center" vertical="center" shrinkToFit="1"/>
    </xf>
    <xf numFmtId="182" fontId="9" fillId="0" borderId="11" xfId="1" applyNumberFormat="1" applyFont="1" applyFill="1" applyBorder="1" applyAlignment="1">
      <alignment horizontal="center" vertical="center" shrinkToFit="1"/>
    </xf>
    <xf numFmtId="182" fontId="9" fillId="0" borderId="12" xfId="1" applyNumberFormat="1" applyFont="1" applyFill="1" applyBorder="1" applyAlignment="1">
      <alignment horizontal="center" vertical="center" shrinkToFit="1"/>
    </xf>
    <xf numFmtId="0" fontId="9" fillId="7" borderId="53" xfId="1" applyFont="1" applyFill="1" applyBorder="1" applyAlignment="1">
      <alignment horizontal="center" vertical="center"/>
    </xf>
    <xf numFmtId="0" fontId="9" fillId="7" borderId="55" xfId="1" applyFont="1" applyFill="1" applyBorder="1" applyAlignment="1">
      <alignment horizontal="center" vertical="center"/>
    </xf>
    <xf numFmtId="0" fontId="9" fillId="7" borderId="60" xfId="1" applyFont="1" applyFill="1" applyBorder="1" applyAlignment="1">
      <alignment horizontal="center" vertical="center"/>
    </xf>
    <xf numFmtId="0" fontId="9" fillId="7" borderId="16" xfId="1" applyFont="1" applyFill="1" applyBorder="1" applyAlignment="1">
      <alignment horizontal="center" vertical="center"/>
    </xf>
    <xf numFmtId="0" fontId="9" fillId="7" borderId="62" xfId="1" applyFont="1" applyFill="1" applyBorder="1" applyAlignment="1">
      <alignment horizontal="center" vertical="center"/>
    </xf>
    <xf numFmtId="0" fontId="9" fillId="7" borderId="20" xfId="1" applyFont="1" applyFill="1" applyBorder="1" applyAlignment="1">
      <alignment horizontal="center" vertical="center"/>
    </xf>
    <xf numFmtId="0" fontId="9" fillId="3" borderId="81" xfId="1" applyFont="1" applyFill="1" applyBorder="1" applyAlignment="1">
      <alignment horizontal="center" vertical="center"/>
    </xf>
    <xf numFmtId="0" fontId="9" fillId="3" borderId="82" xfId="1" applyFont="1" applyFill="1" applyBorder="1" applyAlignment="1">
      <alignment horizontal="center" vertical="center"/>
    </xf>
    <xf numFmtId="0" fontId="9" fillId="3" borderId="62" xfId="1" applyFont="1" applyFill="1" applyBorder="1" applyAlignment="1">
      <alignment horizontal="center" vertical="center"/>
    </xf>
    <xf numFmtId="0" fontId="9" fillId="3" borderId="20" xfId="1" applyFont="1" applyFill="1" applyBorder="1" applyAlignment="1">
      <alignment horizontal="center" vertical="center"/>
    </xf>
    <xf numFmtId="0" fontId="12" fillId="0" borderId="10" xfId="1" applyFont="1" applyBorder="1" applyAlignment="1">
      <alignment vertical="center" wrapText="1"/>
    </xf>
    <xf numFmtId="0" fontId="12" fillId="0" borderId="134" xfId="1" applyFont="1" applyBorder="1" applyAlignment="1">
      <alignment vertical="center" wrapText="1"/>
    </xf>
    <xf numFmtId="179" fontId="9" fillId="2" borderId="64" xfId="1" applyNumberFormat="1" applyFont="1" applyFill="1" applyBorder="1" applyAlignment="1">
      <alignment horizontal="center" vertical="center" shrinkToFit="1"/>
    </xf>
    <xf numFmtId="179" fontId="9" fillId="2" borderId="65" xfId="1" applyNumberFormat="1" applyFont="1" applyFill="1" applyBorder="1" applyAlignment="1">
      <alignment horizontal="center" vertical="center" shrinkToFit="1"/>
    </xf>
    <xf numFmtId="179" fontId="9" fillId="2" borderId="66" xfId="1" applyNumberFormat="1" applyFont="1" applyFill="1" applyBorder="1" applyAlignment="1">
      <alignment horizontal="center" vertical="center" shrinkToFit="1"/>
    </xf>
    <xf numFmtId="179" fontId="9" fillId="2" borderId="7" xfId="1" applyNumberFormat="1" applyFont="1" applyFill="1" applyBorder="1" applyAlignment="1">
      <alignment horizontal="center" vertical="center" shrinkToFit="1"/>
    </xf>
    <xf numFmtId="179" fontId="9" fillId="2" borderId="8" xfId="1" applyNumberFormat="1" applyFont="1" applyFill="1" applyBorder="1" applyAlignment="1">
      <alignment horizontal="center" vertical="center" shrinkToFit="1"/>
    </xf>
    <xf numFmtId="179" fontId="9" fillId="2" borderId="27" xfId="1" applyNumberFormat="1" applyFont="1" applyFill="1" applyBorder="1" applyAlignment="1">
      <alignment horizontal="center" vertical="center" shrinkToFit="1"/>
    </xf>
    <xf numFmtId="181" fontId="9" fillId="0" borderId="98" xfId="2" applyNumberFormat="1" applyFont="1" applyBorder="1" applyAlignment="1">
      <alignment vertical="center" shrinkToFit="1"/>
    </xf>
    <xf numFmtId="181" fontId="9" fillId="0" borderId="107" xfId="2" applyNumberFormat="1" applyFont="1" applyBorder="1" applyAlignment="1">
      <alignment vertical="center" shrinkToFit="1"/>
    </xf>
    <xf numFmtId="177" fontId="9" fillId="0" borderId="98" xfId="1" applyNumberFormat="1" applyFont="1" applyBorder="1" applyAlignment="1">
      <alignment vertical="center" shrinkToFit="1"/>
    </xf>
    <xf numFmtId="177" fontId="9" fillId="0" borderId="107" xfId="1" applyNumberFormat="1" applyFont="1" applyBorder="1" applyAlignment="1">
      <alignment vertical="center" shrinkToFit="1"/>
    </xf>
    <xf numFmtId="181" fontId="9" fillId="0" borderId="126" xfId="2" applyNumberFormat="1" applyFont="1" applyBorder="1" applyAlignment="1">
      <alignment vertical="center" shrinkToFit="1"/>
    </xf>
    <xf numFmtId="181" fontId="9" fillId="0" borderId="34" xfId="2" applyNumberFormat="1" applyFont="1" applyBorder="1" applyAlignment="1">
      <alignment vertical="center" shrinkToFit="1"/>
    </xf>
    <xf numFmtId="181" fontId="9" fillId="0" borderId="127" xfId="2" applyNumberFormat="1" applyFont="1" applyBorder="1" applyAlignment="1">
      <alignment vertical="center" shrinkToFit="1"/>
    </xf>
    <xf numFmtId="181" fontId="9" fillId="0" borderId="33" xfId="2" applyNumberFormat="1" applyFont="1" applyBorder="1" applyAlignment="1">
      <alignment vertical="center" shrinkToFit="1"/>
    </xf>
    <xf numFmtId="181" fontId="9" fillId="0" borderId="188" xfId="2" applyNumberFormat="1" applyFont="1" applyBorder="1" applyAlignment="1">
      <alignment vertical="center" shrinkToFit="1"/>
    </xf>
    <xf numFmtId="181" fontId="9" fillId="0" borderId="24" xfId="2" applyNumberFormat="1" applyFont="1" applyBorder="1" applyAlignment="1">
      <alignment vertical="center" shrinkToFit="1"/>
    </xf>
    <xf numFmtId="182" fontId="9" fillId="0" borderId="7" xfId="1" applyNumberFormat="1" applyFont="1" applyBorder="1" applyAlignment="1">
      <alignment horizontal="center" vertical="center" shrinkToFit="1"/>
    </xf>
    <xf numFmtId="182" fontId="9" fillId="0" borderId="8" xfId="1" applyNumberFormat="1" applyFont="1" applyBorder="1" applyAlignment="1">
      <alignment horizontal="center" vertical="center" shrinkToFit="1"/>
    </xf>
    <xf numFmtId="182" fontId="9" fillId="0" borderId="27" xfId="1" applyNumberFormat="1" applyFont="1" applyBorder="1" applyAlignment="1">
      <alignment horizontal="center" vertical="center" shrinkToFit="1"/>
    </xf>
    <xf numFmtId="0" fontId="9" fillId="7" borderId="24" xfId="1" applyFont="1" applyFill="1" applyBorder="1" applyAlignment="1">
      <alignment horizontal="center" vertical="center" shrinkToFit="1"/>
    </xf>
    <xf numFmtId="0" fontId="9" fillId="7" borderId="33" xfId="1" applyFont="1" applyFill="1" applyBorder="1" applyAlignment="1">
      <alignment horizontal="center" vertical="center" shrinkToFit="1"/>
    </xf>
    <xf numFmtId="0" fontId="9" fillId="7" borderId="37" xfId="1" applyFont="1" applyFill="1" applyBorder="1" applyAlignment="1">
      <alignment horizontal="center" vertical="center" shrinkToFit="1"/>
    </xf>
    <xf numFmtId="0" fontId="9" fillId="7" borderId="4" xfId="1" applyFont="1" applyFill="1" applyBorder="1" applyAlignment="1">
      <alignment horizontal="center" vertical="center" wrapText="1" shrinkToFit="1"/>
    </xf>
    <xf numFmtId="0" fontId="9" fillId="7" borderId="6" xfId="1" applyFont="1" applyFill="1" applyBorder="1" applyAlignment="1">
      <alignment horizontal="center" vertical="center" wrapText="1" shrinkToFit="1"/>
    </xf>
    <xf numFmtId="0" fontId="9" fillId="7" borderId="10" xfId="1" applyFont="1" applyFill="1" applyBorder="1" applyAlignment="1">
      <alignment horizontal="center" vertical="center" wrapText="1" shrinkToFit="1"/>
    </xf>
    <xf numFmtId="0" fontId="9" fillId="7" borderId="12" xfId="1" applyFont="1" applyFill="1" applyBorder="1" applyAlignment="1">
      <alignment horizontal="center" vertical="center" wrapText="1" shrinkToFit="1"/>
    </xf>
    <xf numFmtId="0" fontId="9" fillId="7" borderId="2" xfId="1" applyFont="1" applyFill="1" applyBorder="1" applyAlignment="1">
      <alignment horizontal="center" vertical="center" shrinkToFit="1"/>
    </xf>
    <xf numFmtId="0" fontId="9" fillId="7" borderId="27" xfId="1" applyFont="1" applyFill="1" applyBorder="1" applyAlignment="1">
      <alignment horizontal="center" vertical="center" shrinkToFit="1"/>
    </xf>
    <xf numFmtId="0" fontId="9" fillId="7" borderId="8" xfId="1" applyFont="1" applyFill="1" applyBorder="1" applyAlignment="1">
      <alignment horizontal="center" vertical="center" shrinkToFit="1"/>
    </xf>
    <xf numFmtId="0" fontId="9" fillId="7" borderId="7" xfId="1" applyFont="1" applyFill="1" applyBorder="1" applyAlignment="1">
      <alignment horizontal="center" vertical="center" shrinkToFit="1"/>
    </xf>
    <xf numFmtId="0" fontId="9" fillId="7" borderId="3" xfId="1" applyFont="1" applyFill="1" applyBorder="1" applyAlignment="1">
      <alignment horizontal="center" vertical="center" shrinkToFit="1"/>
    </xf>
    <xf numFmtId="0" fontId="9" fillId="4" borderId="81" xfId="1" applyFont="1" applyFill="1" applyBorder="1" applyAlignment="1">
      <alignment horizontal="center" vertical="center"/>
    </xf>
    <xf numFmtId="0" fontId="9" fillId="4" borderId="82" xfId="1" applyFont="1" applyFill="1" applyBorder="1" applyAlignment="1">
      <alignment horizontal="center" vertical="center"/>
    </xf>
    <xf numFmtId="0" fontId="9" fillId="4" borderId="62" xfId="1" applyFont="1" applyFill="1" applyBorder="1" applyAlignment="1">
      <alignment horizontal="center" vertical="center"/>
    </xf>
    <xf numFmtId="0" fontId="9" fillId="4" borderId="20" xfId="1" applyFont="1" applyFill="1" applyBorder="1" applyAlignment="1">
      <alignment horizontal="center" vertical="center"/>
    </xf>
    <xf numFmtId="0" fontId="9" fillId="3" borderId="64" xfId="1" applyFont="1" applyFill="1" applyBorder="1" applyAlignment="1">
      <alignment horizontal="center" vertical="center"/>
    </xf>
    <xf numFmtId="0" fontId="9" fillId="3" borderId="65" xfId="1" applyFont="1" applyFill="1" applyBorder="1" applyAlignment="1">
      <alignment horizontal="center" vertical="center"/>
    </xf>
    <xf numFmtId="0" fontId="9" fillId="3" borderId="66" xfId="1" applyFont="1" applyFill="1" applyBorder="1" applyAlignment="1">
      <alignment horizontal="center" vertical="center"/>
    </xf>
    <xf numFmtId="0" fontId="9" fillId="4" borderId="64" xfId="1" applyFont="1" applyFill="1" applyBorder="1" applyAlignment="1">
      <alignment horizontal="center" vertical="center"/>
    </xf>
    <xf numFmtId="0" fontId="9" fillId="4" borderId="65" xfId="1" applyFont="1" applyFill="1" applyBorder="1" applyAlignment="1">
      <alignment horizontal="center" vertical="center"/>
    </xf>
    <xf numFmtId="0" fontId="9" fillId="4" borderId="66" xfId="1" applyFont="1" applyFill="1" applyBorder="1" applyAlignment="1">
      <alignment horizontal="center" vertical="center"/>
    </xf>
    <xf numFmtId="0" fontId="12" fillId="0" borderId="81" xfId="1" applyFont="1" applyBorder="1" applyAlignment="1">
      <alignment vertical="center" shrinkToFit="1"/>
    </xf>
    <xf numFmtId="0" fontId="12" fillId="0" borderId="154" xfId="1" applyFont="1" applyBorder="1" applyAlignment="1">
      <alignment vertical="center" shrinkToFit="1"/>
    </xf>
    <xf numFmtId="0" fontId="12" fillId="0" borderId="155" xfId="1" applyFont="1" applyBorder="1" applyAlignment="1">
      <alignment vertical="center" shrinkToFit="1"/>
    </xf>
    <xf numFmtId="0" fontId="12" fillId="0" borderId="60" xfId="1" applyFont="1" applyBorder="1" applyAlignment="1">
      <alignment vertical="center" shrinkToFit="1"/>
    </xf>
    <xf numFmtId="0" fontId="12" fillId="0" borderId="0" xfId="1" applyFont="1" applyAlignment="1">
      <alignment vertical="center" shrinkToFit="1"/>
    </xf>
    <xf numFmtId="0" fontId="12" fillId="0" borderId="61" xfId="1" applyFont="1" applyBorder="1" applyAlignment="1">
      <alignment vertical="center" shrinkToFit="1"/>
    </xf>
    <xf numFmtId="0" fontId="12" fillId="0" borderId="62" xfId="1" applyFont="1" applyBorder="1" applyAlignment="1">
      <alignment vertical="center" shrinkToFit="1"/>
    </xf>
    <xf numFmtId="0" fontId="12" fillId="0" borderId="21" xfId="1" applyFont="1" applyBorder="1" applyAlignment="1">
      <alignment vertical="center" shrinkToFit="1"/>
    </xf>
    <xf numFmtId="0" fontId="12" fillId="0" borderId="63" xfId="1" applyFont="1" applyBorder="1" applyAlignment="1">
      <alignment vertical="center" shrinkToFit="1"/>
    </xf>
    <xf numFmtId="0" fontId="9" fillId="0" borderId="84" xfId="1" applyFont="1" applyBorder="1" applyAlignment="1">
      <alignment horizontal="center" vertical="center"/>
    </xf>
    <xf numFmtId="0" fontId="9" fillId="0" borderId="86" xfId="1" applyFont="1" applyBorder="1" applyAlignment="1">
      <alignment horizontal="center" vertical="center"/>
    </xf>
    <xf numFmtId="0" fontId="9" fillId="7" borderId="76" xfId="1" applyFont="1" applyFill="1" applyBorder="1" applyAlignment="1">
      <alignment horizontal="center" vertical="center"/>
    </xf>
    <xf numFmtId="0" fontId="9" fillId="7" borderId="54" xfId="1" applyFont="1" applyFill="1" applyBorder="1" applyAlignment="1">
      <alignment horizontal="center" vertical="center"/>
    </xf>
    <xf numFmtId="0" fontId="9" fillId="7" borderId="80" xfId="1" applyFont="1" applyFill="1" applyBorder="1" applyAlignment="1">
      <alignment horizontal="center" vertical="center"/>
    </xf>
    <xf numFmtId="0" fontId="9" fillId="7" borderId="0" xfId="1" applyFont="1" applyFill="1" applyAlignment="1">
      <alignment horizontal="center" vertical="center"/>
    </xf>
    <xf numFmtId="0" fontId="9" fillId="7" borderId="83" xfId="1" applyFont="1" applyFill="1" applyBorder="1" applyAlignment="1">
      <alignment horizontal="center" vertical="center"/>
    </xf>
    <xf numFmtId="0" fontId="9" fillId="7" borderId="21" xfId="1" applyFont="1" applyFill="1" applyBorder="1" applyAlignment="1">
      <alignment horizontal="center" vertical="center"/>
    </xf>
    <xf numFmtId="177" fontId="9" fillId="5" borderId="6" xfId="1" applyNumberFormat="1" applyFont="1" applyFill="1" applyBorder="1" applyAlignment="1">
      <alignment vertical="center" shrinkToFit="1"/>
    </xf>
    <xf numFmtId="177" fontId="9" fillId="5" borderId="16" xfId="1" applyNumberFormat="1" applyFont="1" applyFill="1" applyBorder="1" applyAlignment="1">
      <alignment vertical="center" shrinkToFit="1"/>
    </xf>
    <xf numFmtId="0" fontId="9" fillId="0" borderId="8" xfId="1" applyFont="1" applyBorder="1" applyAlignment="1">
      <alignment horizontal="center" vertical="center"/>
    </xf>
    <xf numFmtId="0" fontId="9" fillId="0" borderId="27" xfId="1" applyFont="1" applyBorder="1" applyAlignment="1">
      <alignment horizontal="center" vertical="center"/>
    </xf>
    <xf numFmtId="0" fontId="9" fillId="0" borderId="91" xfId="1" applyFont="1" applyBorder="1" applyAlignment="1">
      <alignment horizontal="center" vertical="center" wrapText="1"/>
    </xf>
    <xf numFmtId="0" fontId="9" fillId="0" borderId="92" xfId="1" applyFont="1" applyBorder="1" applyAlignment="1">
      <alignment horizontal="center" vertical="center"/>
    </xf>
    <xf numFmtId="0" fontId="9" fillId="0" borderId="93" xfId="1" applyFont="1" applyBorder="1" applyAlignment="1">
      <alignment horizontal="center" vertical="center"/>
    </xf>
    <xf numFmtId="0" fontId="9" fillId="0" borderId="102" xfId="1" applyFont="1" applyBorder="1" applyAlignment="1">
      <alignment horizontal="center" vertical="center"/>
    </xf>
    <xf numFmtId="0" fontId="9" fillId="0" borderId="92" xfId="1" applyFont="1" applyBorder="1" applyAlignment="1">
      <alignment horizontal="center" vertical="center" wrapText="1"/>
    </xf>
    <xf numFmtId="0" fontId="9" fillId="0" borderId="86" xfId="1" applyFont="1" applyBorder="1" applyAlignment="1">
      <alignment horizontal="center" vertical="center" wrapText="1"/>
    </xf>
    <xf numFmtId="0" fontId="9" fillId="0" borderId="7" xfId="1" applyFont="1" applyBorder="1" applyAlignment="1">
      <alignment horizontal="center" vertical="center" shrinkToFit="1"/>
    </xf>
    <xf numFmtId="0" fontId="9" fillId="0" borderId="8" xfId="1" applyFont="1" applyBorder="1" applyAlignment="1">
      <alignment horizontal="center" vertical="center" shrinkToFit="1"/>
    </xf>
    <xf numFmtId="0" fontId="9" fillId="0" borderId="27" xfId="1" applyFont="1" applyBorder="1" applyAlignment="1">
      <alignment horizontal="center" vertical="center" shrinkToFit="1"/>
    </xf>
    <xf numFmtId="0" fontId="9" fillId="3" borderId="77" xfId="1" applyFont="1" applyFill="1" applyBorder="1" applyAlignment="1">
      <alignment horizontal="center" vertical="center"/>
    </xf>
    <xf numFmtId="0" fontId="9" fillId="3" borderId="78" xfId="1" applyFont="1" applyFill="1" applyBorder="1" applyAlignment="1">
      <alignment horizontal="center" vertical="center"/>
    </xf>
    <xf numFmtId="0" fontId="9" fillId="3" borderId="79" xfId="1" applyFont="1" applyFill="1" applyBorder="1" applyAlignment="1">
      <alignment horizontal="center" vertical="center"/>
    </xf>
    <xf numFmtId="0" fontId="9" fillId="4" borderId="77" xfId="1" applyFont="1" applyFill="1" applyBorder="1" applyAlignment="1">
      <alignment horizontal="center" vertical="center"/>
    </xf>
    <xf numFmtId="0" fontId="9" fillId="4" borderId="78" xfId="1" applyFont="1" applyFill="1" applyBorder="1" applyAlignment="1">
      <alignment horizontal="center" vertical="center"/>
    </xf>
    <xf numFmtId="0" fontId="9" fillId="4" borderId="79" xfId="1" applyFont="1" applyFill="1" applyBorder="1" applyAlignment="1">
      <alignment horizontal="center" vertical="center"/>
    </xf>
    <xf numFmtId="0" fontId="9" fillId="0" borderId="111" xfId="1" applyFont="1" applyBorder="1" applyAlignment="1">
      <alignment horizontal="center" vertical="center" wrapText="1"/>
    </xf>
    <xf numFmtId="0" fontId="9" fillId="0" borderId="111" xfId="1" applyFont="1" applyBorder="1" applyAlignment="1">
      <alignment horizontal="center" vertical="center"/>
    </xf>
    <xf numFmtId="0" fontId="9" fillId="0" borderId="116" xfId="1" applyFont="1" applyBorder="1" applyAlignment="1">
      <alignment horizontal="center" vertical="center"/>
    </xf>
    <xf numFmtId="0" fontId="9" fillId="0" borderId="118" xfId="1" applyFont="1" applyBorder="1" applyAlignment="1">
      <alignment horizontal="center" vertical="center"/>
    </xf>
    <xf numFmtId="181" fontId="9" fillId="0" borderId="14" xfId="2" applyNumberFormat="1" applyFont="1" applyBorder="1" applyAlignment="1">
      <alignment vertical="center" shrinkToFit="1"/>
    </xf>
    <xf numFmtId="181" fontId="9" fillId="0" borderId="15" xfId="2" applyNumberFormat="1" applyFont="1" applyBorder="1" applyAlignment="1">
      <alignment vertical="center" shrinkToFit="1"/>
    </xf>
    <xf numFmtId="177" fontId="9" fillId="0" borderId="119" xfId="1" applyNumberFormat="1" applyFont="1" applyBorder="1" applyAlignment="1">
      <alignment vertical="center" shrinkToFit="1"/>
    </xf>
    <xf numFmtId="177" fontId="9" fillId="0" borderId="10" xfId="1" applyNumberFormat="1" applyFont="1" applyBorder="1" applyAlignment="1">
      <alignment vertical="center" shrinkToFit="1"/>
    </xf>
    <xf numFmtId="0" fontId="9" fillId="0" borderId="11" xfId="1" applyFont="1" applyBorder="1" applyAlignment="1">
      <alignment horizontal="center" vertical="center"/>
    </xf>
    <xf numFmtId="181" fontId="9" fillId="0" borderId="13" xfId="2" applyNumberFormat="1" applyFont="1" applyBorder="1" applyAlignment="1">
      <alignment vertical="center" shrinkToFit="1"/>
    </xf>
    <xf numFmtId="38" fontId="9" fillId="0" borderId="99" xfId="2" applyFont="1" applyBorder="1" applyAlignment="1">
      <alignment vertical="center" shrinkToFit="1"/>
    </xf>
    <xf numFmtId="38" fontId="9" fillId="0" borderId="94" xfId="2" applyFont="1" applyBorder="1" applyAlignment="1">
      <alignment vertical="center" shrinkToFit="1"/>
    </xf>
    <xf numFmtId="38" fontId="9" fillId="0" borderId="88" xfId="2" applyFont="1" applyBorder="1" applyAlignment="1">
      <alignment vertical="center" shrinkToFit="1"/>
    </xf>
    <xf numFmtId="38" fontId="9" fillId="0" borderId="87" xfId="2" applyFont="1" applyBorder="1" applyAlignment="1">
      <alignment vertical="center" shrinkToFit="1"/>
    </xf>
    <xf numFmtId="182" fontId="9" fillId="0" borderId="7" xfId="1" applyNumberFormat="1" applyFont="1" applyFill="1" applyBorder="1" applyAlignment="1">
      <alignment horizontal="center" vertical="center" shrinkToFit="1"/>
    </xf>
    <xf numFmtId="182" fontId="9" fillId="0" borderId="8" xfId="1" applyNumberFormat="1" applyFont="1" applyFill="1" applyBorder="1" applyAlignment="1">
      <alignment horizontal="center" vertical="center" shrinkToFit="1"/>
    </xf>
    <xf numFmtId="182" fontId="9" fillId="0" borderId="27" xfId="1" applyNumberFormat="1" applyFont="1" applyFill="1" applyBorder="1" applyAlignment="1">
      <alignment horizontal="center" vertical="center" shrinkToFit="1"/>
    </xf>
    <xf numFmtId="0" fontId="9" fillId="0" borderId="135" xfId="1" applyFont="1" applyBorder="1" applyAlignment="1">
      <alignment horizontal="center" vertical="center"/>
    </xf>
    <xf numFmtId="0" fontId="9" fillId="0" borderId="9" xfId="1" applyFont="1" applyBorder="1" applyAlignment="1">
      <alignment horizontal="center" vertical="center"/>
    </xf>
    <xf numFmtId="181" fontId="9" fillId="0" borderId="202" xfId="2" applyNumberFormat="1" applyFont="1" applyBorder="1" applyAlignment="1">
      <alignment horizontal="right" vertical="center" shrinkToFit="1"/>
    </xf>
    <xf numFmtId="181" fontId="9" fillId="0" borderId="203" xfId="2" applyNumberFormat="1" applyFont="1" applyBorder="1" applyAlignment="1">
      <alignment horizontal="right" vertical="center" shrinkToFit="1"/>
    </xf>
    <xf numFmtId="38" fontId="9" fillId="0" borderId="194" xfId="2" applyFont="1" applyBorder="1" applyAlignment="1">
      <alignment horizontal="right" vertical="center" shrinkToFit="1"/>
    </xf>
    <xf numFmtId="38" fontId="9" fillId="0" borderId="151" xfId="2" applyFont="1" applyBorder="1" applyAlignment="1">
      <alignment horizontal="right" vertical="center" shrinkToFit="1"/>
    </xf>
    <xf numFmtId="0" fontId="9" fillId="7" borderId="175" xfId="1" applyFont="1" applyFill="1" applyBorder="1" applyAlignment="1">
      <alignment horizontal="center" vertical="center"/>
    </xf>
    <xf numFmtId="0" fontId="9" fillId="7" borderId="74" xfId="1" applyFont="1" applyFill="1" applyBorder="1" applyAlignment="1">
      <alignment horizontal="center" vertical="center"/>
    </xf>
    <xf numFmtId="0" fontId="9" fillId="7" borderId="176" xfId="1" applyFont="1" applyFill="1" applyBorder="1" applyAlignment="1">
      <alignment horizontal="center" vertical="center"/>
    </xf>
    <xf numFmtId="0" fontId="9" fillId="0" borderId="1" xfId="1" applyFont="1" applyBorder="1" applyAlignment="1">
      <alignment horizontal="center" vertical="center"/>
    </xf>
    <xf numFmtId="0" fontId="9" fillId="0" borderId="137" xfId="1" applyFont="1" applyBorder="1" applyAlignment="1">
      <alignment horizontal="center" vertical="center"/>
    </xf>
    <xf numFmtId="0" fontId="9" fillId="0" borderId="30" xfId="1" applyFont="1" applyBorder="1" applyAlignment="1">
      <alignment horizontal="center" vertical="center"/>
    </xf>
    <xf numFmtId="0" fontId="9" fillId="0" borderId="212" xfId="1" applyFont="1" applyBorder="1" applyAlignment="1">
      <alignment horizontal="center" vertical="center"/>
    </xf>
    <xf numFmtId="0" fontId="9" fillId="0" borderId="144" xfId="1" applyFont="1" applyBorder="1" applyAlignment="1">
      <alignment horizontal="center" vertical="center"/>
    </xf>
    <xf numFmtId="0" fontId="9" fillId="7" borderId="118" xfId="1" applyFont="1" applyFill="1" applyBorder="1" applyAlignment="1">
      <alignment horizontal="center" vertical="center" wrapText="1"/>
    </xf>
    <xf numFmtId="0" fontId="9" fillId="7" borderId="112" xfId="1" applyFont="1" applyFill="1" applyBorder="1" applyAlignment="1">
      <alignment horizontal="center" vertical="center"/>
    </xf>
    <xf numFmtId="0" fontId="9" fillId="7" borderId="204" xfId="1" applyFont="1" applyFill="1" applyBorder="1" applyAlignment="1">
      <alignment horizontal="center" vertical="center" shrinkToFit="1"/>
    </xf>
    <xf numFmtId="0" fontId="9" fillId="7" borderId="94" xfId="1" applyFont="1" applyFill="1" applyBorder="1" applyAlignment="1">
      <alignment horizontal="center" vertical="center" shrinkToFit="1"/>
    </xf>
    <xf numFmtId="0" fontId="9" fillId="7" borderId="205" xfId="1" applyFont="1" applyFill="1" applyBorder="1" applyAlignment="1">
      <alignment horizontal="center" vertical="center" shrinkToFit="1"/>
    </xf>
    <xf numFmtId="0" fontId="9" fillId="7" borderId="87" xfId="1" applyFont="1" applyFill="1" applyBorder="1" applyAlignment="1">
      <alignment horizontal="center" vertical="center" shrinkToFit="1"/>
    </xf>
    <xf numFmtId="38" fontId="9" fillId="0" borderId="156" xfId="2" applyFont="1" applyFill="1" applyBorder="1" applyAlignment="1">
      <alignment vertical="center" shrinkToFit="1"/>
    </xf>
    <xf numFmtId="38" fontId="9" fillId="0" borderId="94" xfId="2" applyFont="1" applyFill="1" applyBorder="1" applyAlignment="1">
      <alignment vertical="center" shrinkToFit="1"/>
    </xf>
    <xf numFmtId="38" fontId="9" fillId="0" borderId="161" xfId="2" applyFont="1" applyFill="1" applyBorder="1" applyAlignment="1">
      <alignment vertical="center" shrinkToFit="1"/>
    </xf>
    <xf numFmtId="38" fontId="9" fillId="0" borderId="87" xfId="2" applyFont="1" applyFill="1" applyBorder="1" applyAlignment="1">
      <alignment vertical="center" shrinkToFit="1"/>
    </xf>
    <xf numFmtId="38" fontId="9" fillId="0" borderId="174" xfId="1" applyNumberFormat="1" applyFont="1" applyBorder="1" applyAlignment="1">
      <alignment horizontal="right" vertical="center" shrinkToFit="1"/>
    </xf>
    <xf numFmtId="38" fontId="9" fillId="0" borderId="173" xfId="1" applyNumberFormat="1" applyFont="1" applyBorder="1" applyAlignment="1">
      <alignment horizontal="right" vertical="center" shrinkToFit="1"/>
    </xf>
    <xf numFmtId="38" fontId="9" fillId="0" borderId="64" xfId="2" applyFont="1" applyFill="1" applyBorder="1" applyAlignment="1">
      <alignment horizontal="right" vertical="center" shrinkToFit="1"/>
    </xf>
    <xf numFmtId="38" fontId="9" fillId="0" borderId="66" xfId="2" applyFont="1" applyFill="1" applyBorder="1" applyAlignment="1">
      <alignment horizontal="right" vertical="center" shrinkToFit="1"/>
    </xf>
    <xf numFmtId="38" fontId="9" fillId="0" borderId="4" xfId="1" applyNumberFormat="1" applyFont="1" applyBorder="1" applyAlignment="1">
      <alignment horizontal="right" vertical="center" shrinkToFit="1"/>
    </xf>
    <xf numFmtId="38" fontId="9" fillId="0" borderId="6" xfId="1" applyNumberFormat="1" applyFont="1" applyBorder="1" applyAlignment="1">
      <alignment horizontal="right" vertical="center" shrinkToFit="1"/>
    </xf>
    <xf numFmtId="38" fontId="9" fillId="0" borderId="10" xfId="1" applyNumberFormat="1" applyFont="1" applyBorder="1" applyAlignment="1">
      <alignment horizontal="right" vertical="center" shrinkToFit="1"/>
    </xf>
    <xf numFmtId="38" fontId="9" fillId="0" borderId="12" xfId="1" applyNumberFormat="1" applyFont="1" applyBorder="1" applyAlignment="1">
      <alignment horizontal="right" vertical="center" shrinkToFit="1"/>
    </xf>
    <xf numFmtId="38" fontId="9" fillId="0" borderId="74" xfId="2" applyFont="1" applyBorder="1" applyAlignment="1">
      <alignment horizontal="right" vertical="center" shrinkToFit="1"/>
    </xf>
    <xf numFmtId="38" fontId="9" fillId="0" borderId="176" xfId="2" applyFont="1" applyBorder="1" applyAlignment="1">
      <alignment horizontal="right" vertical="center" shrinkToFit="1"/>
    </xf>
    <xf numFmtId="0" fontId="9" fillId="0" borderId="120" xfId="1" applyFont="1" applyBorder="1" applyAlignment="1">
      <alignment horizontal="center" vertical="center"/>
    </xf>
    <xf numFmtId="0" fontId="9" fillId="0" borderId="121" xfId="1" applyFont="1" applyBorder="1" applyAlignment="1">
      <alignment horizontal="center" vertical="center"/>
    </xf>
    <xf numFmtId="38" fontId="9" fillId="0" borderId="190" xfId="2" applyFont="1" applyBorder="1" applyAlignment="1">
      <alignment horizontal="center" vertical="center"/>
    </xf>
    <xf numFmtId="38" fontId="9" fillId="0" borderId="41" xfId="2" applyFont="1" applyBorder="1" applyAlignment="1">
      <alignment horizontal="center" vertical="center"/>
    </xf>
    <xf numFmtId="38" fontId="9" fillId="0" borderId="175" xfId="2" applyFont="1" applyBorder="1" applyAlignment="1">
      <alignment horizontal="center" vertical="center"/>
    </xf>
    <xf numFmtId="38" fontId="9" fillId="0" borderId="189" xfId="2" applyFont="1" applyBorder="1" applyAlignment="1">
      <alignment horizontal="center" vertical="center"/>
    </xf>
    <xf numFmtId="0" fontId="9" fillId="0" borderId="190" xfId="1" applyFont="1" applyBorder="1" applyAlignment="1">
      <alignment horizontal="center" vertical="center"/>
    </xf>
    <xf numFmtId="0" fontId="9" fillId="0" borderId="41" xfId="1" applyFont="1" applyBorder="1" applyAlignment="1">
      <alignment horizontal="center" vertical="center"/>
    </xf>
    <xf numFmtId="38" fontId="9" fillId="0" borderId="91" xfId="2" applyFont="1" applyBorder="1" applyAlignment="1">
      <alignment horizontal="center" vertical="center"/>
    </xf>
    <xf numFmtId="38" fontId="9" fillId="0" borderId="86" xfId="2" applyFont="1" applyBorder="1" applyAlignment="1">
      <alignment horizontal="center" vertical="center"/>
    </xf>
    <xf numFmtId="0" fontId="9" fillId="0" borderId="175" xfId="1" applyFont="1" applyBorder="1" applyAlignment="1">
      <alignment horizontal="center" vertical="center"/>
    </xf>
    <xf numFmtId="0" fontId="9" fillId="0" borderId="189" xfId="1" applyFont="1" applyBorder="1" applyAlignment="1">
      <alignment horizontal="center" vertical="center"/>
    </xf>
    <xf numFmtId="38" fontId="9" fillId="0" borderId="109" xfId="2" applyFont="1" applyBorder="1" applyAlignment="1">
      <alignment horizontal="center" vertical="center"/>
    </xf>
    <xf numFmtId="38" fontId="9" fillId="0" borderId="3" xfId="2" applyFont="1" applyBorder="1" applyAlignment="1">
      <alignment horizontal="center" vertical="center"/>
    </xf>
    <xf numFmtId="38" fontId="9" fillId="0" borderId="139" xfId="2" applyFont="1" applyBorder="1" applyAlignment="1">
      <alignment horizontal="center" vertical="center"/>
    </xf>
    <xf numFmtId="38" fontId="9" fillId="0" borderId="140" xfId="2" applyFont="1" applyBorder="1" applyAlignment="1">
      <alignment horizontal="center" vertical="center"/>
    </xf>
    <xf numFmtId="0" fontId="9" fillId="0" borderId="133" xfId="1" applyFont="1" applyBorder="1" applyAlignment="1">
      <alignment horizontal="center" vertical="center"/>
    </xf>
    <xf numFmtId="0" fontId="9" fillId="0" borderId="122" xfId="1" applyFont="1" applyBorder="1" applyAlignment="1">
      <alignment horizontal="center" vertical="center"/>
    </xf>
    <xf numFmtId="0" fontId="9" fillId="7" borderId="112" xfId="1" applyFont="1" applyFill="1" applyBorder="1" applyAlignment="1">
      <alignment horizontal="center" vertical="center" wrapText="1"/>
    </xf>
    <xf numFmtId="38" fontId="9" fillId="0" borderId="50" xfId="2" applyFont="1" applyFill="1" applyBorder="1" applyAlignment="1">
      <alignment vertical="center" shrinkToFit="1"/>
    </xf>
    <xf numFmtId="38" fontId="9" fillId="0" borderId="160" xfId="2" applyFont="1" applyFill="1" applyBorder="1" applyAlignment="1">
      <alignment vertical="center" shrinkToFit="1"/>
    </xf>
    <xf numFmtId="38" fontId="9" fillId="0" borderId="36" xfId="2" applyFont="1" applyFill="1" applyBorder="1" applyAlignment="1">
      <alignment vertical="center" shrinkToFit="1"/>
    </xf>
    <xf numFmtId="38" fontId="9" fillId="0" borderId="66" xfId="2" applyFont="1" applyFill="1" applyBorder="1" applyAlignment="1">
      <alignment vertical="center" shrinkToFit="1"/>
    </xf>
    <xf numFmtId="0" fontId="9" fillId="7" borderId="162" xfId="1" applyFont="1" applyFill="1" applyBorder="1" applyAlignment="1">
      <alignment horizontal="center" vertical="center" shrinkToFit="1"/>
    </xf>
    <xf numFmtId="0" fontId="9" fillId="7" borderId="167" xfId="1" applyFont="1" applyFill="1" applyBorder="1" applyAlignment="1">
      <alignment horizontal="center" vertical="center" shrinkToFit="1"/>
    </xf>
    <xf numFmtId="0" fontId="9" fillId="7" borderId="169" xfId="1" applyFont="1" applyFill="1" applyBorder="1" applyAlignment="1">
      <alignment horizontal="center" vertical="center" shrinkToFit="1"/>
    </xf>
    <xf numFmtId="38" fontId="9" fillId="0" borderId="60" xfId="1" applyNumberFormat="1" applyFont="1" applyBorder="1" applyAlignment="1">
      <alignment horizontal="right" vertical="center" shrinkToFit="1"/>
    </xf>
    <xf numFmtId="38" fontId="9" fillId="0" borderId="16" xfId="1" applyNumberFormat="1" applyFont="1" applyBorder="1" applyAlignment="1">
      <alignment horizontal="right" vertical="center" shrinkToFit="1"/>
    </xf>
    <xf numFmtId="38" fontId="9" fillId="0" borderId="4" xfId="2" applyFont="1" applyFill="1" applyBorder="1" applyAlignment="1">
      <alignment horizontal="right" vertical="center" shrinkToFit="1"/>
    </xf>
    <xf numFmtId="38" fontId="9" fillId="0" borderId="6" xfId="2" applyFont="1" applyFill="1" applyBorder="1" applyAlignment="1">
      <alignment horizontal="right" vertical="center" shrinkToFit="1"/>
    </xf>
    <xf numFmtId="38" fontId="9" fillId="0" borderId="60" xfId="2" applyFont="1" applyFill="1" applyBorder="1" applyAlignment="1">
      <alignment horizontal="right" vertical="center" shrinkToFit="1"/>
    </xf>
    <xf numFmtId="38" fontId="9" fillId="0" borderId="16" xfId="2" applyFont="1" applyFill="1" applyBorder="1" applyAlignment="1">
      <alignment horizontal="right" vertical="center" shrinkToFit="1"/>
    </xf>
    <xf numFmtId="38" fontId="9" fillId="0" borderId="10" xfId="2" applyFont="1" applyFill="1" applyBorder="1" applyAlignment="1">
      <alignment horizontal="right" vertical="center" shrinkToFit="1"/>
    </xf>
    <xf numFmtId="38" fontId="9" fillId="0" borderId="12" xfId="2" applyFont="1" applyFill="1" applyBorder="1" applyAlignment="1">
      <alignment horizontal="right" vertical="center" shrinkToFit="1"/>
    </xf>
    <xf numFmtId="0" fontId="9" fillId="7" borderId="77" xfId="1" applyFont="1" applyFill="1" applyBorder="1" applyAlignment="1">
      <alignment horizontal="center" vertical="center"/>
    </xf>
    <xf numFmtId="0" fontId="9" fillId="7" borderId="79" xfId="1" applyFont="1" applyFill="1" applyBorder="1" applyAlignment="1">
      <alignment horizontal="center" vertical="center"/>
    </xf>
    <xf numFmtId="0" fontId="9" fillId="7" borderId="56" xfId="1" applyFont="1" applyFill="1" applyBorder="1" applyAlignment="1">
      <alignment horizontal="center" vertical="center"/>
    </xf>
    <xf numFmtId="0" fontId="9" fillId="7" borderId="57" xfId="1" applyFont="1" applyFill="1" applyBorder="1" applyAlignment="1">
      <alignment horizontal="center" vertical="center"/>
    </xf>
    <xf numFmtId="0" fontId="9" fillId="7" borderId="58" xfId="1" applyFont="1" applyFill="1" applyBorder="1" applyAlignment="1">
      <alignment horizontal="center" vertical="center"/>
    </xf>
    <xf numFmtId="0" fontId="9" fillId="7" borderId="7" xfId="1" applyFont="1" applyFill="1" applyBorder="1" applyAlignment="1">
      <alignment horizontal="center" vertical="center" wrapText="1"/>
    </xf>
    <xf numFmtId="0" fontId="9" fillId="7" borderId="8" xfId="1" applyFont="1" applyFill="1" applyBorder="1" applyAlignment="1">
      <alignment horizontal="center" vertical="center" wrapText="1"/>
    </xf>
    <xf numFmtId="0" fontId="9" fillId="7" borderId="27" xfId="1" applyFont="1" applyFill="1" applyBorder="1" applyAlignment="1">
      <alignment horizontal="center" vertical="center" wrapText="1"/>
    </xf>
    <xf numFmtId="0" fontId="9" fillId="7" borderId="81" xfId="1" applyFont="1" applyFill="1" applyBorder="1" applyAlignment="1">
      <alignment horizontal="center" vertical="center"/>
    </xf>
    <xf numFmtId="0" fontId="9" fillId="7" borderId="82" xfId="1" applyFont="1" applyFill="1" applyBorder="1" applyAlignment="1">
      <alignment horizontal="center" vertical="center"/>
    </xf>
    <xf numFmtId="0" fontId="9" fillId="7" borderId="208" xfId="1" applyFont="1" applyFill="1" applyBorder="1" applyAlignment="1">
      <alignment horizontal="center" vertical="center"/>
    </xf>
    <xf numFmtId="0" fontId="9" fillId="7" borderId="209" xfId="1" applyFont="1" applyFill="1" applyBorder="1" applyAlignment="1">
      <alignment horizontal="center" vertical="center"/>
    </xf>
    <xf numFmtId="0" fontId="9" fillId="7" borderId="210" xfId="1" applyFont="1" applyFill="1" applyBorder="1" applyAlignment="1">
      <alignment horizontal="center" vertical="center"/>
    </xf>
    <xf numFmtId="0" fontId="9" fillId="7" borderId="4" xfId="1" applyFont="1" applyFill="1" applyBorder="1" applyAlignment="1">
      <alignment horizontal="center" vertical="center" wrapText="1"/>
    </xf>
    <xf numFmtId="0" fontId="9" fillId="7" borderId="10" xfId="1" applyFont="1" applyFill="1" applyBorder="1" applyAlignment="1">
      <alignment horizontal="center" vertical="center" wrapText="1"/>
    </xf>
    <xf numFmtId="0" fontId="2" fillId="7" borderId="38" xfId="1" applyFont="1" applyFill="1" applyBorder="1" applyAlignment="1">
      <alignment horizontal="center" vertical="center"/>
    </xf>
    <xf numFmtId="0" fontId="2" fillId="7" borderId="5" xfId="1" applyFont="1" applyFill="1" applyBorder="1" applyAlignment="1">
      <alignment horizontal="center" vertical="center"/>
    </xf>
    <xf numFmtId="0" fontId="2" fillId="7" borderId="39" xfId="1" applyFont="1" applyFill="1" applyBorder="1" applyAlignment="1">
      <alignment horizontal="center" vertical="center"/>
    </xf>
    <xf numFmtId="0" fontId="2" fillId="7" borderId="0" xfId="1" applyFont="1" applyFill="1" applyBorder="1" applyAlignment="1">
      <alignment horizontal="center" vertical="center"/>
    </xf>
    <xf numFmtId="0" fontId="2" fillId="7" borderId="23" xfId="1" applyFont="1" applyFill="1" applyBorder="1" applyAlignment="1">
      <alignment horizontal="center" vertical="center"/>
    </xf>
    <xf numFmtId="0" fontId="2" fillId="7" borderId="11" xfId="1" applyFont="1" applyFill="1" applyBorder="1" applyAlignment="1">
      <alignment horizontal="center" vertical="center"/>
    </xf>
    <xf numFmtId="0" fontId="2" fillId="0" borderId="213" xfId="1" applyFont="1" applyBorder="1" applyAlignment="1">
      <alignment vertical="center" wrapText="1"/>
    </xf>
    <xf numFmtId="0" fontId="2" fillId="0" borderId="177" xfId="1" applyFont="1" applyBorder="1" applyAlignment="1">
      <alignment vertical="center"/>
    </xf>
    <xf numFmtId="0" fontId="2" fillId="0" borderId="179" xfId="1" applyFont="1" applyBorder="1" applyAlignment="1">
      <alignment vertical="center"/>
    </xf>
    <xf numFmtId="176" fontId="2" fillId="0" borderId="5" xfId="1" applyNumberFormat="1" applyFont="1" applyBorder="1" applyAlignment="1">
      <alignment horizontal="center" vertical="center" shrinkToFit="1"/>
    </xf>
    <xf numFmtId="176" fontId="2" fillId="0" borderId="0" xfId="1" applyNumberFormat="1" applyFont="1" applyBorder="1" applyAlignment="1">
      <alignment horizontal="center" vertical="center" shrinkToFit="1"/>
    </xf>
    <xf numFmtId="176" fontId="2" fillId="0" borderId="178" xfId="1" applyNumberFormat="1" applyFont="1" applyBorder="1" applyAlignment="1">
      <alignment horizontal="center" vertical="center" shrinkToFit="1"/>
    </xf>
    <xf numFmtId="0" fontId="2" fillId="0" borderId="236" xfId="1" applyFont="1" applyBorder="1" applyAlignment="1">
      <alignment vertical="center"/>
    </xf>
    <xf numFmtId="0" fontId="2" fillId="0" borderId="213" xfId="1" applyFont="1" applyBorder="1" applyAlignment="1">
      <alignment horizontal="center" vertical="center"/>
    </xf>
    <xf numFmtId="0" fontId="2" fillId="0" borderId="177" xfId="1" applyFont="1" applyBorder="1" applyAlignment="1">
      <alignment horizontal="center" vertical="center"/>
    </xf>
    <xf numFmtId="0" fontId="5" fillId="0" borderId="1" xfId="1" applyFont="1" applyBorder="1" applyAlignment="1">
      <alignment horizontal="center" vertical="center"/>
    </xf>
    <xf numFmtId="0" fontId="5" fillId="7" borderId="91" xfId="1" applyFont="1" applyFill="1" applyBorder="1" applyAlignment="1">
      <alignment horizontal="center" vertical="center"/>
    </xf>
    <xf numFmtId="0" fontId="5" fillId="7" borderId="86" xfId="1" applyFont="1" applyFill="1" applyBorder="1" applyAlignment="1">
      <alignment horizontal="center" vertical="center"/>
    </xf>
    <xf numFmtId="0" fontId="5" fillId="7" borderId="3" xfId="1" applyFont="1" applyFill="1" applyBorder="1" applyAlignment="1">
      <alignment horizontal="center" vertical="center"/>
    </xf>
    <xf numFmtId="38" fontId="5" fillId="7" borderId="29" xfId="5" applyFont="1" applyFill="1" applyBorder="1" applyAlignment="1">
      <alignment horizontal="center" vertical="center" wrapText="1"/>
    </xf>
    <xf numFmtId="38" fontId="5" fillId="7" borderId="33" xfId="5" applyFont="1" applyFill="1" applyBorder="1" applyAlignment="1">
      <alignment horizontal="center" vertical="center" wrapText="1"/>
    </xf>
    <xf numFmtId="0" fontId="9" fillId="7" borderId="1" xfId="1" applyFont="1" applyFill="1" applyBorder="1" applyAlignment="1">
      <alignment horizontal="center" vertical="center" wrapText="1"/>
    </xf>
    <xf numFmtId="0" fontId="5" fillId="7" borderId="217" xfId="1" applyFont="1" applyFill="1" applyBorder="1" applyAlignment="1">
      <alignment horizontal="center" vertical="center" wrapText="1"/>
    </xf>
    <xf numFmtId="0" fontId="5" fillId="7" borderId="222" xfId="1" applyFont="1" applyFill="1" applyBorder="1" applyAlignment="1">
      <alignment horizontal="center" vertical="center"/>
    </xf>
    <xf numFmtId="0" fontId="5" fillId="7" borderId="234" xfId="1" applyFont="1" applyFill="1" applyBorder="1" applyAlignment="1">
      <alignment horizontal="center" vertical="center"/>
    </xf>
    <xf numFmtId="0" fontId="5" fillId="7" borderId="128" xfId="1" applyFont="1" applyFill="1" applyBorder="1" applyAlignment="1">
      <alignment horizontal="center" vertical="center" shrinkToFit="1"/>
    </xf>
    <xf numFmtId="0" fontId="5" fillId="7" borderId="200" xfId="1" applyFont="1" applyFill="1" applyBorder="1" applyAlignment="1">
      <alignment horizontal="center" vertical="center" shrinkToFit="1"/>
    </xf>
    <xf numFmtId="0" fontId="5" fillId="7" borderId="29" xfId="1" applyFont="1" applyFill="1" applyBorder="1" applyAlignment="1">
      <alignment horizontal="center" vertical="center" shrinkToFit="1"/>
    </xf>
    <xf numFmtId="0" fontId="5" fillId="7" borderId="33" xfId="1" applyFont="1" applyFill="1" applyBorder="1" applyAlignment="1">
      <alignment horizontal="center" vertical="center" shrinkToFit="1"/>
    </xf>
    <xf numFmtId="0" fontId="5" fillId="7" borderId="109" xfId="1" applyFont="1" applyFill="1" applyBorder="1" applyAlignment="1">
      <alignment horizontal="center" vertical="center"/>
    </xf>
    <xf numFmtId="0" fontId="5" fillId="7" borderId="110" xfId="1" applyFont="1" applyFill="1" applyBorder="1" applyAlignment="1">
      <alignment horizontal="center" vertical="center"/>
    </xf>
    <xf numFmtId="0" fontId="5" fillId="7" borderId="8" xfId="1" applyFont="1" applyFill="1" applyBorder="1" applyAlignment="1">
      <alignment horizontal="center" vertical="center"/>
    </xf>
    <xf numFmtId="38" fontId="2" fillId="0" borderId="29" xfId="2" applyFont="1" applyBorder="1" applyAlignment="1">
      <alignment horizontal="center" vertical="center"/>
    </xf>
    <xf numFmtId="38" fontId="2" fillId="0" borderId="15" xfId="2" applyFont="1" applyBorder="1" applyAlignment="1">
      <alignment horizontal="center" vertical="center"/>
    </xf>
    <xf numFmtId="38" fontId="2" fillId="0" borderId="33" xfId="2" applyFont="1" applyBorder="1" applyAlignment="1">
      <alignment horizontal="center" vertical="center"/>
    </xf>
    <xf numFmtId="176" fontId="2" fillId="0" borderId="31" xfId="1" applyNumberFormat="1" applyFont="1" applyBorder="1" applyAlignment="1">
      <alignment horizontal="center" vertical="center" shrinkToFit="1"/>
    </xf>
    <xf numFmtId="176" fontId="2" fillId="0" borderId="51" xfId="1" applyNumberFormat="1" applyFont="1" applyBorder="1" applyAlignment="1">
      <alignment horizontal="center" vertical="center" shrinkToFit="1"/>
    </xf>
    <xf numFmtId="176" fontId="2" fillId="0" borderId="36" xfId="1" applyNumberFormat="1" applyFont="1" applyBorder="1" applyAlignment="1">
      <alignment horizontal="center" vertical="center" shrinkToFit="1"/>
    </xf>
    <xf numFmtId="0" fontId="5" fillId="0" borderId="9" xfId="1" applyFont="1" applyBorder="1" applyAlignment="1">
      <alignment horizontal="center" vertical="center"/>
    </xf>
    <xf numFmtId="0" fontId="5" fillId="0" borderId="13" xfId="1" applyFont="1" applyBorder="1" applyAlignment="1">
      <alignment horizontal="center" vertical="center"/>
    </xf>
    <xf numFmtId="0" fontId="5" fillId="0" borderId="24" xfId="1" applyFont="1" applyBorder="1" applyAlignment="1">
      <alignment horizontal="center" vertical="center"/>
    </xf>
    <xf numFmtId="38" fontId="5" fillId="0" borderId="29" xfId="5" applyFont="1" applyBorder="1" applyAlignment="1">
      <alignment vertical="center"/>
    </xf>
    <xf numFmtId="38" fontId="5" fillId="0" borderId="15" xfId="5" applyFont="1" applyBorder="1" applyAlignment="1">
      <alignment vertical="center"/>
    </xf>
    <xf numFmtId="38" fontId="5" fillId="0" borderId="33" xfId="5" applyFont="1" applyBorder="1" applyAlignment="1">
      <alignment vertical="center"/>
    </xf>
    <xf numFmtId="38" fontId="2" fillId="6" borderId="30" xfId="2" applyFont="1" applyFill="1" applyBorder="1" applyAlignment="1">
      <alignment horizontal="center" vertical="center"/>
    </xf>
    <xf numFmtId="38" fontId="2" fillId="6" borderId="43" xfId="2" applyFont="1" applyFill="1" applyBorder="1" applyAlignment="1">
      <alignment horizontal="center" vertical="center"/>
    </xf>
    <xf numFmtId="38" fontId="2" fillId="6" borderId="35" xfId="2" applyFont="1" applyFill="1" applyBorder="1" applyAlignment="1">
      <alignment horizontal="center" vertical="center"/>
    </xf>
    <xf numFmtId="176" fontId="2" fillId="6" borderId="31" xfId="1" applyNumberFormat="1" applyFont="1" applyFill="1" applyBorder="1" applyAlignment="1">
      <alignment horizontal="center" vertical="center" shrinkToFit="1"/>
    </xf>
    <xf numFmtId="176" fontId="2" fillId="6" borderId="51" xfId="1" applyNumberFormat="1" applyFont="1" applyFill="1" applyBorder="1" applyAlignment="1">
      <alignment horizontal="center" vertical="center" shrinkToFit="1"/>
    </xf>
    <xf numFmtId="176" fontId="2" fillId="6" borderId="36" xfId="1" applyNumberFormat="1" applyFont="1" applyFill="1" applyBorder="1" applyAlignment="1">
      <alignment horizontal="center" vertical="center" shrinkToFit="1"/>
    </xf>
    <xf numFmtId="0" fontId="5" fillId="6" borderId="9" xfId="1" applyFont="1" applyFill="1" applyBorder="1" applyAlignment="1">
      <alignment horizontal="center" vertical="center"/>
    </xf>
    <xf numFmtId="0" fontId="5" fillId="6" borderId="13" xfId="1" applyFont="1" applyFill="1" applyBorder="1" applyAlignment="1">
      <alignment horizontal="center" vertical="center"/>
    </xf>
    <xf numFmtId="0" fontId="5" fillId="6" borderId="24" xfId="1" applyFont="1" applyFill="1" applyBorder="1" applyAlignment="1">
      <alignment horizontal="center" vertical="center"/>
    </xf>
    <xf numFmtId="38" fontId="5" fillId="6" borderId="29" xfId="5" applyFont="1" applyFill="1" applyBorder="1" applyAlignment="1">
      <alignment horizontal="center" vertical="center"/>
    </xf>
    <xf numFmtId="38" fontId="5" fillId="6" borderId="15" xfId="5" applyFont="1" applyFill="1" applyBorder="1" applyAlignment="1">
      <alignment horizontal="center" vertical="center"/>
    </xf>
    <xf numFmtId="38" fontId="5" fillId="6" borderId="33" xfId="5" applyFont="1" applyFill="1" applyBorder="1" applyAlignment="1">
      <alignment horizontal="center" vertical="center"/>
    </xf>
    <xf numFmtId="38" fontId="2" fillId="6" borderId="29" xfId="2" applyFont="1" applyFill="1" applyBorder="1" applyAlignment="1">
      <alignment horizontal="center" vertical="center"/>
    </xf>
    <xf numFmtId="38" fontId="2" fillId="6" borderId="15" xfId="2" applyFont="1" applyFill="1" applyBorder="1" applyAlignment="1">
      <alignment horizontal="center" vertical="center"/>
    </xf>
    <xf numFmtId="38" fontId="2" fillId="6" borderId="33" xfId="2" applyFont="1" applyFill="1" applyBorder="1" applyAlignment="1">
      <alignment horizontal="center" vertical="center"/>
    </xf>
    <xf numFmtId="176" fontId="2" fillId="6" borderId="5" xfId="1" applyNumberFormat="1" applyFont="1" applyFill="1" applyBorder="1" applyAlignment="1">
      <alignment horizontal="center" vertical="center" shrinkToFit="1"/>
    </xf>
    <xf numFmtId="176" fontId="2" fillId="6" borderId="0" xfId="1" applyNumberFormat="1" applyFont="1" applyFill="1" applyBorder="1" applyAlignment="1">
      <alignment horizontal="center" vertical="center" shrinkToFit="1"/>
    </xf>
    <xf numFmtId="176" fontId="2" fillId="6" borderId="11" xfId="1" applyNumberFormat="1" applyFont="1" applyFill="1" applyBorder="1" applyAlignment="1">
      <alignment horizontal="center" vertical="center" shrinkToFit="1"/>
    </xf>
    <xf numFmtId="176" fontId="2" fillId="0" borderId="11" xfId="1" applyNumberFormat="1" applyFont="1" applyBorder="1" applyAlignment="1">
      <alignment horizontal="center" vertical="center" shrinkToFit="1"/>
    </xf>
    <xf numFmtId="176" fontId="2" fillId="0" borderId="40" xfId="1" applyNumberFormat="1" applyFont="1" applyBorder="1" applyAlignment="1">
      <alignment horizontal="center" vertical="center"/>
    </xf>
    <xf numFmtId="176" fontId="2" fillId="0" borderId="21" xfId="1" applyNumberFormat="1" applyFont="1" applyBorder="1" applyAlignment="1">
      <alignment horizontal="center" vertical="center"/>
    </xf>
    <xf numFmtId="176" fontId="2" fillId="0" borderId="185" xfId="1" applyNumberFormat="1" applyFont="1" applyBorder="1" applyAlignment="1">
      <alignment horizontal="center" vertical="center"/>
    </xf>
    <xf numFmtId="176" fontId="2" fillId="0" borderId="154" xfId="1" applyNumberFormat="1" applyFont="1" applyBorder="1" applyAlignment="1">
      <alignment horizontal="center" vertical="center"/>
    </xf>
    <xf numFmtId="176" fontId="2" fillId="0" borderId="36" xfId="1" applyNumberFormat="1" applyFont="1" applyBorder="1" applyAlignment="1">
      <alignment horizontal="center" vertical="center"/>
    </xf>
    <xf numFmtId="176" fontId="2" fillId="0" borderId="65" xfId="1" applyNumberFormat="1" applyFont="1" applyBorder="1" applyAlignment="1">
      <alignment horizontal="center" vertical="center"/>
    </xf>
    <xf numFmtId="38" fontId="2" fillId="0" borderId="144" xfId="2" applyFont="1" applyBorder="1" applyAlignment="1">
      <alignment horizontal="center" vertical="center"/>
    </xf>
    <xf numFmtId="176" fontId="2" fillId="0" borderId="230" xfId="1" applyNumberFormat="1" applyFont="1" applyBorder="1" applyAlignment="1">
      <alignment horizontal="center" vertical="center" shrinkToFit="1"/>
    </xf>
    <xf numFmtId="0" fontId="5" fillId="0" borderId="140" xfId="1" applyFont="1" applyBorder="1" applyAlignment="1">
      <alignment horizontal="center" vertical="center"/>
    </xf>
    <xf numFmtId="38" fontId="5" fillId="0" borderId="144" xfId="5" applyFont="1" applyBorder="1" applyAlignment="1">
      <alignment vertical="center"/>
    </xf>
    <xf numFmtId="176" fontId="2" fillId="0" borderId="40" xfId="1" applyNumberFormat="1" applyFont="1" applyBorder="1" applyAlignment="1">
      <alignment horizontal="center" vertical="center" shrinkToFit="1"/>
    </xf>
    <xf numFmtId="176" fontId="2" fillId="0" borderId="185" xfId="1" applyNumberFormat="1" applyFont="1" applyBorder="1" applyAlignment="1">
      <alignment horizontal="center" vertical="center" shrinkToFit="1"/>
    </xf>
    <xf numFmtId="176" fontId="2" fillId="0" borderId="38" xfId="1" applyNumberFormat="1" applyFont="1" applyBorder="1" applyAlignment="1">
      <alignment horizontal="center" vertical="center" shrinkToFit="1"/>
    </xf>
    <xf numFmtId="176" fontId="2" fillId="0" borderId="39" xfId="1" applyNumberFormat="1" applyFont="1" applyBorder="1" applyAlignment="1">
      <alignment horizontal="center" vertical="center" shrinkToFit="1"/>
    </xf>
    <xf numFmtId="176" fontId="2" fillId="0" borderId="23" xfId="1" applyNumberFormat="1" applyFont="1" applyBorder="1" applyAlignment="1">
      <alignment horizontal="center" vertical="center" shrinkToFit="1"/>
    </xf>
    <xf numFmtId="176" fontId="2" fillId="0" borderId="214" xfId="1" applyNumberFormat="1" applyFont="1" applyBorder="1" applyAlignment="1">
      <alignment horizontal="center" vertical="center" shrinkToFit="1"/>
    </xf>
    <xf numFmtId="176" fontId="2" fillId="0" borderId="61" xfId="1" applyNumberFormat="1" applyFont="1" applyBorder="1" applyAlignment="1">
      <alignment horizontal="center" vertical="center" shrinkToFit="1"/>
    </xf>
    <xf numFmtId="176" fontId="2" fillId="0" borderId="134" xfId="1" applyNumberFormat="1" applyFont="1" applyBorder="1" applyAlignment="1">
      <alignment horizontal="center" vertical="center" shrinkToFit="1"/>
    </xf>
    <xf numFmtId="0" fontId="21" fillId="0" borderId="213" xfId="0" applyFont="1" applyBorder="1" applyAlignment="1">
      <alignment vertical="center" wrapText="1"/>
    </xf>
    <xf numFmtId="0" fontId="21" fillId="0" borderId="177" xfId="0" applyFont="1" applyBorder="1" applyAlignment="1">
      <alignment vertical="center"/>
    </xf>
    <xf numFmtId="0" fontId="21" fillId="0" borderId="179" xfId="0" applyFont="1" applyBorder="1" applyAlignment="1">
      <alignment vertical="center"/>
    </xf>
    <xf numFmtId="0" fontId="21" fillId="7" borderId="1" xfId="0" applyFont="1" applyFill="1" applyBorder="1" applyAlignment="1">
      <alignment horizontal="center" vertical="center" shrinkToFit="1"/>
    </xf>
    <xf numFmtId="0" fontId="21" fillId="7" borderId="29" xfId="0" applyFont="1" applyFill="1" applyBorder="1" applyAlignment="1">
      <alignment horizontal="center" vertical="center" wrapText="1"/>
    </xf>
    <xf numFmtId="0" fontId="21" fillId="7" borderId="33" xfId="0" applyFont="1" applyFill="1" applyBorder="1" applyAlignment="1">
      <alignment horizontal="center" vertical="center" wrapText="1"/>
    </xf>
    <xf numFmtId="0" fontId="21" fillId="7" borderId="29" xfId="0" applyFont="1" applyFill="1" applyBorder="1" applyAlignment="1">
      <alignment horizontal="center" vertical="center" shrinkToFit="1"/>
    </xf>
    <xf numFmtId="0" fontId="21" fillId="7" borderId="33"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8" xfId="0" applyFont="1" applyFill="1" applyBorder="1" applyAlignment="1">
      <alignment horizontal="center" vertical="center" shrinkToFit="1"/>
    </xf>
    <xf numFmtId="0" fontId="2" fillId="7" borderId="3" xfId="0" applyFont="1" applyFill="1" applyBorder="1" applyAlignment="1">
      <alignment horizontal="center" vertical="center" shrinkToFit="1"/>
    </xf>
    <xf numFmtId="0" fontId="21" fillId="7" borderId="1" xfId="0" applyFont="1" applyFill="1" applyBorder="1" applyAlignment="1">
      <alignment horizontal="center" vertical="center" wrapText="1" shrinkToFit="1"/>
    </xf>
    <xf numFmtId="0" fontId="2" fillId="13" borderId="1" xfId="0" applyFont="1" applyFill="1" applyBorder="1" applyAlignment="1">
      <alignment horizontal="center" vertical="center" shrinkToFit="1"/>
    </xf>
    <xf numFmtId="0" fontId="2" fillId="13" borderId="2" xfId="0" applyFont="1" applyFill="1" applyBorder="1" applyAlignment="1">
      <alignment horizontal="center" vertical="center" shrinkToFit="1"/>
    </xf>
    <xf numFmtId="0" fontId="2" fillId="13" borderId="8" xfId="0" applyFont="1" applyFill="1" applyBorder="1" applyAlignment="1">
      <alignment horizontal="center" vertical="center" shrinkToFit="1"/>
    </xf>
    <xf numFmtId="0" fontId="2" fillId="13" borderId="3" xfId="0" applyFont="1" applyFill="1" applyBorder="1" applyAlignment="1">
      <alignment horizontal="center" vertical="center" shrinkToFit="1"/>
    </xf>
    <xf numFmtId="0" fontId="20" fillId="7" borderId="38" xfId="0" applyFont="1" applyFill="1" applyBorder="1" applyAlignment="1">
      <alignment horizontal="center" vertical="center"/>
    </xf>
    <xf numFmtId="0" fontId="20" fillId="7" borderId="9" xfId="0" applyFont="1" applyFill="1" applyBorder="1" applyAlignment="1">
      <alignment horizontal="center" vertical="center"/>
    </xf>
  </cellXfs>
  <cellStyles count="13">
    <cellStyle name="パーセント" xfId="7" builtinId="5"/>
    <cellStyle name="桁区切り" xfId="5" builtinId="6"/>
    <cellStyle name="桁区切り 2" xfId="2"/>
    <cellStyle name="桁区切り 3" xfId="3"/>
    <cellStyle name="桁区切り 4" xfId="12"/>
    <cellStyle name="標準" xfId="0" builtinId="0"/>
    <cellStyle name="標準 10" xfId="9"/>
    <cellStyle name="標準 2" xfId="1"/>
    <cellStyle name="標準 2 2" xfId="4"/>
    <cellStyle name="標準 3" xfId="6"/>
    <cellStyle name="標準 4" xfId="11"/>
    <cellStyle name="標準 6" xfId="10"/>
    <cellStyle name="標準 8" xfId="8"/>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8" tint="0.79998168889431442"/>
        </patternFill>
      </fill>
    </dxf>
    <dxf>
      <fill>
        <patternFill>
          <bgColor theme="5" tint="0.39994506668294322"/>
        </patternFill>
      </fill>
    </dxf>
  </dxfs>
  <tableStyles count="0" defaultTableStyle="TableStyleMedium2" defaultPivotStyle="PivotStyleLight16"/>
  <colors>
    <mruColors>
      <color rgb="FFFFFF00"/>
      <color rgb="FFFFCCFF"/>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shiya\project\2020\P200108201_&#31119;&#23713;&#24066;&#31435;&#23567;_&#20013;&#23398;&#26657;&#29305;&#21029;&#25945;&#23460;&#31354;&#35519;&#25972;&#20633;&#20107;&#26989;&#12450;&#12489;&#12496;&#12452;&#12470;&#12522;&#12540;&#26989;&#21209;&#22996;&#35351;(&#20196;&#21644;2&#24180;&#24230;)\15%20&#20844;&#34920;&#36039;&#26009;\210401_&#20837;&#26413;&#20844;&#21578;\&#35199;&#37096;&#29305;&#21029;&#25945;&#23460;\&#27096;&#24335;Excel&#24418;&#24335;9-2&#65374;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hiya\project\2023\P230000501_&#24029;&#23822;&#24066;&#31435;&#23567;&#20013;&#23398;&#26657;&#31354;&#35519;&#35373;&#20633;&#26356;&#26032;&#25972;&#20633;&#31561;&#20107;&#26989;&#12450;&#12489;&#12496;&#12452;&#12470;&#12522;&#12540;&#31561;&#26989;&#21209;&#22996;&#35351;(&#20196;&#21644;5&#24180;&#24230;)\84%20&#27096;&#24335;&#38598;\&#27096;&#24335;Excel&#24418;&#24335;9-2&#6537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学校別空調設備機器リスト"/>
      <sheetName val="様式９－２"/>
      <sheetName val="様式９－３"/>
      <sheetName val="様式９－４－１"/>
      <sheetName val="様式９－４－２"/>
      <sheetName val="様式９－４－３"/>
      <sheetName val="様式９－４－４"/>
      <sheetName val="様式９－４－５"/>
      <sheetName val="様式９－４－６"/>
      <sheetName val="様式９－４－７"/>
      <sheetName val="様式９－４－８"/>
      <sheetName val="様式９－４－９"/>
      <sheetName val="様式９－４－10"/>
      <sheetName val="様式９－４－11"/>
      <sheetName val="様式９－４－12"/>
      <sheetName val="様式９－４－13"/>
      <sheetName val="様式９－４－14"/>
      <sheetName val="様式９－４－15"/>
      <sheetName val="様式９－４－16"/>
      <sheetName val="様式９－４－17"/>
      <sheetName val="様式９－４－18"/>
      <sheetName val="様式９－４－19"/>
      <sheetName val="様式９－４－20"/>
      <sheetName val="様式９－４－21"/>
      <sheetName val="様式９－４－22"/>
      <sheetName val="様式９－４－23"/>
      <sheetName val="様式９－４－24"/>
      <sheetName val="様式９－４－25"/>
      <sheetName val="様式９－４－26"/>
      <sheetName val="様式９－４－27"/>
      <sheetName val="様式９－４－28"/>
      <sheetName val="様式９－４－29"/>
      <sheetName val="様式９－４－30"/>
      <sheetName val="様式９－４－31"/>
      <sheetName val="様式９－４－32"/>
      <sheetName val="様式９－４－33"/>
      <sheetName val="様式９－４－34"/>
      <sheetName val="様式９－４－35"/>
      <sheetName val="様式９－４－36"/>
      <sheetName val="様式９－４－37"/>
      <sheetName val="様式９－４－38"/>
      <sheetName val="様式９－４－39"/>
      <sheetName val="様式９－４－40"/>
      <sheetName val="様式９－４－41"/>
      <sheetName val="様式９－４－42"/>
      <sheetName val="様式９－４－43"/>
      <sheetName val="様式９－４－44"/>
      <sheetName val="様式９－４－45"/>
      <sheetName val="様式９－４－46"/>
      <sheetName val="様式９－４－47"/>
      <sheetName val="様式９－４－48"/>
      <sheetName val="様式９－４－49"/>
      <sheetName val="様式９－４－50"/>
      <sheetName val="様式９－４－51"/>
      <sheetName val="様式９－４－52"/>
      <sheetName val="様式９－４－53"/>
      <sheetName val="様式９－４－54"/>
      <sheetName val="様式９－４－55"/>
      <sheetName val="様式９－４－56"/>
      <sheetName val="様式９－４－57"/>
      <sheetName val="様式９－４－58"/>
      <sheetName val="様式９－４－59"/>
      <sheetName val="様式９－４－60"/>
      <sheetName val="様式９－４－61"/>
      <sheetName val="様式９－４－62"/>
      <sheetName val="様式９－４－63"/>
      <sheetName val="様式９－４－64"/>
      <sheetName val="様式９－４－65"/>
      <sheetName val="様式９－４－66"/>
      <sheetName val="様式９－４－67"/>
      <sheetName val="様式９－４－68"/>
      <sheetName val="様式９－４－69"/>
      <sheetName val="様式９－４－70"/>
      <sheetName val="様式９－４－71"/>
      <sheetName val="様式９－４－72"/>
      <sheetName val="様式９－４－73"/>
      <sheetName val="様式９－５"/>
      <sheetName val="エネルギー単価"/>
      <sheetName val="対象校リスト"/>
      <sheetName val="学校、系統別ピーク時負荷"/>
      <sheetName val="教室別ピーク時負荷"/>
    </sheetNames>
    <sheetDataSet>
      <sheetData sheetId="0" refreshError="1"/>
      <sheetData sheetId="1" refreshError="1"/>
      <sheetData sheetId="2" refreshError="1"/>
      <sheetData sheetId="3" refreshError="1"/>
      <sheetData sheetId="4">
        <row r="168">
          <cell r="I168">
            <v>2</v>
          </cell>
        </row>
        <row r="260">
          <cell r="I260">
            <v>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ow r="2">
          <cell r="E2">
            <v>2046</v>
          </cell>
        </row>
        <row r="3">
          <cell r="E3">
            <v>12.99</v>
          </cell>
        </row>
        <row r="4">
          <cell r="E4">
            <v>12.06</v>
          </cell>
        </row>
        <row r="5">
          <cell r="E5">
            <v>-1.63</v>
          </cell>
        </row>
        <row r="6">
          <cell r="E6">
            <v>2.98</v>
          </cell>
        </row>
      </sheetData>
      <sheetData sheetId="79">
        <row r="2">
          <cell r="B2" t="str">
            <v>小学校</v>
          </cell>
          <cell r="C2" t="str">
            <v>element</v>
          </cell>
        </row>
        <row r="3">
          <cell r="B3" t="str">
            <v>中学校</v>
          </cell>
          <cell r="C3" t="str">
            <v>junior</v>
          </cell>
        </row>
      </sheetData>
      <sheetData sheetId="80" refreshError="1"/>
      <sheetData sheetId="8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学校別空調設備機器リスト"/>
      <sheetName val="様式９－２"/>
      <sheetName val="様式９－３"/>
      <sheetName val="様式９－４－１"/>
      <sheetName val="様式９－４－２"/>
      <sheetName val="様式９－４－３"/>
      <sheetName val="様式９－４－４"/>
      <sheetName val="様式９－４－５"/>
      <sheetName val="様式９－４－６"/>
      <sheetName val="様式９－４－７"/>
      <sheetName val="様式９－４－８"/>
      <sheetName val="様式９－４－９"/>
      <sheetName val="様式９－４－10"/>
      <sheetName val="様式９－４－11"/>
      <sheetName val="様式９－４－12"/>
      <sheetName val="様式９－４－13"/>
      <sheetName val="様式９－４－14"/>
      <sheetName val="様式９－４－15"/>
      <sheetName val="様式９－４－16"/>
      <sheetName val="様式９－４－17"/>
      <sheetName val="様式９－４－18"/>
      <sheetName val="様式９－４－19"/>
      <sheetName val="様式９－４－20"/>
      <sheetName val="様式９－４－21"/>
      <sheetName val="様式９－４－22"/>
      <sheetName val="様式９－４－23"/>
      <sheetName val="様式９－４－24"/>
      <sheetName val="様式９－４－25"/>
      <sheetName val="様式９－４－26"/>
      <sheetName val="様式９－４－27"/>
      <sheetName val="様式９－４－28"/>
      <sheetName val="様式９－４－29"/>
      <sheetName val="様式９－４－30"/>
      <sheetName val="様式９－４－31"/>
      <sheetName val="様式９－４－32"/>
      <sheetName val="様式９－４－33"/>
      <sheetName val="様式９－４－34"/>
      <sheetName val="様式９－４－35"/>
      <sheetName val="様式９－４－36"/>
      <sheetName val="様式９－４－37"/>
      <sheetName val="様式９－４－38"/>
      <sheetName val="様式９－４－39"/>
      <sheetName val="様式９－４－40"/>
      <sheetName val="様式９－４－41"/>
      <sheetName val="様式９－４－42"/>
      <sheetName val="様式９－４－43"/>
      <sheetName val="様式９－４－44"/>
      <sheetName val="様式９－４－45"/>
      <sheetName val="様式９－４－46"/>
      <sheetName val="様式９－４－47"/>
      <sheetName val="様式９－４－48"/>
      <sheetName val="様式９－４－49"/>
      <sheetName val="様式９－４－50"/>
      <sheetName val="様式９－４－51"/>
      <sheetName val="様式９－４－52"/>
      <sheetName val="様式９－４－53"/>
      <sheetName val="様式９－４－54"/>
      <sheetName val="様式９－４－55"/>
      <sheetName val="様式９－４－56"/>
      <sheetName val="様式９－４－57"/>
      <sheetName val="様式９－４－58"/>
      <sheetName val="様式９－４－59"/>
      <sheetName val="様式９－４－60"/>
      <sheetName val="様式９－４－61"/>
      <sheetName val="様式９－４－62"/>
      <sheetName val="様式９－４－63"/>
      <sheetName val="様式９－４－64"/>
      <sheetName val="様式９－４－65"/>
      <sheetName val="様式９－４－66"/>
      <sheetName val="様式９－４－67"/>
      <sheetName val="様式９－４－68"/>
      <sheetName val="様式９－４－69"/>
      <sheetName val="様式９－４－70"/>
      <sheetName val="様式９－４－71"/>
      <sheetName val="様式９－４－72"/>
      <sheetName val="様式９－４－73"/>
      <sheetName val="様式９－５"/>
      <sheetName val="エネルギー単価"/>
      <sheetName val="対象校リスト"/>
      <sheetName val="学校、系統別ピーク時負荷"/>
      <sheetName val="教室別ピーク時負荷"/>
    </sheetNames>
    <sheetDataSet>
      <sheetData sheetId="0" refreshError="1"/>
      <sheetData sheetId="1"/>
      <sheetData sheetId="2" refreshError="1"/>
      <sheetData sheetId="3" refreshError="1"/>
      <sheetData sheetId="4">
        <row r="168">
          <cell r="I168">
            <v>2</v>
          </cell>
        </row>
        <row r="260">
          <cell r="I260">
            <v>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15">
          <cell r="A15" t="str">
            <v>機器登録記号</v>
          </cell>
        </row>
      </sheetData>
      <sheetData sheetId="78">
        <row r="2">
          <cell r="E2">
            <v>2046</v>
          </cell>
        </row>
        <row r="3">
          <cell r="E3">
            <v>12.99</v>
          </cell>
        </row>
        <row r="4">
          <cell r="E4">
            <v>12.06</v>
          </cell>
        </row>
        <row r="5">
          <cell r="E5">
            <v>-1.63</v>
          </cell>
        </row>
        <row r="6">
          <cell r="E6">
            <v>2.98</v>
          </cell>
        </row>
      </sheetData>
      <sheetData sheetId="79">
        <row r="2">
          <cell r="B2" t="str">
            <v>小学校</v>
          </cell>
          <cell r="C2" t="str">
            <v>element</v>
          </cell>
        </row>
        <row r="3">
          <cell r="B3" t="str">
            <v>中学校</v>
          </cell>
          <cell r="C3" t="str">
            <v>junior</v>
          </cell>
        </row>
      </sheetData>
      <sheetData sheetId="80" refreshError="1"/>
      <sheetData sheetId="8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8"/>
  <sheetViews>
    <sheetView tabSelected="1" view="pageBreakPreview" zoomScale="85" zoomScaleNormal="100" zoomScaleSheetLayoutView="85" workbookViewId="0">
      <selection activeCell="B1" sqref="B1"/>
    </sheetView>
  </sheetViews>
  <sheetFormatPr defaultRowHeight="12.75"/>
  <cols>
    <col min="1" max="1" width="1.25" style="479" customWidth="1"/>
    <col min="2" max="2" width="11.125" style="479" bestFit="1" customWidth="1"/>
    <col min="3" max="12" width="9" style="479"/>
    <col min="13" max="13" width="12.125" style="479" customWidth="1"/>
    <col min="14" max="14" width="27" style="479" customWidth="1"/>
    <col min="15" max="16384" width="9" style="479"/>
  </cols>
  <sheetData>
    <row r="1" spans="2:14" ht="13.5">
      <c r="N1" s="553" t="s">
        <v>10</v>
      </c>
    </row>
    <row r="2" spans="2:14" s="66" customFormat="1" ht="14.25">
      <c r="B2" s="66" t="s">
        <v>283</v>
      </c>
      <c r="N2" s="478"/>
    </row>
    <row r="4" spans="2:14" ht="14.25" thickBot="1">
      <c r="B4" s="480" t="s">
        <v>528</v>
      </c>
      <c r="C4" s="480"/>
      <c r="D4" s="480"/>
      <c r="E4" s="480"/>
      <c r="F4" s="480"/>
      <c r="G4" s="480"/>
      <c r="H4" s="480"/>
      <c r="I4" s="480"/>
      <c r="J4" s="480"/>
      <c r="K4" s="480"/>
      <c r="L4" s="480"/>
      <c r="M4" s="480"/>
      <c r="N4" s="480"/>
    </row>
    <row r="5" spans="2:14" ht="183" customHeight="1" thickBot="1">
      <c r="B5" s="815" t="s">
        <v>569</v>
      </c>
      <c r="C5" s="816"/>
      <c r="D5" s="816"/>
      <c r="E5" s="816"/>
      <c r="F5" s="816"/>
      <c r="G5" s="816"/>
      <c r="H5" s="816"/>
      <c r="I5" s="816"/>
      <c r="J5" s="816"/>
      <c r="K5" s="816"/>
      <c r="L5" s="816"/>
      <c r="M5" s="816"/>
      <c r="N5" s="817"/>
    </row>
    <row r="7" spans="2:14" ht="17.25" customHeight="1">
      <c r="B7" s="479" t="s">
        <v>515</v>
      </c>
    </row>
    <row r="8" spans="2:14" ht="17.25" customHeight="1">
      <c r="B8" s="822" t="s">
        <v>233</v>
      </c>
      <c r="C8" s="825" t="s">
        <v>250</v>
      </c>
      <c r="D8" s="826"/>
      <c r="E8" s="829" t="s">
        <v>530</v>
      </c>
      <c r="F8" s="830"/>
      <c r="G8" s="830"/>
      <c r="H8" s="830"/>
      <c r="I8" s="830"/>
      <c r="J8" s="831"/>
      <c r="K8" s="820" t="s">
        <v>511</v>
      </c>
      <c r="L8" s="835" t="s">
        <v>329</v>
      </c>
      <c r="M8" s="821" t="s">
        <v>251</v>
      </c>
      <c r="N8" s="821" t="s">
        <v>253</v>
      </c>
    </row>
    <row r="9" spans="2:14" ht="17.25" customHeight="1">
      <c r="B9" s="823"/>
      <c r="C9" s="827"/>
      <c r="D9" s="828"/>
      <c r="E9" s="821" t="s">
        <v>376</v>
      </c>
      <c r="F9" s="821"/>
      <c r="G9" s="821" t="s">
        <v>512</v>
      </c>
      <c r="H9" s="821"/>
      <c r="I9" s="819" t="s">
        <v>254</v>
      </c>
      <c r="J9" s="819"/>
      <c r="K9" s="821"/>
      <c r="L9" s="836"/>
      <c r="M9" s="821"/>
      <c r="N9" s="821"/>
    </row>
    <row r="10" spans="2:14" ht="17.25" customHeight="1">
      <c r="B10" s="824"/>
      <c r="C10" s="481" t="s">
        <v>234</v>
      </c>
      <c r="D10" s="481" t="s">
        <v>235</v>
      </c>
      <c r="E10" s="481" t="s">
        <v>234</v>
      </c>
      <c r="F10" s="481" t="s">
        <v>235</v>
      </c>
      <c r="G10" s="481" t="s">
        <v>234</v>
      </c>
      <c r="H10" s="481" t="s">
        <v>235</v>
      </c>
      <c r="I10" s="482" t="s">
        <v>234</v>
      </c>
      <c r="J10" s="482" t="s">
        <v>235</v>
      </c>
      <c r="K10" s="821"/>
      <c r="L10" s="837"/>
      <c r="M10" s="821"/>
      <c r="N10" s="821"/>
    </row>
    <row r="11" spans="2:14" ht="17.25" customHeight="1">
      <c r="B11" s="554" t="s">
        <v>255</v>
      </c>
      <c r="C11" s="483"/>
      <c r="D11" s="483"/>
      <c r="E11" s="484"/>
      <c r="F11" s="484"/>
      <c r="G11" s="484"/>
      <c r="H11" s="484"/>
      <c r="I11" s="485"/>
      <c r="J11" s="485"/>
      <c r="K11" s="486"/>
      <c r="L11" s="564"/>
      <c r="M11" s="564"/>
      <c r="N11" s="566"/>
    </row>
    <row r="12" spans="2:14" ht="17.25" customHeight="1">
      <c r="B12" s="554" t="s">
        <v>256</v>
      </c>
      <c r="C12" s="483"/>
      <c r="D12" s="483"/>
      <c r="E12" s="484"/>
      <c r="F12" s="484"/>
      <c r="G12" s="484"/>
      <c r="H12" s="484"/>
      <c r="I12" s="485"/>
      <c r="J12" s="485"/>
      <c r="K12" s="486"/>
      <c r="L12" s="564"/>
      <c r="M12" s="564"/>
      <c r="N12" s="566"/>
    </row>
    <row r="13" spans="2:14" ht="17.25" customHeight="1">
      <c r="B13" s="554" t="s">
        <v>257</v>
      </c>
      <c r="C13" s="483"/>
      <c r="D13" s="483"/>
      <c r="E13" s="484"/>
      <c r="F13" s="484"/>
      <c r="G13" s="484"/>
      <c r="H13" s="484"/>
      <c r="I13" s="485"/>
      <c r="J13" s="485"/>
      <c r="K13" s="486"/>
      <c r="L13" s="564"/>
      <c r="M13" s="564"/>
      <c r="N13" s="566"/>
    </row>
    <row r="14" spans="2:14" ht="17.25" customHeight="1">
      <c r="B14" s="554" t="s">
        <v>258</v>
      </c>
      <c r="C14" s="483"/>
      <c r="D14" s="483"/>
      <c r="E14" s="484"/>
      <c r="F14" s="484"/>
      <c r="G14" s="484"/>
      <c r="H14" s="484"/>
      <c r="I14" s="485"/>
      <c r="J14" s="485"/>
      <c r="K14" s="486"/>
      <c r="L14" s="564"/>
      <c r="M14" s="564"/>
      <c r="N14" s="566"/>
    </row>
    <row r="15" spans="2:14" ht="17.25" customHeight="1">
      <c r="B15" s="554" t="s">
        <v>259</v>
      </c>
      <c r="C15" s="483"/>
      <c r="D15" s="483"/>
      <c r="E15" s="484"/>
      <c r="F15" s="484"/>
      <c r="G15" s="484"/>
      <c r="H15" s="484"/>
      <c r="I15" s="485"/>
      <c r="J15" s="485"/>
      <c r="K15" s="486"/>
      <c r="L15" s="564"/>
      <c r="M15" s="564"/>
      <c r="N15" s="566"/>
    </row>
    <row r="16" spans="2:14" ht="17.25" customHeight="1">
      <c r="B16" s="554" t="s">
        <v>260</v>
      </c>
      <c r="C16" s="483"/>
      <c r="D16" s="483"/>
      <c r="E16" s="484"/>
      <c r="F16" s="484"/>
      <c r="G16" s="484"/>
      <c r="H16" s="484"/>
      <c r="I16" s="485"/>
      <c r="J16" s="485"/>
      <c r="K16" s="486"/>
      <c r="L16" s="564"/>
      <c r="M16" s="564"/>
      <c r="N16" s="566"/>
    </row>
    <row r="17" spans="2:14" ht="17.25" customHeight="1">
      <c r="B17" s="554" t="s">
        <v>284</v>
      </c>
      <c r="C17" s="483"/>
      <c r="D17" s="483"/>
      <c r="E17" s="484"/>
      <c r="F17" s="484"/>
      <c r="G17" s="484"/>
      <c r="H17" s="484"/>
      <c r="I17" s="485"/>
      <c r="J17" s="485"/>
      <c r="K17" s="486"/>
      <c r="L17" s="564"/>
      <c r="M17" s="564"/>
      <c r="N17" s="566"/>
    </row>
    <row r="18" spans="2:14" ht="17.25" customHeight="1">
      <c r="B18" s="554" t="s">
        <v>285</v>
      </c>
      <c r="C18" s="483"/>
      <c r="D18" s="483"/>
      <c r="E18" s="484"/>
      <c r="F18" s="484"/>
      <c r="G18" s="484"/>
      <c r="H18" s="484"/>
      <c r="I18" s="485"/>
      <c r="J18" s="485"/>
      <c r="K18" s="486"/>
      <c r="L18" s="564"/>
      <c r="M18" s="564"/>
      <c r="N18" s="566"/>
    </row>
    <row r="19" spans="2:14" ht="17.25" customHeight="1">
      <c r="B19" s="554" t="s">
        <v>286</v>
      </c>
      <c r="C19" s="483"/>
      <c r="D19" s="483"/>
      <c r="E19" s="484"/>
      <c r="F19" s="484"/>
      <c r="G19" s="484"/>
      <c r="H19" s="484"/>
      <c r="I19" s="485"/>
      <c r="J19" s="485"/>
      <c r="K19" s="486"/>
      <c r="L19" s="564"/>
      <c r="M19" s="564"/>
      <c r="N19" s="566"/>
    </row>
    <row r="20" spans="2:14" ht="17.25" customHeight="1">
      <c r="B20" s="554" t="s">
        <v>287</v>
      </c>
      <c r="C20" s="483"/>
      <c r="D20" s="483"/>
      <c r="E20" s="484"/>
      <c r="F20" s="484"/>
      <c r="G20" s="484"/>
      <c r="H20" s="484"/>
      <c r="I20" s="485"/>
      <c r="J20" s="485"/>
      <c r="K20" s="486"/>
      <c r="L20" s="564"/>
      <c r="M20" s="564"/>
      <c r="N20" s="566"/>
    </row>
    <row r="21" spans="2:14" ht="17.25" customHeight="1">
      <c r="B21" s="554" t="s">
        <v>330</v>
      </c>
      <c r="C21" s="483"/>
      <c r="D21" s="483"/>
      <c r="E21" s="484"/>
      <c r="F21" s="484"/>
      <c r="G21" s="484"/>
      <c r="H21" s="484"/>
      <c r="I21" s="485"/>
      <c r="J21" s="485"/>
      <c r="K21" s="486"/>
      <c r="L21" s="564"/>
      <c r="M21" s="564"/>
      <c r="N21" s="566"/>
    </row>
    <row r="22" spans="2:14" ht="17.25" customHeight="1">
      <c r="B22" s="554" t="s">
        <v>504</v>
      </c>
      <c r="C22" s="483"/>
      <c r="D22" s="483"/>
      <c r="E22" s="484"/>
      <c r="F22" s="484"/>
      <c r="G22" s="484"/>
      <c r="H22" s="484"/>
      <c r="I22" s="485"/>
      <c r="J22" s="485"/>
      <c r="K22" s="486"/>
      <c r="L22" s="564"/>
      <c r="M22" s="564"/>
      <c r="N22" s="566"/>
    </row>
    <row r="23" spans="2:14" ht="17.25" customHeight="1">
      <c r="B23" s="554" t="s">
        <v>505</v>
      </c>
      <c r="C23" s="483"/>
      <c r="D23" s="483"/>
      <c r="E23" s="484"/>
      <c r="F23" s="484"/>
      <c r="G23" s="484"/>
      <c r="H23" s="484"/>
      <c r="I23" s="485"/>
      <c r="J23" s="485"/>
      <c r="K23" s="486"/>
      <c r="L23" s="564"/>
      <c r="M23" s="564"/>
      <c r="N23" s="566"/>
    </row>
    <row r="24" spans="2:14" ht="17.25" customHeight="1">
      <c r="B24" s="554" t="s">
        <v>506</v>
      </c>
      <c r="C24" s="483"/>
      <c r="D24" s="483"/>
      <c r="E24" s="484"/>
      <c r="F24" s="484"/>
      <c r="G24" s="484"/>
      <c r="H24" s="484"/>
      <c r="I24" s="485"/>
      <c r="J24" s="485"/>
      <c r="K24" s="486"/>
      <c r="L24" s="564"/>
      <c r="M24" s="564"/>
      <c r="N24" s="566"/>
    </row>
    <row r="25" spans="2:14" ht="17.25" customHeight="1">
      <c r="B25" s="554" t="s">
        <v>507</v>
      </c>
      <c r="C25" s="483"/>
      <c r="D25" s="483"/>
      <c r="E25" s="484"/>
      <c r="F25" s="484"/>
      <c r="G25" s="484"/>
      <c r="H25" s="484"/>
      <c r="I25" s="485"/>
      <c r="J25" s="485"/>
      <c r="K25" s="486"/>
      <c r="L25" s="564"/>
      <c r="M25" s="564"/>
      <c r="N25" s="566"/>
    </row>
    <row r="26" spans="2:14" ht="17.25" customHeight="1">
      <c r="B26" s="554" t="s">
        <v>522</v>
      </c>
      <c r="C26" s="483"/>
      <c r="D26" s="483"/>
      <c r="E26" s="484"/>
      <c r="F26" s="484"/>
      <c r="G26" s="484"/>
      <c r="H26" s="484"/>
      <c r="I26" s="485"/>
      <c r="J26" s="485"/>
      <c r="K26" s="486"/>
      <c r="L26" s="564"/>
      <c r="M26" s="564"/>
      <c r="N26" s="566"/>
    </row>
    <row r="27" spans="2:14" ht="17.25" customHeight="1">
      <c r="B27" s="554" t="s">
        <v>523</v>
      </c>
      <c r="C27" s="483"/>
      <c r="D27" s="483"/>
      <c r="E27" s="484"/>
      <c r="F27" s="484"/>
      <c r="G27" s="484"/>
      <c r="H27" s="484"/>
      <c r="I27" s="485"/>
      <c r="J27" s="485"/>
      <c r="K27" s="486"/>
      <c r="L27" s="564"/>
      <c r="M27" s="564"/>
      <c r="N27" s="566"/>
    </row>
    <row r="28" spans="2:14" ht="17.25" customHeight="1">
      <c r="B28" s="554" t="s">
        <v>524</v>
      </c>
      <c r="C28" s="483"/>
      <c r="D28" s="483"/>
      <c r="E28" s="484"/>
      <c r="F28" s="484"/>
      <c r="G28" s="484"/>
      <c r="H28" s="484"/>
      <c r="I28" s="485"/>
      <c r="J28" s="485"/>
      <c r="K28" s="486"/>
      <c r="L28" s="564"/>
      <c r="M28" s="564"/>
      <c r="N28" s="566"/>
    </row>
    <row r="29" spans="2:14" ht="17.25" customHeight="1">
      <c r="B29" s="554" t="s">
        <v>525</v>
      </c>
      <c r="C29" s="483"/>
      <c r="D29" s="483"/>
      <c r="E29" s="484"/>
      <c r="F29" s="484"/>
      <c r="G29" s="484"/>
      <c r="H29" s="484"/>
      <c r="I29" s="485"/>
      <c r="J29" s="485"/>
      <c r="K29" s="486"/>
      <c r="L29" s="564"/>
      <c r="M29" s="564"/>
      <c r="N29" s="566"/>
    </row>
    <row r="30" spans="2:14" ht="17.25" customHeight="1">
      <c r="B30" s="554" t="s">
        <v>526</v>
      </c>
      <c r="C30" s="483"/>
      <c r="D30" s="483"/>
      <c r="E30" s="484"/>
      <c r="F30" s="484"/>
      <c r="G30" s="484"/>
      <c r="H30" s="484"/>
      <c r="I30" s="485"/>
      <c r="J30" s="485"/>
      <c r="K30" s="486"/>
      <c r="L30" s="564"/>
      <c r="M30" s="564"/>
      <c r="N30" s="566"/>
    </row>
    <row r="31" spans="2:14" ht="17.25" customHeight="1">
      <c r="B31" s="487" t="s">
        <v>261</v>
      </c>
      <c r="C31" s="487"/>
      <c r="D31" s="487"/>
      <c r="E31" s="488"/>
      <c r="F31" s="488"/>
      <c r="G31" s="488"/>
      <c r="H31" s="488"/>
      <c r="I31" s="489"/>
      <c r="J31" s="489"/>
      <c r="K31" s="490"/>
      <c r="L31" s="565"/>
      <c r="M31" s="565"/>
      <c r="N31" s="567"/>
    </row>
    <row r="32" spans="2:14" ht="17.25" customHeight="1">
      <c r="B32" s="491"/>
    </row>
    <row r="33" spans="2:14" ht="17.25" customHeight="1">
      <c r="B33" s="479" t="s">
        <v>516</v>
      </c>
    </row>
    <row r="34" spans="2:14" ht="17.25" customHeight="1">
      <c r="B34" s="822" t="s">
        <v>233</v>
      </c>
      <c r="C34" s="825" t="s">
        <v>250</v>
      </c>
      <c r="D34" s="826"/>
      <c r="E34" s="829" t="s">
        <v>529</v>
      </c>
      <c r="F34" s="830"/>
      <c r="G34" s="830"/>
      <c r="H34" s="830"/>
      <c r="I34" s="830"/>
      <c r="J34" s="831"/>
      <c r="K34" s="820" t="s">
        <v>511</v>
      </c>
      <c r="L34" s="835" t="s">
        <v>329</v>
      </c>
      <c r="M34" s="821" t="s">
        <v>251</v>
      </c>
      <c r="N34" s="821" t="s">
        <v>253</v>
      </c>
    </row>
    <row r="35" spans="2:14" ht="17.25" customHeight="1">
      <c r="B35" s="823"/>
      <c r="C35" s="827"/>
      <c r="D35" s="828"/>
      <c r="E35" s="821" t="s">
        <v>376</v>
      </c>
      <c r="F35" s="821"/>
      <c r="G35" s="821" t="s">
        <v>512</v>
      </c>
      <c r="H35" s="821"/>
      <c r="I35" s="819" t="s">
        <v>254</v>
      </c>
      <c r="J35" s="819"/>
      <c r="K35" s="821"/>
      <c r="L35" s="836"/>
      <c r="M35" s="821"/>
      <c r="N35" s="821"/>
    </row>
    <row r="36" spans="2:14" ht="17.25" customHeight="1">
      <c r="B36" s="824"/>
      <c r="C36" s="481" t="s">
        <v>234</v>
      </c>
      <c r="D36" s="481" t="s">
        <v>235</v>
      </c>
      <c r="E36" s="481" t="s">
        <v>234</v>
      </c>
      <c r="F36" s="481" t="s">
        <v>235</v>
      </c>
      <c r="G36" s="481" t="s">
        <v>234</v>
      </c>
      <c r="H36" s="481" t="s">
        <v>235</v>
      </c>
      <c r="I36" s="482" t="s">
        <v>234</v>
      </c>
      <c r="J36" s="482" t="s">
        <v>235</v>
      </c>
      <c r="K36" s="821"/>
      <c r="L36" s="837"/>
      <c r="M36" s="821"/>
      <c r="N36" s="821"/>
    </row>
    <row r="37" spans="2:14" ht="17.25" customHeight="1">
      <c r="B37" s="554" t="s">
        <v>262</v>
      </c>
      <c r="C37" s="483"/>
      <c r="D37" s="483"/>
      <c r="E37" s="484"/>
      <c r="F37" s="484"/>
      <c r="G37" s="484"/>
      <c r="H37" s="484"/>
      <c r="I37" s="485"/>
      <c r="J37" s="485"/>
      <c r="K37" s="486"/>
      <c r="L37" s="564"/>
      <c r="M37" s="564"/>
      <c r="N37" s="562"/>
    </row>
    <row r="38" spans="2:14" ht="17.25" customHeight="1">
      <c r="B38" s="554" t="s">
        <v>263</v>
      </c>
      <c r="C38" s="483"/>
      <c r="D38" s="483"/>
      <c r="E38" s="484"/>
      <c r="F38" s="484"/>
      <c r="G38" s="484"/>
      <c r="H38" s="484"/>
      <c r="I38" s="485"/>
      <c r="J38" s="485"/>
      <c r="K38" s="486"/>
      <c r="L38" s="564"/>
      <c r="M38" s="564"/>
      <c r="N38" s="562"/>
    </row>
    <row r="39" spans="2:14" ht="17.25" customHeight="1">
      <c r="B39" s="554" t="s">
        <v>264</v>
      </c>
      <c r="C39" s="483"/>
      <c r="D39" s="483"/>
      <c r="E39" s="484"/>
      <c r="F39" s="484"/>
      <c r="G39" s="484"/>
      <c r="H39" s="484"/>
      <c r="I39" s="485"/>
      <c r="J39" s="485"/>
      <c r="K39" s="486"/>
      <c r="L39" s="564"/>
      <c r="M39" s="564"/>
      <c r="N39" s="562"/>
    </row>
    <row r="40" spans="2:14" ht="17.25" customHeight="1">
      <c r="B40" s="554" t="s">
        <v>265</v>
      </c>
      <c r="C40" s="483"/>
      <c r="D40" s="483"/>
      <c r="E40" s="484"/>
      <c r="F40" s="484"/>
      <c r="G40" s="484"/>
      <c r="H40" s="484"/>
      <c r="I40" s="485"/>
      <c r="J40" s="485"/>
      <c r="K40" s="486"/>
      <c r="L40" s="564"/>
      <c r="M40" s="564"/>
      <c r="N40" s="562"/>
    </row>
    <row r="41" spans="2:14" ht="17.25" customHeight="1">
      <c r="B41" s="554" t="s">
        <v>266</v>
      </c>
      <c r="C41" s="483"/>
      <c r="D41" s="483"/>
      <c r="E41" s="484"/>
      <c r="F41" s="484"/>
      <c r="G41" s="484"/>
      <c r="H41" s="484"/>
      <c r="I41" s="485"/>
      <c r="J41" s="485"/>
      <c r="K41" s="486"/>
      <c r="L41" s="564"/>
      <c r="M41" s="564"/>
      <c r="N41" s="562"/>
    </row>
    <row r="42" spans="2:14" ht="17.25" customHeight="1">
      <c r="B42" s="554" t="s">
        <v>267</v>
      </c>
      <c r="C42" s="483"/>
      <c r="D42" s="483"/>
      <c r="E42" s="484"/>
      <c r="F42" s="484"/>
      <c r="G42" s="484"/>
      <c r="H42" s="484"/>
      <c r="I42" s="485"/>
      <c r="J42" s="485"/>
      <c r="K42" s="486"/>
      <c r="L42" s="564"/>
      <c r="M42" s="564"/>
      <c r="N42" s="562"/>
    </row>
    <row r="43" spans="2:14" ht="17.25" customHeight="1">
      <c r="B43" s="554" t="s">
        <v>288</v>
      </c>
      <c r="C43" s="483"/>
      <c r="D43" s="483"/>
      <c r="E43" s="484"/>
      <c r="F43" s="484"/>
      <c r="G43" s="484"/>
      <c r="H43" s="484"/>
      <c r="I43" s="485"/>
      <c r="J43" s="485"/>
      <c r="K43" s="486"/>
      <c r="L43" s="564"/>
      <c r="M43" s="564"/>
      <c r="N43" s="562"/>
    </row>
    <row r="44" spans="2:14" ht="17.25" customHeight="1">
      <c r="B44" s="554" t="s">
        <v>289</v>
      </c>
      <c r="C44" s="483"/>
      <c r="D44" s="483"/>
      <c r="E44" s="484"/>
      <c r="F44" s="484"/>
      <c r="G44" s="484"/>
      <c r="H44" s="484"/>
      <c r="I44" s="485"/>
      <c r="J44" s="485"/>
      <c r="K44" s="486"/>
      <c r="L44" s="564"/>
      <c r="M44" s="564"/>
      <c r="N44" s="562"/>
    </row>
    <row r="45" spans="2:14" ht="17.25" customHeight="1">
      <c r="B45" s="554" t="s">
        <v>290</v>
      </c>
      <c r="C45" s="483"/>
      <c r="D45" s="483"/>
      <c r="E45" s="484"/>
      <c r="F45" s="484"/>
      <c r="G45" s="484"/>
      <c r="H45" s="484"/>
      <c r="I45" s="485"/>
      <c r="J45" s="485"/>
      <c r="K45" s="486"/>
      <c r="L45" s="564"/>
      <c r="M45" s="564"/>
      <c r="N45" s="562"/>
    </row>
    <row r="46" spans="2:14" ht="17.25" customHeight="1">
      <c r="B46" s="554" t="s">
        <v>291</v>
      </c>
      <c r="C46" s="483"/>
      <c r="D46" s="483"/>
      <c r="E46" s="484"/>
      <c r="F46" s="484"/>
      <c r="G46" s="484"/>
      <c r="H46" s="484"/>
      <c r="I46" s="485"/>
      <c r="J46" s="485"/>
      <c r="K46" s="486"/>
      <c r="L46" s="564"/>
      <c r="M46" s="564"/>
      <c r="N46" s="562"/>
    </row>
    <row r="47" spans="2:14" ht="17.25" customHeight="1">
      <c r="B47" s="554" t="s">
        <v>531</v>
      </c>
      <c r="C47" s="483"/>
      <c r="D47" s="483"/>
      <c r="E47" s="484"/>
      <c r="F47" s="484"/>
      <c r="G47" s="484"/>
      <c r="H47" s="484"/>
      <c r="I47" s="485"/>
      <c r="J47" s="485"/>
      <c r="K47" s="486"/>
      <c r="L47" s="564"/>
      <c r="M47" s="564"/>
      <c r="N47" s="562"/>
    </row>
    <row r="48" spans="2:14" ht="17.25" customHeight="1">
      <c r="B48" s="554" t="s">
        <v>532</v>
      </c>
      <c r="C48" s="483"/>
      <c r="D48" s="483"/>
      <c r="E48" s="484"/>
      <c r="F48" s="484"/>
      <c r="G48" s="484"/>
      <c r="H48" s="484"/>
      <c r="I48" s="485"/>
      <c r="J48" s="485"/>
      <c r="K48" s="486"/>
      <c r="L48" s="564"/>
      <c r="M48" s="564"/>
      <c r="N48" s="562"/>
    </row>
    <row r="49" spans="2:14" ht="17.25" customHeight="1">
      <c r="B49" s="554" t="s">
        <v>533</v>
      </c>
      <c r="C49" s="483"/>
      <c r="D49" s="483"/>
      <c r="E49" s="484"/>
      <c r="F49" s="484"/>
      <c r="G49" s="484"/>
      <c r="H49" s="484"/>
      <c r="I49" s="485"/>
      <c r="J49" s="485"/>
      <c r="K49" s="486"/>
      <c r="L49" s="564"/>
      <c r="M49" s="564"/>
      <c r="N49" s="562"/>
    </row>
    <row r="50" spans="2:14" ht="17.25" customHeight="1">
      <c r="B50" s="554" t="s">
        <v>534</v>
      </c>
      <c r="C50" s="483"/>
      <c r="D50" s="483"/>
      <c r="E50" s="484"/>
      <c r="F50" s="484"/>
      <c r="G50" s="484"/>
      <c r="H50" s="484"/>
      <c r="I50" s="485"/>
      <c r="J50" s="485"/>
      <c r="K50" s="486"/>
      <c r="L50" s="564"/>
      <c r="M50" s="564"/>
      <c r="N50" s="562"/>
    </row>
    <row r="51" spans="2:14" ht="17.25" customHeight="1">
      <c r="B51" s="554" t="s">
        <v>535</v>
      </c>
      <c r="C51" s="483"/>
      <c r="D51" s="483"/>
      <c r="E51" s="484"/>
      <c r="F51" s="484"/>
      <c r="G51" s="484"/>
      <c r="H51" s="484"/>
      <c r="I51" s="485"/>
      <c r="J51" s="485"/>
      <c r="K51" s="486"/>
      <c r="L51" s="564"/>
      <c r="M51" s="564"/>
      <c r="N51" s="562"/>
    </row>
    <row r="52" spans="2:14" ht="17.25" customHeight="1">
      <c r="B52" s="554" t="s">
        <v>536</v>
      </c>
      <c r="C52" s="483"/>
      <c r="D52" s="483"/>
      <c r="E52" s="484"/>
      <c r="F52" s="484"/>
      <c r="G52" s="484"/>
      <c r="H52" s="484"/>
      <c r="I52" s="485"/>
      <c r="J52" s="485"/>
      <c r="K52" s="486"/>
      <c r="L52" s="564"/>
      <c r="M52" s="564"/>
      <c r="N52" s="562"/>
    </row>
    <row r="53" spans="2:14" ht="17.25" customHeight="1">
      <c r="B53" s="554" t="s">
        <v>537</v>
      </c>
      <c r="C53" s="483"/>
      <c r="D53" s="483"/>
      <c r="E53" s="484"/>
      <c r="F53" s="484"/>
      <c r="G53" s="484"/>
      <c r="H53" s="484"/>
      <c r="I53" s="485"/>
      <c r="J53" s="485"/>
      <c r="K53" s="486"/>
      <c r="L53" s="564"/>
      <c r="M53" s="564"/>
      <c r="N53" s="562"/>
    </row>
    <row r="54" spans="2:14" ht="17.25" customHeight="1">
      <c r="B54" s="554" t="s">
        <v>538</v>
      </c>
      <c r="C54" s="483"/>
      <c r="D54" s="483"/>
      <c r="E54" s="484"/>
      <c r="F54" s="484"/>
      <c r="G54" s="484"/>
      <c r="H54" s="484"/>
      <c r="I54" s="485"/>
      <c r="J54" s="485"/>
      <c r="K54" s="486"/>
      <c r="L54" s="564"/>
      <c r="M54" s="564"/>
      <c r="N54" s="562"/>
    </row>
    <row r="55" spans="2:14" ht="17.25" customHeight="1">
      <c r="B55" s="554" t="s">
        <v>539</v>
      </c>
      <c r="C55" s="483"/>
      <c r="D55" s="483"/>
      <c r="E55" s="484"/>
      <c r="F55" s="484"/>
      <c r="G55" s="484"/>
      <c r="H55" s="484"/>
      <c r="I55" s="485"/>
      <c r="J55" s="485"/>
      <c r="K55" s="486"/>
      <c r="L55" s="564"/>
      <c r="M55" s="564"/>
      <c r="N55" s="562"/>
    </row>
    <row r="56" spans="2:14" ht="17.25" customHeight="1">
      <c r="B56" s="554" t="s">
        <v>540</v>
      </c>
      <c r="C56" s="483"/>
      <c r="D56" s="483"/>
      <c r="E56" s="484"/>
      <c r="F56" s="484"/>
      <c r="G56" s="484"/>
      <c r="H56" s="484"/>
      <c r="I56" s="485"/>
      <c r="J56" s="485"/>
      <c r="K56" s="486"/>
      <c r="L56" s="564"/>
      <c r="M56" s="564"/>
      <c r="N56" s="562"/>
    </row>
    <row r="57" spans="2:14" ht="17.25" customHeight="1">
      <c r="B57" s="487" t="s">
        <v>261</v>
      </c>
      <c r="C57" s="487"/>
      <c r="D57" s="487"/>
      <c r="E57" s="488"/>
      <c r="F57" s="488"/>
      <c r="G57" s="488"/>
      <c r="H57" s="488"/>
      <c r="I57" s="489"/>
      <c r="J57" s="489"/>
      <c r="K57" s="490"/>
      <c r="L57" s="565"/>
      <c r="M57" s="565"/>
      <c r="N57" s="563"/>
    </row>
    <row r="58" spans="2:14" ht="17.25" customHeight="1"/>
    <row r="59" spans="2:14" ht="17.25" customHeight="1">
      <c r="B59" s="479" t="s">
        <v>517</v>
      </c>
    </row>
    <row r="60" spans="2:14" ht="17.25" customHeight="1">
      <c r="B60" s="822" t="s">
        <v>233</v>
      </c>
      <c r="C60" s="825" t="s">
        <v>513</v>
      </c>
      <c r="D60" s="826"/>
      <c r="E60" s="832" t="s">
        <v>510</v>
      </c>
      <c r="F60" s="833"/>
      <c r="G60" s="833"/>
      <c r="H60" s="833"/>
      <c r="I60" s="833"/>
      <c r="J60" s="834"/>
      <c r="K60" s="820" t="s">
        <v>511</v>
      </c>
      <c r="L60" s="835" t="s">
        <v>329</v>
      </c>
      <c r="M60" s="821" t="s">
        <v>251</v>
      </c>
      <c r="N60" s="821" t="s">
        <v>253</v>
      </c>
    </row>
    <row r="61" spans="2:14" ht="17.25" customHeight="1">
      <c r="B61" s="823"/>
      <c r="C61" s="827"/>
      <c r="D61" s="828"/>
      <c r="E61" s="821" t="s">
        <v>514</v>
      </c>
      <c r="F61" s="821"/>
      <c r="G61" s="821" t="s">
        <v>512</v>
      </c>
      <c r="H61" s="821"/>
      <c r="I61" s="819" t="s">
        <v>254</v>
      </c>
      <c r="J61" s="819"/>
      <c r="K61" s="821"/>
      <c r="L61" s="836"/>
      <c r="M61" s="821"/>
      <c r="N61" s="821"/>
    </row>
    <row r="62" spans="2:14" ht="17.25" customHeight="1">
      <c r="B62" s="824"/>
      <c r="C62" s="482" t="s">
        <v>234</v>
      </c>
      <c r="D62" s="482" t="s">
        <v>235</v>
      </c>
      <c r="E62" s="482" t="s">
        <v>234</v>
      </c>
      <c r="F62" s="482" t="s">
        <v>235</v>
      </c>
      <c r="G62" s="482" t="s">
        <v>234</v>
      </c>
      <c r="H62" s="482" t="s">
        <v>235</v>
      </c>
      <c r="I62" s="482" t="s">
        <v>234</v>
      </c>
      <c r="J62" s="482" t="s">
        <v>235</v>
      </c>
      <c r="K62" s="821"/>
      <c r="L62" s="837"/>
      <c r="M62" s="821"/>
      <c r="N62" s="821"/>
    </row>
    <row r="63" spans="2:14" ht="17.25" customHeight="1">
      <c r="B63" s="554" t="s">
        <v>268</v>
      </c>
      <c r="C63" s="492"/>
      <c r="D63" s="492"/>
      <c r="E63" s="493"/>
      <c r="F63" s="493"/>
      <c r="G63" s="494"/>
      <c r="H63" s="494"/>
      <c r="I63" s="485"/>
      <c r="J63" s="485"/>
      <c r="K63" s="486"/>
      <c r="L63" s="485"/>
      <c r="M63" s="564"/>
      <c r="N63" s="562"/>
    </row>
    <row r="64" spans="2:14" ht="17.25" customHeight="1">
      <c r="B64" s="554" t="s">
        <v>269</v>
      </c>
      <c r="C64" s="492"/>
      <c r="D64" s="492"/>
      <c r="E64" s="493"/>
      <c r="F64" s="493"/>
      <c r="G64" s="494"/>
      <c r="H64" s="494"/>
      <c r="I64" s="485"/>
      <c r="J64" s="485"/>
      <c r="K64" s="486"/>
      <c r="L64" s="485"/>
      <c r="M64" s="564"/>
      <c r="N64" s="562"/>
    </row>
    <row r="65" spans="2:14" ht="17.25" customHeight="1">
      <c r="B65" s="554" t="s">
        <v>270</v>
      </c>
      <c r="C65" s="492"/>
      <c r="D65" s="492"/>
      <c r="E65" s="492"/>
      <c r="F65" s="493"/>
      <c r="G65" s="494"/>
      <c r="H65" s="494"/>
      <c r="I65" s="485"/>
      <c r="J65" s="485"/>
      <c r="K65" s="486"/>
      <c r="L65" s="485"/>
      <c r="M65" s="564"/>
      <c r="N65" s="562"/>
    </row>
    <row r="66" spans="2:14" ht="17.25" customHeight="1">
      <c r="B66" s="554" t="s">
        <v>271</v>
      </c>
      <c r="C66" s="492"/>
      <c r="D66" s="492"/>
      <c r="E66" s="492"/>
      <c r="F66" s="493"/>
      <c r="G66" s="494"/>
      <c r="H66" s="494"/>
      <c r="I66" s="485"/>
      <c r="J66" s="485"/>
      <c r="K66" s="486"/>
      <c r="L66" s="485"/>
      <c r="M66" s="564"/>
      <c r="N66" s="562"/>
    </row>
    <row r="67" spans="2:14" ht="17.25" customHeight="1">
      <c r="B67" s="554" t="s">
        <v>272</v>
      </c>
      <c r="C67" s="492"/>
      <c r="D67" s="492"/>
      <c r="E67" s="492"/>
      <c r="F67" s="493"/>
      <c r="G67" s="494"/>
      <c r="H67" s="494"/>
      <c r="I67" s="485"/>
      <c r="J67" s="485"/>
      <c r="K67" s="486"/>
      <c r="L67" s="485"/>
      <c r="M67" s="564"/>
      <c r="N67" s="562"/>
    </row>
    <row r="68" spans="2:14" ht="17.25" customHeight="1">
      <c r="B68" s="554" t="s">
        <v>273</v>
      </c>
      <c r="C68" s="492"/>
      <c r="D68" s="492"/>
      <c r="E68" s="492"/>
      <c r="F68" s="493"/>
      <c r="G68" s="494"/>
      <c r="H68" s="494"/>
      <c r="I68" s="485"/>
      <c r="J68" s="485"/>
      <c r="K68" s="486"/>
      <c r="L68" s="485"/>
      <c r="M68" s="564"/>
      <c r="N68" s="562"/>
    </row>
    <row r="69" spans="2:14" ht="17.25" customHeight="1">
      <c r="B69" s="554" t="s">
        <v>274</v>
      </c>
      <c r="C69" s="492"/>
      <c r="D69" s="492"/>
      <c r="E69" s="492"/>
      <c r="F69" s="493"/>
      <c r="G69" s="494"/>
      <c r="H69" s="494"/>
      <c r="I69" s="485"/>
      <c r="J69" s="485"/>
      <c r="K69" s="486"/>
      <c r="L69" s="485"/>
      <c r="M69" s="564"/>
      <c r="N69" s="562"/>
    </row>
    <row r="70" spans="2:14" ht="17.25" customHeight="1">
      <c r="B70" s="554" t="s">
        <v>275</v>
      </c>
      <c r="C70" s="492"/>
      <c r="D70" s="492"/>
      <c r="E70" s="492"/>
      <c r="F70" s="493"/>
      <c r="G70" s="494"/>
      <c r="H70" s="494"/>
      <c r="I70" s="485"/>
      <c r="J70" s="485"/>
      <c r="K70" s="486"/>
      <c r="L70" s="485"/>
      <c r="M70" s="564"/>
      <c r="N70" s="562"/>
    </row>
    <row r="71" spans="2:14" ht="17.25" customHeight="1">
      <c r="B71" s="554" t="s">
        <v>276</v>
      </c>
      <c r="C71" s="492"/>
      <c r="D71" s="492"/>
      <c r="E71" s="492"/>
      <c r="F71" s="493"/>
      <c r="G71" s="494"/>
      <c r="H71" s="494"/>
      <c r="I71" s="485"/>
      <c r="J71" s="485"/>
      <c r="K71" s="486"/>
      <c r="L71" s="485"/>
      <c r="M71" s="564"/>
      <c r="N71" s="562"/>
    </row>
    <row r="72" spans="2:14" ht="17.25" customHeight="1">
      <c r="B72" s="554" t="s">
        <v>277</v>
      </c>
      <c r="C72" s="492"/>
      <c r="D72" s="492"/>
      <c r="E72" s="492"/>
      <c r="F72" s="493"/>
      <c r="G72" s="494"/>
      <c r="H72" s="494"/>
      <c r="I72" s="485"/>
      <c r="J72" s="485"/>
      <c r="K72" s="486"/>
      <c r="L72" s="485"/>
      <c r="M72" s="564"/>
      <c r="N72" s="562"/>
    </row>
    <row r="73" spans="2:14" ht="17.25" customHeight="1">
      <c r="B73" s="554" t="s">
        <v>331</v>
      </c>
      <c r="C73" s="492"/>
      <c r="D73" s="492"/>
      <c r="E73" s="492"/>
      <c r="F73" s="493"/>
      <c r="G73" s="494"/>
      <c r="H73" s="494"/>
      <c r="I73" s="485"/>
      <c r="J73" s="485"/>
      <c r="K73" s="486"/>
      <c r="L73" s="485"/>
      <c r="M73" s="564"/>
      <c r="N73" s="562"/>
    </row>
    <row r="74" spans="2:14" ht="17.25" customHeight="1">
      <c r="B74" s="554" t="s">
        <v>332</v>
      </c>
      <c r="C74" s="492"/>
      <c r="D74" s="492"/>
      <c r="E74" s="492"/>
      <c r="F74" s="493"/>
      <c r="G74" s="494"/>
      <c r="H74" s="494"/>
      <c r="I74" s="485"/>
      <c r="J74" s="485"/>
      <c r="K74" s="486"/>
      <c r="L74" s="485"/>
      <c r="M74" s="564"/>
      <c r="N74" s="562"/>
    </row>
    <row r="75" spans="2:14" ht="17.25" customHeight="1">
      <c r="B75" s="554" t="s">
        <v>333</v>
      </c>
      <c r="C75" s="492"/>
      <c r="D75" s="492"/>
      <c r="E75" s="492"/>
      <c r="F75" s="493"/>
      <c r="G75" s="494"/>
      <c r="H75" s="494"/>
      <c r="I75" s="485"/>
      <c r="J75" s="485"/>
      <c r="K75" s="486"/>
      <c r="L75" s="485"/>
      <c r="M75" s="564"/>
      <c r="N75" s="562"/>
    </row>
    <row r="76" spans="2:14" ht="17.25" customHeight="1">
      <c r="B76" s="554" t="s">
        <v>334</v>
      </c>
      <c r="C76" s="492"/>
      <c r="D76" s="492"/>
      <c r="E76" s="492"/>
      <c r="F76" s="493"/>
      <c r="G76" s="494"/>
      <c r="H76" s="494"/>
      <c r="I76" s="485"/>
      <c r="J76" s="485"/>
      <c r="K76" s="486"/>
      <c r="L76" s="485"/>
      <c r="M76" s="564"/>
      <c r="N76" s="562"/>
    </row>
    <row r="77" spans="2:14" ht="17.25" customHeight="1">
      <c r="B77" s="554" t="s">
        <v>335</v>
      </c>
      <c r="C77" s="492"/>
      <c r="D77" s="492"/>
      <c r="E77" s="492"/>
      <c r="F77" s="493"/>
      <c r="G77" s="494"/>
      <c r="H77" s="494"/>
      <c r="I77" s="485"/>
      <c r="J77" s="485"/>
      <c r="K77" s="486"/>
      <c r="L77" s="485"/>
      <c r="M77" s="564"/>
      <c r="N77" s="562"/>
    </row>
    <row r="78" spans="2:14" ht="17.25" customHeight="1">
      <c r="B78" s="554" t="s">
        <v>336</v>
      </c>
      <c r="C78" s="492"/>
      <c r="D78" s="492"/>
      <c r="E78" s="492"/>
      <c r="F78" s="493"/>
      <c r="G78" s="494"/>
      <c r="H78" s="494"/>
      <c r="I78" s="485"/>
      <c r="J78" s="485"/>
      <c r="K78" s="486"/>
      <c r="L78" s="485"/>
      <c r="M78" s="564"/>
      <c r="N78" s="562"/>
    </row>
    <row r="79" spans="2:14" ht="17.25" customHeight="1">
      <c r="B79" s="554" t="s">
        <v>337</v>
      </c>
      <c r="C79" s="492"/>
      <c r="D79" s="492"/>
      <c r="E79" s="492"/>
      <c r="F79" s="493"/>
      <c r="G79" s="494"/>
      <c r="H79" s="494"/>
      <c r="I79" s="485"/>
      <c r="J79" s="485"/>
      <c r="K79" s="486"/>
      <c r="L79" s="485"/>
      <c r="M79" s="564"/>
      <c r="N79" s="562"/>
    </row>
    <row r="80" spans="2:14" ht="17.25" customHeight="1">
      <c r="B80" s="554" t="s">
        <v>338</v>
      </c>
      <c r="C80" s="492"/>
      <c r="D80" s="492"/>
      <c r="E80" s="492"/>
      <c r="F80" s="493"/>
      <c r="G80" s="494"/>
      <c r="H80" s="494"/>
      <c r="I80" s="485"/>
      <c r="J80" s="485"/>
      <c r="K80" s="486"/>
      <c r="L80" s="485"/>
      <c r="M80" s="564"/>
      <c r="N80" s="562"/>
    </row>
    <row r="81" spans="2:14" ht="17.25" customHeight="1">
      <c r="B81" s="554" t="s">
        <v>339</v>
      </c>
      <c r="C81" s="492"/>
      <c r="D81" s="492"/>
      <c r="E81" s="492"/>
      <c r="F81" s="493"/>
      <c r="G81" s="494"/>
      <c r="H81" s="494"/>
      <c r="I81" s="485"/>
      <c r="J81" s="485"/>
      <c r="K81" s="486"/>
      <c r="L81" s="485"/>
      <c r="M81" s="564"/>
      <c r="N81" s="562"/>
    </row>
    <row r="82" spans="2:14" ht="17.25" customHeight="1">
      <c r="B82" s="554" t="s">
        <v>340</v>
      </c>
      <c r="C82" s="492"/>
      <c r="D82" s="492"/>
      <c r="E82" s="492"/>
      <c r="F82" s="493"/>
      <c r="G82" s="494"/>
      <c r="H82" s="494"/>
      <c r="I82" s="485"/>
      <c r="J82" s="485"/>
      <c r="K82" s="486"/>
      <c r="L82" s="485"/>
      <c r="M82" s="564"/>
      <c r="N82" s="562"/>
    </row>
    <row r="83" spans="2:14" ht="17.25" customHeight="1">
      <c r="B83" s="487" t="s">
        <v>261</v>
      </c>
      <c r="C83" s="487"/>
      <c r="D83" s="487"/>
      <c r="E83" s="488"/>
      <c r="F83" s="488"/>
      <c r="G83" s="488"/>
      <c r="H83" s="488"/>
      <c r="I83" s="489"/>
      <c r="J83" s="489"/>
      <c r="K83" s="490"/>
      <c r="L83" s="489"/>
      <c r="M83" s="565"/>
      <c r="N83" s="563"/>
    </row>
    <row r="84" spans="2:14" ht="17.25" customHeight="1"/>
    <row r="85" spans="2:14" ht="17.25" customHeight="1">
      <c r="B85" s="479" t="s">
        <v>518</v>
      </c>
    </row>
    <row r="86" spans="2:14" ht="17.25" customHeight="1">
      <c r="B86" s="822" t="s">
        <v>233</v>
      </c>
      <c r="C86" s="825" t="s">
        <v>250</v>
      </c>
      <c r="D86" s="826"/>
      <c r="E86" s="832" t="s">
        <v>509</v>
      </c>
      <c r="F86" s="833"/>
      <c r="G86" s="833"/>
      <c r="H86" s="833"/>
      <c r="I86" s="833"/>
      <c r="J86" s="834"/>
      <c r="K86" s="835" t="s">
        <v>511</v>
      </c>
      <c r="L86" s="835" t="s">
        <v>329</v>
      </c>
      <c r="M86" s="838" t="s">
        <v>251</v>
      </c>
      <c r="N86" s="838" t="s">
        <v>253</v>
      </c>
    </row>
    <row r="87" spans="2:14" ht="17.25" customHeight="1">
      <c r="B87" s="823"/>
      <c r="C87" s="827"/>
      <c r="D87" s="828"/>
      <c r="E87" s="829" t="s">
        <v>376</v>
      </c>
      <c r="F87" s="831"/>
      <c r="G87" s="829" t="s">
        <v>512</v>
      </c>
      <c r="H87" s="831"/>
      <c r="I87" s="832" t="s">
        <v>254</v>
      </c>
      <c r="J87" s="834"/>
      <c r="K87" s="836"/>
      <c r="L87" s="836"/>
      <c r="M87" s="839"/>
      <c r="N87" s="839"/>
    </row>
    <row r="88" spans="2:14" ht="17.25" customHeight="1">
      <c r="B88" s="824"/>
      <c r="C88" s="482" t="s">
        <v>234</v>
      </c>
      <c r="D88" s="482" t="s">
        <v>235</v>
      </c>
      <c r="E88" s="482" t="s">
        <v>234</v>
      </c>
      <c r="F88" s="482" t="s">
        <v>235</v>
      </c>
      <c r="G88" s="482" t="s">
        <v>234</v>
      </c>
      <c r="H88" s="482" t="s">
        <v>235</v>
      </c>
      <c r="I88" s="482" t="s">
        <v>234</v>
      </c>
      <c r="J88" s="482" t="s">
        <v>235</v>
      </c>
      <c r="K88" s="837"/>
      <c r="L88" s="837"/>
      <c r="M88" s="840"/>
      <c r="N88" s="840"/>
    </row>
    <row r="89" spans="2:14" ht="17.25" customHeight="1">
      <c r="B89" s="554" t="s">
        <v>278</v>
      </c>
      <c r="C89" s="492"/>
      <c r="D89" s="492"/>
      <c r="E89" s="494"/>
      <c r="F89" s="494"/>
      <c r="G89" s="494"/>
      <c r="H89" s="494"/>
      <c r="I89" s="495"/>
      <c r="J89" s="495"/>
      <c r="K89" s="486"/>
      <c r="L89" s="485"/>
      <c r="M89" s="564"/>
      <c r="N89" s="562"/>
    </row>
    <row r="90" spans="2:14" ht="17.25" customHeight="1">
      <c r="B90" s="554" t="s">
        <v>279</v>
      </c>
      <c r="C90" s="492"/>
      <c r="D90" s="492"/>
      <c r="E90" s="494"/>
      <c r="F90" s="494"/>
      <c r="G90" s="494"/>
      <c r="H90" s="494"/>
      <c r="I90" s="495"/>
      <c r="J90" s="495"/>
      <c r="K90" s="486"/>
      <c r="L90" s="485"/>
      <c r="M90" s="564"/>
      <c r="N90" s="562"/>
    </row>
    <row r="91" spans="2:14" ht="17.25" customHeight="1">
      <c r="B91" s="554" t="s">
        <v>280</v>
      </c>
      <c r="C91" s="492"/>
      <c r="D91" s="492"/>
      <c r="E91" s="494"/>
      <c r="F91" s="494"/>
      <c r="G91" s="494"/>
      <c r="H91" s="494"/>
      <c r="I91" s="495"/>
      <c r="J91" s="495"/>
      <c r="K91" s="486"/>
      <c r="L91" s="485"/>
      <c r="M91" s="564"/>
      <c r="N91" s="562"/>
    </row>
    <row r="92" spans="2:14" ht="17.25" customHeight="1">
      <c r="B92" s="554" t="s">
        <v>281</v>
      </c>
      <c r="C92" s="492"/>
      <c r="D92" s="492"/>
      <c r="E92" s="494"/>
      <c r="F92" s="494"/>
      <c r="G92" s="494"/>
      <c r="H92" s="494"/>
      <c r="I92" s="495"/>
      <c r="J92" s="495"/>
      <c r="K92" s="486"/>
      <c r="L92" s="485"/>
      <c r="M92" s="564"/>
      <c r="N92" s="562"/>
    </row>
    <row r="93" spans="2:14" ht="17.25" customHeight="1">
      <c r="B93" s="554" t="s">
        <v>282</v>
      </c>
      <c r="C93" s="492"/>
      <c r="D93" s="492"/>
      <c r="E93" s="494"/>
      <c r="F93" s="494"/>
      <c r="G93" s="494"/>
      <c r="H93" s="494"/>
      <c r="I93" s="495"/>
      <c r="J93" s="495"/>
      <c r="K93" s="486"/>
      <c r="L93" s="485"/>
      <c r="M93" s="564"/>
      <c r="N93" s="562"/>
    </row>
    <row r="94" spans="2:14" ht="17.25" customHeight="1">
      <c r="B94" s="554" t="s">
        <v>292</v>
      </c>
      <c r="C94" s="492"/>
      <c r="D94" s="492"/>
      <c r="E94" s="494"/>
      <c r="F94" s="494"/>
      <c r="G94" s="494"/>
      <c r="H94" s="494"/>
      <c r="I94" s="495"/>
      <c r="J94" s="495"/>
      <c r="K94" s="486"/>
      <c r="L94" s="485"/>
      <c r="M94" s="564"/>
      <c r="N94" s="562"/>
    </row>
    <row r="95" spans="2:14" ht="17.25" customHeight="1">
      <c r="B95" s="554" t="s">
        <v>293</v>
      </c>
      <c r="C95" s="492"/>
      <c r="D95" s="492"/>
      <c r="E95" s="494"/>
      <c r="F95" s="494"/>
      <c r="G95" s="494"/>
      <c r="H95" s="494"/>
      <c r="I95" s="495"/>
      <c r="J95" s="495"/>
      <c r="K95" s="486"/>
      <c r="L95" s="485"/>
      <c r="M95" s="564"/>
      <c r="N95" s="562"/>
    </row>
    <row r="96" spans="2:14" ht="17.25" customHeight="1">
      <c r="B96" s="554" t="s">
        <v>294</v>
      </c>
      <c r="C96" s="492"/>
      <c r="D96" s="492"/>
      <c r="E96" s="494"/>
      <c r="F96" s="494"/>
      <c r="G96" s="494"/>
      <c r="H96" s="494"/>
      <c r="I96" s="495"/>
      <c r="J96" s="495"/>
      <c r="K96" s="486"/>
      <c r="L96" s="485"/>
      <c r="M96" s="564"/>
      <c r="N96" s="562"/>
    </row>
    <row r="97" spans="2:14" ht="17.25" customHeight="1">
      <c r="B97" s="554" t="s">
        <v>295</v>
      </c>
      <c r="C97" s="492"/>
      <c r="D97" s="492"/>
      <c r="E97" s="494"/>
      <c r="F97" s="494"/>
      <c r="G97" s="494"/>
      <c r="H97" s="494"/>
      <c r="I97" s="495"/>
      <c r="J97" s="495"/>
      <c r="K97" s="486"/>
      <c r="L97" s="485"/>
      <c r="M97" s="564"/>
      <c r="N97" s="562"/>
    </row>
    <row r="98" spans="2:14" ht="17.25" customHeight="1">
      <c r="B98" s="554" t="s">
        <v>296</v>
      </c>
      <c r="C98" s="492"/>
      <c r="D98" s="492"/>
      <c r="E98" s="494"/>
      <c r="F98" s="494"/>
      <c r="G98" s="494"/>
      <c r="H98" s="494"/>
      <c r="I98" s="495"/>
      <c r="J98" s="495"/>
      <c r="K98" s="486"/>
      <c r="L98" s="485"/>
      <c r="M98" s="564"/>
      <c r="N98" s="562"/>
    </row>
    <row r="99" spans="2:14" ht="17.25" customHeight="1">
      <c r="B99" s="554" t="s">
        <v>341</v>
      </c>
      <c r="C99" s="492"/>
      <c r="D99" s="492"/>
      <c r="E99" s="494"/>
      <c r="F99" s="494"/>
      <c r="G99" s="494"/>
      <c r="H99" s="494"/>
      <c r="I99" s="495"/>
      <c r="J99" s="495"/>
      <c r="K99" s="486"/>
      <c r="L99" s="485"/>
      <c r="M99" s="564"/>
      <c r="N99" s="562"/>
    </row>
    <row r="100" spans="2:14" ht="17.25" customHeight="1">
      <c r="B100" s="554" t="s">
        <v>342</v>
      </c>
      <c r="C100" s="492"/>
      <c r="D100" s="492"/>
      <c r="E100" s="494"/>
      <c r="F100" s="494"/>
      <c r="G100" s="494"/>
      <c r="H100" s="494"/>
      <c r="I100" s="495"/>
      <c r="J100" s="495"/>
      <c r="K100" s="486"/>
      <c r="L100" s="485"/>
      <c r="M100" s="564"/>
      <c r="N100" s="562"/>
    </row>
    <row r="101" spans="2:14" ht="17.25" customHeight="1">
      <c r="B101" s="554" t="s">
        <v>343</v>
      </c>
      <c r="C101" s="492"/>
      <c r="D101" s="492"/>
      <c r="E101" s="494"/>
      <c r="F101" s="494"/>
      <c r="G101" s="494"/>
      <c r="H101" s="494"/>
      <c r="I101" s="495"/>
      <c r="J101" s="495"/>
      <c r="K101" s="486"/>
      <c r="L101" s="485"/>
      <c r="M101" s="564"/>
      <c r="N101" s="562"/>
    </row>
    <row r="102" spans="2:14" ht="17.25" customHeight="1">
      <c r="B102" s="554" t="s">
        <v>344</v>
      </c>
      <c r="C102" s="492"/>
      <c r="D102" s="492"/>
      <c r="E102" s="494"/>
      <c r="F102" s="494"/>
      <c r="G102" s="494"/>
      <c r="H102" s="494"/>
      <c r="I102" s="495"/>
      <c r="J102" s="495"/>
      <c r="K102" s="486"/>
      <c r="L102" s="485"/>
      <c r="M102" s="564"/>
      <c r="N102" s="562"/>
    </row>
    <row r="103" spans="2:14" ht="17.25" customHeight="1">
      <c r="B103" s="554" t="s">
        <v>508</v>
      </c>
      <c r="C103" s="492"/>
      <c r="D103" s="492"/>
      <c r="E103" s="494"/>
      <c r="F103" s="494"/>
      <c r="G103" s="494"/>
      <c r="H103" s="494"/>
      <c r="I103" s="495"/>
      <c r="J103" s="495"/>
      <c r="K103" s="486"/>
      <c r="L103" s="485"/>
      <c r="M103" s="564"/>
      <c r="N103" s="562"/>
    </row>
    <row r="104" spans="2:14" ht="17.25" customHeight="1">
      <c r="B104" s="487" t="s">
        <v>261</v>
      </c>
      <c r="C104" s="487"/>
      <c r="D104" s="487"/>
      <c r="E104" s="488"/>
      <c r="F104" s="488"/>
      <c r="G104" s="488"/>
      <c r="H104" s="488"/>
      <c r="I104" s="488"/>
      <c r="J104" s="488"/>
      <c r="K104" s="490"/>
      <c r="L104" s="489"/>
      <c r="M104" s="565"/>
      <c r="N104" s="563"/>
    </row>
    <row r="106" spans="2:14" ht="17.25" customHeight="1">
      <c r="B106" s="479" t="s">
        <v>519</v>
      </c>
    </row>
    <row r="107" spans="2:14" ht="17.25" customHeight="1">
      <c r="B107" s="822" t="s">
        <v>233</v>
      </c>
      <c r="C107" s="818" t="s">
        <v>543</v>
      </c>
      <c r="D107" s="819"/>
      <c r="E107" s="820" t="s">
        <v>544</v>
      </c>
      <c r="F107" s="821"/>
      <c r="G107" s="818" t="s">
        <v>545</v>
      </c>
      <c r="H107" s="819"/>
      <c r="I107" s="818" t="s">
        <v>546</v>
      </c>
      <c r="J107" s="819"/>
      <c r="K107" s="820" t="s">
        <v>511</v>
      </c>
      <c r="L107" s="820" t="s">
        <v>312</v>
      </c>
      <c r="M107" s="838" t="s">
        <v>251</v>
      </c>
      <c r="N107" s="838" t="s">
        <v>253</v>
      </c>
    </row>
    <row r="108" spans="2:14" ht="17.25" customHeight="1">
      <c r="B108" s="823"/>
      <c r="C108" s="819"/>
      <c r="D108" s="819"/>
      <c r="E108" s="821"/>
      <c r="F108" s="821"/>
      <c r="G108" s="819"/>
      <c r="H108" s="819"/>
      <c r="I108" s="819"/>
      <c r="J108" s="819"/>
      <c r="K108" s="820"/>
      <c r="L108" s="820"/>
      <c r="M108" s="839"/>
      <c r="N108" s="839"/>
    </row>
    <row r="109" spans="2:14" ht="17.25" customHeight="1">
      <c r="B109" s="824"/>
      <c r="C109" s="819"/>
      <c r="D109" s="819"/>
      <c r="E109" s="821"/>
      <c r="F109" s="821"/>
      <c r="G109" s="819"/>
      <c r="H109" s="819"/>
      <c r="I109" s="482" t="s">
        <v>541</v>
      </c>
      <c r="J109" s="482" t="s">
        <v>542</v>
      </c>
      <c r="K109" s="820"/>
      <c r="L109" s="820"/>
      <c r="M109" s="840"/>
      <c r="N109" s="840"/>
    </row>
    <row r="110" spans="2:14" ht="17.25" customHeight="1">
      <c r="B110" s="554" t="s">
        <v>496</v>
      </c>
      <c r="C110" s="811"/>
      <c r="D110" s="812"/>
      <c r="E110" s="809"/>
      <c r="F110" s="810"/>
      <c r="G110" s="813"/>
      <c r="H110" s="814"/>
      <c r="I110" s="555"/>
      <c r="J110" s="555"/>
      <c r="K110" s="556"/>
      <c r="L110" s="564"/>
      <c r="M110" s="564"/>
      <c r="N110" s="562"/>
    </row>
    <row r="111" spans="2:14" ht="17.25" customHeight="1">
      <c r="B111" s="554" t="s">
        <v>497</v>
      </c>
      <c r="C111" s="807"/>
      <c r="D111" s="808"/>
      <c r="E111" s="809"/>
      <c r="F111" s="810"/>
      <c r="G111" s="809"/>
      <c r="H111" s="810"/>
      <c r="I111" s="555"/>
      <c r="J111" s="555"/>
      <c r="K111" s="556"/>
      <c r="L111" s="564"/>
      <c r="M111" s="564"/>
      <c r="N111" s="562"/>
    </row>
    <row r="112" spans="2:14" ht="17.25" customHeight="1">
      <c r="B112" s="554" t="s">
        <v>498</v>
      </c>
      <c r="C112" s="807"/>
      <c r="D112" s="808"/>
      <c r="E112" s="809"/>
      <c r="F112" s="810"/>
      <c r="G112" s="809"/>
      <c r="H112" s="810"/>
      <c r="I112" s="555"/>
      <c r="J112" s="555"/>
      <c r="K112" s="556"/>
      <c r="L112" s="564"/>
      <c r="M112" s="564"/>
      <c r="N112" s="562"/>
    </row>
    <row r="113" spans="2:14" ht="17.25" customHeight="1">
      <c r="B113" s="554" t="s">
        <v>499</v>
      </c>
      <c r="C113" s="807"/>
      <c r="D113" s="808"/>
      <c r="E113" s="809"/>
      <c r="F113" s="810"/>
      <c r="G113" s="809"/>
      <c r="H113" s="810"/>
      <c r="I113" s="555"/>
      <c r="J113" s="555"/>
      <c r="K113" s="556"/>
      <c r="L113" s="564"/>
      <c r="M113" s="564"/>
      <c r="N113" s="562"/>
    </row>
    <row r="114" spans="2:14" ht="17.25" customHeight="1">
      <c r="B114" s="554" t="s">
        <v>500</v>
      </c>
      <c r="C114" s="807"/>
      <c r="D114" s="808"/>
      <c r="E114" s="809"/>
      <c r="F114" s="810"/>
      <c r="G114" s="809"/>
      <c r="H114" s="810"/>
      <c r="I114" s="555"/>
      <c r="J114" s="555"/>
      <c r="K114" s="556"/>
      <c r="L114" s="564"/>
      <c r="M114" s="564"/>
      <c r="N114" s="562"/>
    </row>
    <row r="115" spans="2:14" ht="17.25" customHeight="1">
      <c r="B115" s="554" t="s">
        <v>501</v>
      </c>
      <c r="C115" s="807"/>
      <c r="D115" s="808"/>
      <c r="E115" s="809"/>
      <c r="F115" s="810"/>
      <c r="G115" s="809"/>
      <c r="H115" s="810"/>
      <c r="I115" s="555"/>
      <c r="J115" s="555"/>
      <c r="K115" s="556"/>
      <c r="L115" s="564"/>
      <c r="M115" s="564"/>
      <c r="N115" s="562"/>
    </row>
    <row r="116" spans="2:14" ht="17.25" customHeight="1">
      <c r="B116" s="554" t="s">
        <v>502</v>
      </c>
      <c r="C116" s="807"/>
      <c r="D116" s="808"/>
      <c r="E116" s="809"/>
      <c r="F116" s="810"/>
      <c r="G116" s="809"/>
      <c r="H116" s="810"/>
      <c r="I116" s="555"/>
      <c r="J116" s="555"/>
      <c r="K116" s="556"/>
      <c r="L116" s="564"/>
      <c r="M116" s="564"/>
      <c r="N116" s="562"/>
    </row>
    <row r="117" spans="2:14" ht="17.25" customHeight="1">
      <c r="B117" s="554" t="s">
        <v>503</v>
      </c>
      <c r="C117" s="807"/>
      <c r="D117" s="808"/>
      <c r="E117" s="809"/>
      <c r="F117" s="810"/>
      <c r="G117" s="809"/>
      <c r="H117" s="810"/>
      <c r="I117" s="555"/>
      <c r="J117" s="555"/>
      <c r="K117" s="556"/>
      <c r="L117" s="564"/>
      <c r="M117" s="564"/>
      <c r="N117" s="562"/>
    </row>
    <row r="118" spans="2:14" ht="17.25" customHeight="1">
      <c r="B118" s="487" t="s">
        <v>261</v>
      </c>
      <c r="C118" s="558"/>
      <c r="D118" s="559"/>
      <c r="E118" s="560"/>
      <c r="F118" s="561"/>
      <c r="G118" s="560"/>
      <c r="H118" s="561"/>
      <c r="I118" s="488"/>
      <c r="J118" s="488"/>
      <c r="K118" s="557"/>
      <c r="L118" s="565"/>
      <c r="M118" s="565"/>
      <c r="N118" s="563"/>
    </row>
  </sheetData>
  <mergeCells count="74">
    <mergeCell ref="L86:L88"/>
    <mergeCell ref="M86:M88"/>
    <mergeCell ref="N86:N88"/>
    <mergeCell ref="B86:B88"/>
    <mergeCell ref="C86:D87"/>
    <mergeCell ref="E86:J86"/>
    <mergeCell ref="K86:K88"/>
    <mergeCell ref="I87:J87"/>
    <mergeCell ref="G87:H87"/>
    <mergeCell ref="E87:F87"/>
    <mergeCell ref="L107:L109"/>
    <mergeCell ref="M107:M109"/>
    <mergeCell ref="N107:N109"/>
    <mergeCell ref="B107:B109"/>
    <mergeCell ref="K107:K109"/>
    <mergeCell ref="B8:B10"/>
    <mergeCell ref="C8:D9"/>
    <mergeCell ref="E8:J8"/>
    <mergeCell ref="M8:M10"/>
    <mergeCell ref="N8:N10"/>
    <mergeCell ref="E9:F9"/>
    <mergeCell ref="G9:H9"/>
    <mergeCell ref="I9:J9"/>
    <mergeCell ref="K8:K10"/>
    <mergeCell ref="L8:L10"/>
    <mergeCell ref="K60:K62"/>
    <mergeCell ref="L60:L62"/>
    <mergeCell ref="M34:M36"/>
    <mergeCell ref="N34:N36"/>
    <mergeCell ref="E35:F35"/>
    <mergeCell ref="G35:H35"/>
    <mergeCell ref="I35:J35"/>
    <mergeCell ref="K34:K36"/>
    <mergeCell ref="L34:L36"/>
    <mergeCell ref="B5:N5"/>
    <mergeCell ref="G107:H109"/>
    <mergeCell ref="E107:F109"/>
    <mergeCell ref="C107:D109"/>
    <mergeCell ref="I107:J108"/>
    <mergeCell ref="B34:B36"/>
    <mergeCell ref="C34:D35"/>
    <mergeCell ref="E34:J34"/>
    <mergeCell ref="B60:B62"/>
    <mergeCell ref="C60:D61"/>
    <mergeCell ref="E60:J60"/>
    <mergeCell ref="M60:M62"/>
    <mergeCell ref="N60:N62"/>
    <mergeCell ref="E61:F61"/>
    <mergeCell ref="G61:H61"/>
    <mergeCell ref="I61:J61"/>
    <mergeCell ref="C110:D110"/>
    <mergeCell ref="E110:F110"/>
    <mergeCell ref="G110:H110"/>
    <mergeCell ref="C111:D111"/>
    <mergeCell ref="E111:F111"/>
    <mergeCell ref="G111:H111"/>
    <mergeCell ref="C112:D112"/>
    <mergeCell ref="E112:F112"/>
    <mergeCell ref="G112:H112"/>
    <mergeCell ref="C113:D113"/>
    <mergeCell ref="E113:F113"/>
    <mergeCell ref="G113:H113"/>
    <mergeCell ref="C114:D114"/>
    <mergeCell ref="E114:F114"/>
    <mergeCell ref="G114:H114"/>
    <mergeCell ref="C115:D115"/>
    <mergeCell ref="E115:F115"/>
    <mergeCell ref="G115:H115"/>
    <mergeCell ref="C116:D116"/>
    <mergeCell ref="E116:F116"/>
    <mergeCell ref="G116:H116"/>
    <mergeCell ref="C117:D117"/>
    <mergeCell ref="E117:F117"/>
    <mergeCell ref="G117:H117"/>
  </mergeCells>
  <phoneticPr fontId="3"/>
  <pageMargins left="0.70866141732283472" right="0.70866141732283472" top="0.74803149606299213" bottom="0.74803149606299213" header="0.31496062992125984" footer="0.31496062992125984"/>
  <pageSetup paperSize="8" scale="89" fitToHeight="0" orientation="portrait" r:id="rId1"/>
  <headerFooter>
    <oddFooter>&amp;C&amp;P</oddFooter>
  </headerFooter>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43"/>
  <sheetViews>
    <sheetView showGridLines="0" view="pageBreakPreview" zoomScaleNormal="70" zoomScaleSheetLayoutView="100" workbookViewId="0"/>
  </sheetViews>
  <sheetFormatPr defaultColWidth="8.625" defaultRowHeight="12"/>
  <cols>
    <col min="1" max="1" width="2.5" style="2" customWidth="1"/>
    <col min="2" max="2" width="1.125" style="1" customWidth="1"/>
    <col min="3" max="3" width="6.25" style="2" customWidth="1"/>
    <col min="4" max="4" width="15" style="118" customWidth="1"/>
    <col min="5" max="5" width="9.375" style="2" customWidth="1"/>
    <col min="6" max="6" width="8" style="2" customWidth="1"/>
    <col min="7" max="7" width="11.25" style="2" customWidth="1"/>
    <col min="8" max="8" width="8" style="2" bestFit="1" customWidth="1"/>
    <col min="9" max="9" width="12.5" style="2" customWidth="1"/>
    <col min="10" max="10" width="8" style="2" bestFit="1" customWidth="1"/>
    <col min="11" max="18" width="6.25" style="2" customWidth="1"/>
    <col min="19" max="19" width="5.375" style="2" bestFit="1" customWidth="1"/>
    <col min="20" max="21" width="7.5" style="2" customWidth="1"/>
    <col min="22" max="27" width="6.25" style="2" customWidth="1"/>
    <col min="28" max="29" width="17.5" style="2" customWidth="1"/>
    <col min="30" max="30" width="18" style="2" bestFit="1" customWidth="1"/>
    <col min="31" max="32" width="10.125" style="2" customWidth="1"/>
    <col min="33" max="33" width="4.875" style="2" bestFit="1" customWidth="1"/>
    <col min="34" max="34" width="10.375" style="2" bestFit="1" customWidth="1"/>
    <col min="35" max="35" width="11.125" style="2" bestFit="1" customWidth="1"/>
    <col min="36" max="36" width="8.625" style="2" customWidth="1"/>
    <col min="37" max="44" width="8.25" style="2" customWidth="1"/>
    <col min="45" max="283" width="8.625" style="2"/>
    <col min="284" max="284" width="10.625" style="2" customWidth="1"/>
    <col min="285" max="299" width="8.625" style="2" customWidth="1"/>
    <col min="300" max="300" width="49.25" style="2" customWidth="1"/>
    <col min="301" max="539" width="8.625" style="2"/>
    <col min="540" max="540" width="10.625" style="2" customWidth="1"/>
    <col min="541" max="555" width="8.625" style="2" customWidth="1"/>
    <col min="556" max="556" width="49.25" style="2" customWidth="1"/>
    <col min="557" max="795" width="8.625" style="2"/>
    <col min="796" max="796" width="10.625" style="2" customWidth="1"/>
    <col min="797" max="811" width="8.625" style="2" customWidth="1"/>
    <col min="812" max="812" width="49.25" style="2" customWidth="1"/>
    <col min="813" max="1051" width="8.625" style="2"/>
    <col min="1052" max="1052" width="10.625" style="2" customWidth="1"/>
    <col min="1053" max="1067" width="8.625" style="2" customWidth="1"/>
    <col min="1068" max="1068" width="49.25" style="2" customWidth="1"/>
    <col min="1069" max="1307" width="8.625" style="2"/>
    <col min="1308" max="1308" width="10.625" style="2" customWidth="1"/>
    <col min="1309" max="1323" width="8.625" style="2" customWidth="1"/>
    <col min="1324" max="1324" width="49.25" style="2" customWidth="1"/>
    <col min="1325" max="1563" width="8.625" style="2"/>
    <col min="1564" max="1564" width="10.625" style="2" customWidth="1"/>
    <col min="1565" max="1579" width="8.625" style="2" customWidth="1"/>
    <col min="1580" max="1580" width="49.25" style="2" customWidth="1"/>
    <col min="1581" max="1819" width="8.625" style="2"/>
    <col min="1820" max="1820" width="10.625" style="2" customWidth="1"/>
    <col min="1821" max="1835" width="8.625" style="2" customWidth="1"/>
    <col min="1836" max="1836" width="49.25" style="2" customWidth="1"/>
    <col min="1837" max="2075" width="8.625" style="2"/>
    <col min="2076" max="2076" width="10.625" style="2" customWidth="1"/>
    <col min="2077" max="2091" width="8.625" style="2" customWidth="1"/>
    <col min="2092" max="2092" width="49.25" style="2" customWidth="1"/>
    <col min="2093" max="2331" width="8.625" style="2"/>
    <col min="2332" max="2332" width="10.625" style="2" customWidth="1"/>
    <col min="2333" max="2347" width="8.625" style="2" customWidth="1"/>
    <col min="2348" max="2348" width="49.25" style="2" customWidth="1"/>
    <col min="2349" max="2587" width="8.625" style="2"/>
    <col min="2588" max="2588" width="10.625" style="2" customWidth="1"/>
    <col min="2589" max="2603" width="8.625" style="2" customWidth="1"/>
    <col min="2604" max="2604" width="49.25" style="2" customWidth="1"/>
    <col min="2605" max="2843" width="8.625" style="2"/>
    <col min="2844" max="2844" width="10.625" style="2" customWidth="1"/>
    <col min="2845" max="2859" width="8.625" style="2" customWidth="1"/>
    <col min="2860" max="2860" width="49.25" style="2" customWidth="1"/>
    <col min="2861" max="3099" width="8.625" style="2"/>
    <col min="3100" max="3100" width="10.625" style="2" customWidth="1"/>
    <col min="3101" max="3115" width="8.625" style="2" customWidth="1"/>
    <col min="3116" max="3116" width="49.25" style="2" customWidth="1"/>
    <col min="3117" max="3355" width="8.625" style="2"/>
    <col min="3356" max="3356" width="10.625" style="2" customWidth="1"/>
    <col min="3357" max="3371" width="8.625" style="2" customWidth="1"/>
    <col min="3372" max="3372" width="49.25" style="2" customWidth="1"/>
    <col min="3373" max="3611" width="8.625" style="2"/>
    <col min="3612" max="3612" width="10.625" style="2" customWidth="1"/>
    <col min="3613" max="3627" width="8.625" style="2" customWidth="1"/>
    <col min="3628" max="3628" width="49.25" style="2" customWidth="1"/>
    <col min="3629" max="3867" width="8.625" style="2"/>
    <col min="3868" max="3868" width="10.625" style="2" customWidth="1"/>
    <col min="3869" max="3883" width="8.625" style="2" customWidth="1"/>
    <col min="3884" max="3884" width="49.25" style="2" customWidth="1"/>
    <col min="3885" max="4123" width="8.625" style="2"/>
    <col min="4124" max="4124" width="10.625" style="2" customWidth="1"/>
    <col min="4125" max="4139" width="8.625" style="2" customWidth="1"/>
    <col min="4140" max="4140" width="49.25" style="2" customWidth="1"/>
    <col min="4141" max="4379" width="8.625" style="2"/>
    <col min="4380" max="4380" width="10.625" style="2" customWidth="1"/>
    <col min="4381" max="4395" width="8.625" style="2" customWidth="1"/>
    <col min="4396" max="4396" width="49.25" style="2" customWidth="1"/>
    <col min="4397" max="4635" width="8.625" style="2"/>
    <col min="4636" max="4636" width="10.625" style="2" customWidth="1"/>
    <col min="4637" max="4651" width="8.625" style="2" customWidth="1"/>
    <col min="4652" max="4652" width="49.25" style="2" customWidth="1"/>
    <col min="4653" max="4891" width="8.625" style="2"/>
    <col min="4892" max="4892" width="10.625" style="2" customWidth="1"/>
    <col min="4893" max="4907" width="8.625" style="2" customWidth="1"/>
    <col min="4908" max="4908" width="49.25" style="2" customWidth="1"/>
    <col min="4909" max="5147" width="8.625" style="2"/>
    <col min="5148" max="5148" width="10.625" style="2" customWidth="1"/>
    <col min="5149" max="5163" width="8.625" style="2" customWidth="1"/>
    <col min="5164" max="5164" width="49.25" style="2" customWidth="1"/>
    <col min="5165" max="5403" width="8.625" style="2"/>
    <col min="5404" max="5404" width="10.625" style="2" customWidth="1"/>
    <col min="5405" max="5419" width="8.625" style="2" customWidth="1"/>
    <col min="5420" max="5420" width="49.25" style="2" customWidth="1"/>
    <col min="5421" max="5659" width="8.625" style="2"/>
    <col min="5660" max="5660" width="10.625" style="2" customWidth="1"/>
    <col min="5661" max="5675" width="8.625" style="2" customWidth="1"/>
    <col min="5676" max="5676" width="49.25" style="2" customWidth="1"/>
    <col min="5677" max="5915" width="8.625" style="2"/>
    <col min="5916" max="5916" width="10.625" style="2" customWidth="1"/>
    <col min="5917" max="5931" width="8.625" style="2" customWidth="1"/>
    <col min="5932" max="5932" width="49.25" style="2" customWidth="1"/>
    <col min="5933" max="6171" width="8.625" style="2"/>
    <col min="6172" max="6172" width="10.625" style="2" customWidth="1"/>
    <col min="6173" max="6187" width="8.625" style="2" customWidth="1"/>
    <col min="6188" max="6188" width="49.25" style="2" customWidth="1"/>
    <col min="6189" max="6427" width="8.625" style="2"/>
    <col min="6428" max="6428" width="10.625" style="2" customWidth="1"/>
    <col min="6429" max="6443" width="8.625" style="2" customWidth="1"/>
    <col min="6444" max="6444" width="49.25" style="2" customWidth="1"/>
    <col min="6445" max="6683" width="8.625" style="2"/>
    <col min="6684" max="6684" width="10.625" style="2" customWidth="1"/>
    <col min="6685" max="6699" width="8.625" style="2" customWidth="1"/>
    <col min="6700" max="6700" width="49.25" style="2" customWidth="1"/>
    <col min="6701" max="6939" width="8.625" style="2"/>
    <col min="6940" max="6940" width="10.625" style="2" customWidth="1"/>
    <col min="6941" max="6955" width="8.625" style="2" customWidth="1"/>
    <col min="6956" max="6956" width="49.25" style="2" customWidth="1"/>
    <col min="6957" max="7195" width="8.625" style="2"/>
    <col min="7196" max="7196" width="10.625" style="2" customWidth="1"/>
    <col min="7197" max="7211" width="8.625" style="2" customWidth="1"/>
    <col min="7212" max="7212" width="49.25" style="2" customWidth="1"/>
    <col min="7213" max="7451" width="8.625" style="2"/>
    <col min="7452" max="7452" width="10.625" style="2" customWidth="1"/>
    <col min="7453" max="7467" width="8.625" style="2" customWidth="1"/>
    <col min="7468" max="7468" width="49.25" style="2" customWidth="1"/>
    <col min="7469" max="7707" width="8.625" style="2"/>
    <col min="7708" max="7708" width="10.625" style="2" customWidth="1"/>
    <col min="7709" max="7723" width="8.625" style="2" customWidth="1"/>
    <col min="7724" max="7724" width="49.25" style="2" customWidth="1"/>
    <col min="7725" max="7963" width="8.625" style="2"/>
    <col min="7964" max="7964" width="10.625" style="2" customWidth="1"/>
    <col min="7965" max="7979" width="8.625" style="2" customWidth="1"/>
    <col min="7980" max="7980" width="49.25" style="2" customWidth="1"/>
    <col min="7981" max="8219" width="8.625" style="2"/>
    <col min="8220" max="8220" width="10.625" style="2" customWidth="1"/>
    <col min="8221" max="8235" width="8.625" style="2" customWidth="1"/>
    <col min="8236" max="8236" width="49.25" style="2" customWidth="1"/>
    <col min="8237" max="8475" width="8.625" style="2"/>
    <col min="8476" max="8476" width="10.625" style="2" customWidth="1"/>
    <col min="8477" max="8491" width="8.625" style="2" customWidth="1"/>
    <col min="8492" max="8492" width="49.25" style="2" customWidth="1"/>
    <col min="8493" max="8731" width="8.625" style="2"/>
    <col min="8732" max="8732" width="10.625" style="2" customWidth="1"/>
    <col min="8733" max="8747" width="8.625" style="2" customWidth="1"/>
    <col min="8748" max="8748" width="49.25" style="2" customWidth="1"/>
    <col min="8749" max="8987" width="8.625" style="2"/>
    <col min="8988" max="8988" width="10.625" style="2" customWidth="1"/>
    <col min="8989" max="9003" width="8.625" style="2" customWidth="1"/>
    <col min="9004" max="9004" width="49.25" style="2" customWidth="1"/>
    <col min="9005" max="9243" width="8.625" style="2"/>
    <col min="9244" max="9244" width="10.625" style="2" customWidth="1"/>
    <col min="9245" max="9259" width="8.625" style="2" customWidth="1"/>
    <col min="9260" max="9260" width="49.25" style="2" customWidth="1"/>
    <col min="9261" max="9499" width="8.625" style="2"/>
    <col min="9500" max="9500" width="10.625" style="2" customWidth="1"/>
    <col min="9501" max="9515" width="8.625" style="2" customWidth="1"/>
    <col min="9516" max="9516" width="49.25" style="2" customWidth="1"/>
    <col min="9517" max="9755" width="8.625" style="2"/>
    <col min="9756" max="9756" width="10.625" style="2" customWidth="1"/>
    <col min="9757" max="9771" width="8.625" style="2" customWidth="1"/>
    <col min="9772" max="9772" width="49.25" style="2" customWidth="1"/>
    <col min="9773" max="10011" width="8.625" style="2"/>
    <col min="10012" max="10012" width="10.625" style="2" customWidth="1"/>
    <col min="10013" max="10027" width="8.625" style="2" customWidth="1"/>
    <col min="10028" max="10028" width="49.25" style="2" customWidth="1"/>
    <col min="10029" max="10267" width="8.625" style="2"/>
    <col min="10268" max="10268" width="10.625" style="2" customWidth="1"/>
    <col min="10269" max="10283" width="8.625" style="2" customWidth="1"/>
    <col min="10284" max="10284" width="49.25" style="2" customWidth="1"/>
    <col min="10285" max="10523" width="8.625" style="2"/>
    <col min="10524" max="10524" width="10.625" style="2" customWidth="1"/>
    <col min="10525" max="10539" width="8.625" style="2" customWidth="1"/>
    <col min="10540" max="10540" width="49.25" style="2" customWidth="1"/>
    <col min="10541" max="10779" width="8.625" style="2"/>
    <col min="10780" max="10780" width="10.625" style="2" customWidth="1"/>
    <col min="10781" max="10795" width="8.625" style="2" customWidth="1"/>
    <col min="10796" max="10796" width="49.25" style="2" customWidth="1"/>
    <col min="10797" max="11035" width="8.625" style="2"/>
    <col min="11036" max="11036" width="10.625" style="2" customWidth="1"/>
    <col min="11037" max="11051" width="8.625" style="2" customWidth="1"/>
    <col min="11052" max="11052" width="49.25" style="2" customWidth="1"/>
    <col min="11053" max="11291" width="8.625" style="2"/>
    <col min="11292" max="11292" width="10.625" style="2" customWidth="1"/>
    <col min="11293" max="11307" width="8.625" style="2" customWidth="1"/>
    <col min="11308" max="11308" width="49.25" style="2" customWidth="1"/>
    <col min="11309" max="11547" width="8.625" style="2"/>
    <col min="11548" max="11548" width="10.625" style="2" customWidth="1"/>
    <col min="11549" max="11563" width="8.625" style="2" customWidth="1"/>
    <col min="11564" max="11564" width="49.25" style="2" customWidth="1"/>
    <col min="11565" max="11803" width="8.625" style="2"/>
    <col min="11804" max="11804" width="10.625" style="2" customWidth="1"/>
    <col min="11805" max="11819" width="8.625" style="2" customWidth="1"/>
    <col min="11820" max="11820" width="49.25" style="2" customWidth="1"/>
    <col min="11821" max="12059" width="8.625" style="2"/>
    <col min="12060" max="12060" width="10.625" style="2" customWidth="1"/>
    <col min="12061" max="12075" width="8.625" style="2" customWidth="1"/>
    <col min="12076" max="12076" width="49.25" style="2" customWidth="1"/>
    <col min="12077" max="12315" width="8.625" style="2"/>
    <col min="12316" max="12316" width="10.625" style="2" customWidth="1"/>
    <col min="12317" max="12331" width="8.625" style="2" customWidth="1"/>
    <col min="12332" max="12332" width="49.25" style="2" customWidth="1"/>
    <col min="12333" max="12571" width="8.625" style="2"/>
    <col min="12572" max="12572" width="10.625" style="2" customWidth="1"/>
    <col min="12573" max="12587" width="8.625" style="2" customWidth="1"/>
    <col min="12588" max="12588" width="49.25" style="2" customWidth="1"/>
    <col min="12589" max="12827" width="8.625" style="2"/>
    <col min="12828" max="12828" width="10.625" style="2" customWidth="1"/>
    <col min="12829" max="12843" width="8.625" style="2" customWidth="1"/>
    <col min="12844" max="12844" width="49.25" style="2" customWidth="1"/>
    <col min="12845" max="13083" width="8.625" style="2"/>
    <col min="13084" max="13084" width="10.625" style="2" customWidth="1"/>
    <col min="13085" max="13099" width="8.625" style="2" customWidth="1"/>
    <col min="13100" max="13100" width="49.25" style="2" customWidth="1"/>
    <col min="13101" max="13339" width="8.625" style="2"/>
    <col min="13340" max="13340" width="10.625" style="2" customWidth="1"/>
    <col min="13341" max="13355" width="8.625" style="2" customWidth="1"/>
    <col min="13356" max="13356" width="49.25" style="2" customWidth="1"/>
    <col min="13357" max="13595" width="8.625" style="2"/>
    <col min="13596" max="13596" width="10.625" style="2" customWidth="1"/>
    <col min="13597" max="13611" width="8.625" style="2" customWidth="1"/>
    <col min="13612" max="13612" width="49.25" style="2" customWidth="1"/>
    <col min="13613" max="13851" width="8.625" style="2"/>
    <col min="13852" max="13852" width="10.625" style="2" customWidth="1"/>
    <col min="13853" max="13867" width="8.625" style="2" customWidth="1"/>
    <col min="13868" max="13868" width="49.25" style="2" customWidth="1"/>
    <col min="13869" max="14107" width="8.625" style="2"/>
    <col min="14108" max="14108" width="10.625" style="2" customWidth="1"/>
    <col min="14109" max="14123" width="8.625" style="2" customWidth="1"/>
    <col min="14124" max="14124" width="49.25" style="2" customWidth="1"/>
    <col min="14125" max="14363" width="8.625" style="2"/>
    <col min="14364" max="14364" width="10.625" style="2" customWidth="1"/>
    <col min="14365" max="14379" width="8.625" style="2" customWidth="1"/>
    <col min="14380" max="14380" width="49.25" style="2" customWidth="1"/>
    <col min="14381" max="14619" width="8.625" style="2"/>
    <col min="14620" max="14620" width="10.625" style="2" customWidth="1"/>
    <col min="14621" max="14635" width="8.625" style="2" customWidth="1"/>
    <col min="14636" max="14636" width="49.25" style="2" customWidth="1"/>
    <col min="14637" max="14875" width="8.625" style="2"/>
    <col min="14876" max="14876" width="10.625" style="2" customWidth="1"/>
    <col min="14877" max="14891" width="8.625" style="2" customWidth="1"/>
    <col min="14892" max="14892" width="49.25" style="2" customWidth="1"/>
    <col min="14893" max="15131" width="8.625" style="2"/>
    <col min="15132" max="15132" width="10.625" style="2" customWidth="1"/>
    <col min="15133" max="15147" width="8.625" style="2" customWidth="1"/>
    <col min="15148" max="15148" width="49.25" style="2" customWidth="1"/>
    <col min="15149" max="15387" width="8.625" style="2"/>
    <col min="15388" max="15388" width="10.625" style="2" customWidth="1"/>
    <col min="15389" max="15403" width="8.625" style="2" customWidth="1"/>
    <col min="15404" max="15404" width="49.25" style="2" customWidth="1"/>
    <col min="15405" max="15643" width="8.625" style="2"/>
    <col min="15644" max="15644" width="10.625" style="2" customWidth="1"/>
    <col min="15645" max="15659" width="8.625" style="2" customWidth="1"/>
    <col min="15660" max="15660" width="49.25" style="2" customWidth="1"/>
    <col min="15661" max="15899" width="8.625" style="2"/>
    <col min="15900" max="15900" width="10.625" style="2" customWidth="1"/>
    <col min="15901" max="15915" width="8.625" style="2" customWidth="1"/>
    <col min="15916" max="15916" width="49.25" style="2" customWidth="1"/>
    <col min="15917" max="16155" width="8.625" style="2"/>
    <col min="16156" max="16156" width="10.625" style="2" customWidth="1"/>
    <col min="16157" max="16171" width="8.625" style="2" customWidth="1"/>
    <col min="16172" max="16172" width="49.25" style="2" customWidth="1"/>
    <col min="16173" max="16384" width="8.625" style="2"/>
  </cols>
  <sheetData>
    <row r="1" spans="1:45" s="57" customFormat="1" ht="18" customHeight="1">
      <c r="B1" s="65" t="s">
        <v>593</v>
      </c>
      <c r="D1" s="568"/>
      <c r="AI1" s="59" t="s">
        <v>15</v>
      </c>
    </row>
    <row r="2" spans="1:45" s="569" customFormat="1" ht="7.5" customHeight="1">
      <c r="B2" s="573"/>
      <c r="D2" s="570"/>
      <c r="E2" s="571"/>
      <c r="F2" s="571"/>
      <c r="AI2" s="572"/>
      <c r="AS2" s="572"/>
    </row>
    <row r="3" spans="1:45" s="57" customFormat="1" ht="18" customHeight="1">
      <c r="B3" s="847" t="s">
        <v>239</v>
      </c>
      <c r="C3" s="847"/>
      <c r="D3" s="847"/>
      <c r="E3" s="253" t="s">
        <v>554</v>
      </c>
      <c r="G3" s="846" t="s">
        <v>237</v>
      </c>
      <c r="H3" s="846"/>
      <c r="I3" s="841" t="s">
        <v>592</v>
      </c>
      <c r="J3" s="841"/>
      <c r="K3" s="841"/>
      <c r="L3" s="841"/>
      <c r="AI3" s="59"/>
      <c r="AS3" s="59"/>
    </row>
    <row r="4" spans="1:45" ht="7.5" customHeight="1"/>
    <row r="5" spans="1:45" ht="12.75" thickBot="1">
      <c r="C5" s="1" t="s">
        <v>576</v>
      </c>
    </row>
    <row r="6" spans="1:45" ht="91.5" customHeight="1" thickBot="1">
      <c r="C6" s="848" t="s">
        <v>577</v>
      </c>
      <c r="D6" s="849"/>
      <c r="E6" s="849"/>
      <c r="F6" s="849"/>
      <c r="G6" s="849"/>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50"/>
    </row>
    <row r="7" spans="1:45" ht="7.5" customHeight="1"/>
    <row r="8" spans="1:45" ht="13.5">
      <c r="B8" s="58" t="s">
        <v>547</v>
      </c>
    </row>
    <row r="9" spans="1:45" ht="12" customHeight="1">
      <c r="C9" s="842" t="s">
        <v>317</v>
      </c>
      <c r="D9" s="844" t="s">
        <v>298</v>
      </c>
      <c r="E9" s="842" t="s">
        <v>316</v>
      </c>
      <c r="F9" s="84" t="s">
        <v>303</v>
      </c>
      <c r="G9" s="85"/>
      <c r="H9" s="85"/>
      <c r="I9" s="85"/>
      <c r="J9" s="85"/>
      <c r="K9" s="84" t="s">
        <v>373</v>
      </c>
      <c r="L9" s="86"/>
      <c r="M9" s="84" t="s">
        <v>370</v>
      </c>
      <c r="N9" s="86"/>
      <c r="O9" s="84" t="s">
        <v>374</v>
      </c>
      <c r="P9" s="86"/>
      <c r="Q9" s="84" t="s">
        <v>375</v>
      </c>
      <c r="R9" s="85"/>
      <c r="S9" s="87"/>
      <c r="T9" s="113" t="s">
        <v>379</v>
      </c>
      <c r="U9" s="86"/>
      <c r="V9" s="84" t="s">
        <v>380</v>
      </c>
      <c r="W9" s="86"/>
      <c r="X9" s="84" t="s">
        <v>381</v>
      </c>
      <c r="Y9" s="86"/>
      <c r="Z9" s="84" t="s">
        <v>382</v>
      </c>
      <c r="AA9" s="86"/>
      <c r="AB9" s="87"/>
      <c r="AC9" s="132"/>
      <c r="AD9" s="87"/>
      <c r="AE9" s="80" t="s">
        <v>302</v>
      </c>
      <c r="AF9" s="81"/>
      <c r="AG9" s="81"/>
      <c r="AH9" s="81"/>
      <c r="AI9" s="82"/>
    </row>
    <row r="10" spans="1:45" ht="24">
      <c r="C10" s="843"/>
      <c r="D10" s="845"/>
      <c r="E10" s="843"/>
      <c r="F10" s="88" t="s">
        <v>311</v>
      </c>
      <c r="G10" s="89" t="s">
        <v>299</v>
      </c>
      <c r="H10" s="90" t="s">
        <v>313</v>
      </c>
      <c r="I10" s="90" t="s">
        <v>549</v>
      </c>
      <c r="J10" s="90" t="s">
        <v>329</v>
      </c>
      <c r="K10" s="90" t="s">
        <v>377</v>
      </c>
      <c r="L10" s="90" t="s">
        <v>378</v>
      </c>
      <c r="M10" s="90" t="s">
        <v>377</v>
      </c>
      <c r="N10" s="90" t="s">
        <v>378</v>
      </c>
      <c r="O10" s="90" t="s">
        <v>377</v>
      </c>
      <c r="P10" s="90" t="s">
        <v>378</v>
      </c>
      <c r="Q10" s="90" t="s">
        <v>377</v>
      </c>
      <c r="R10" s="90" t="s">
        <v>378</v>
      </c>
      <c r="S10" s="88" t="s">
        <v>300</v>
      </c>
      <c r="T10" s="90" t="s">
        <v>377</v>
      </c>
      <c r="U10" s="90" t="s">
        <v>378</v>
      </c>
      <c r="V10" s="90" t="s">
        <v>377</v>
      </c>
      <c r="W10" s="90" t="s">
        <v>378</v>
      </c>
      <c r="X10" s="90" t="s">
        <v>377</v>
      </c>
      <c r="Y10" s="90" t="s">
        <v>378</v>
      </c>
      <c r="Z10" s="90" t="s">
        <v>377</v>
      </c>
      <c r="AA10" s="90" t="s">
        <v>378</v>
      </c>
      <c r="AB10" s="88" t="s">
        <v>301</v>
      </c>
      <c r="AC10" s="577" t="s">
        <v>252</v>
      </c>
      <c r="AD10" s="88" t="s">
        <v>247</v>
      </c>
      <c r="AE10" s="83" t="s">
        <v>299</v>
      </c>
      <c r="AF10" s="83" t="s">
        <v>305</v>
      </c>
      <c r="AG10" s="83" t="s">
        <v>300</v>
      </c>
      <c r="AH10" s="83" t="s">
        <v>301</v>
      </c>
      <c r="AI10" s="83" t="s">
        <v>252</v>
      </c>
      <c r="AJ10" s="67"/>
    </row>
    <row r="11" spans="1:45" s="95" customFormat="1" ht="4.5" customHeight="1">
      <c r="B11" s="96"/>
      <c r="C11" s="97"/>
      <c r="D11" s="170"/>
      <c r="E11" s="60"/>
      <c r="F11" s="169"/>
      <c r="G11" s="61"/>
      <c r="H11" s="168"/>
      <c r="I11" s="168"/>
      <c r="J11" s="100"/>
      <c r="K11" s="100"/>
      <c r="L11" s="100"/>
      <c r="M11" s="100"/>
      <c r="N11" s="100"/>
      <c r="O11" s="100"/>
      <c r="P11" s="100"/>
      <c r="Q11" s="100"/>
      <c r="R11" s="100"/>
      <c r="S11" s="169"/>
      <c r="T11" s="100"/>
      <c r="U11" s="100"/>
      <c r="V11" s="100"/>
      <c r="W11" s="100"/>
      <c r="X11" s="100"/>
      <c r="Y11" s="100"/>
      <c r="Z11" s="100"/>
      <c r="AA11" s="100"/>
      <c r="AB11" s="574"/>
      <c r="AC11" s="574"/>
      <c r="AD11" s="169"/>
      <c r="AE11" s="61"/>
      <c r="AF11" s="100"/>
      <c r="AG11" s="169"/>
      <c r="AH11" s="574"/>
      <c r="AI11" s="574"/>
      <c r="AJ11" s="101"/>
    </row>
    <row r="12" spans="1:45">
      <c r="A12" s="2">
        <v>1</v>
      </c>
      <c r="C12" s="475">
        <v>1</v>
      </c>
      <c r="D12" s="110"/>
      <c r="E12" s="61"/>
      <c r="F12" s="61"/>
      <c r="G12" s="61"/>
      <c r="H12" s="61"/>
      <c r="I12" s="61"/>
      <c r="J12" s="68" t="str">
        <f>IFERROR(VLOOKUP($G12,'様式8-3'!$B$11:$N$57,11,FALSE),"")</f>
        <v/>
      </c>
      <c r="K12" s="102" t="str">
        <f>IFERROR(VLOOKUP($G12,'様式8-3'!$B$11:$N$57,2,FALSE),"")</f>
        <v/>
      </c>
      <c r="L12" s="102" t="str">
        <f>IFERROR(VLOOKUP($G12,'様式8-3'!$B$11:$N$57,3,FALSE),"")</f>
        <v/>
      </c>
      <c r="M12" s="114" t="str">
        <f>IFERROR(VLOOKUP($G12,'様式8-3'!$B$11:$N$57,4,FALSE),"")</f>
        <v/>
      </c>
      <c r="N12" s="114" t="str">
        <f>IFERROR(VLOOKUP($G12,'様式8-3'!$B$11:$N$57,5,FALSE),"")</f>
        <v/>
      </c>
      <c r="O12" s="114" t="str">
        <f>IFERROR(VLOOKUP($G12,'様式8-3'!$B$11:$N$57,6,FALSE),"")</f>
        <v/>
      </c>
      <c r="P12" s="114" t="str">
        <f>IFERROR(VLOOKUP($G12,'様式8-3'!$B$11:$N$57,7,FALSE),"")</f>
        <v/>
      </c>
      <c r="Q12" s="70"/>
      <c r="R12" s="70"/>
      <c r="S12" s="61"/>
      <c r="T12" s="69" t="str">
        <f t="shared" ref="T12:Y12" si="0">IFERROR(K12*$S12,"")</f>
        <v/>
      </c>
      <c r="U12" s="69" t="str">
        <f t="shared" si="0"/>
        <v/>
      </c>
      <c r="V12" s="117" t="str">
        <f t="shared" si="0"/>
        <v/>
      </c>
      <c r="W12" s="117" t="str">
        <f t="shared" si="0"/>
        <v/>
      </c>
      <c r="X12" s="117" t="str">
        <f t="shared" si="0"/>
        <v/>
      </c>
      <c r="Y12" s="117" t="str">
        <f t="shared" si="0"/>
        <v/>
      </c>
      <c r="Z12" s="70"/>
      <c r="AA12" s="70"/>
      <c r="AB12" s="575" t="str">
        <f>IFERROR(VLOOKUP($G12,'様式8-3'!$B$11:$N$57,12,FALSE),"")</f>
        <v/>
      </c>
      <c r="AC12" s="575" t="str">
        <f>IFERROR(VLOOKUP($G12,'様式8-3'!$B$11:$N$57,13,FALSE),"")</f>
        <v/>
      </c>
      <c r="AD12" s="580"/>
      <c r="AE12" s="61"/>
      <c r="AF12" s="68" t="str">
        <f>IFERROR(VLOOKUP($AE12,'様式8-3'!$B$110:$N$118,2,TRUE),"")</f>
        <v/>
      </c>
      <c r="AG12" s="61"/>
      <c r="AH12" s="579" t="str">
        <f>IFERROR(VLOOKUP($AE12,'様式8-3'!$B$110:$N$118,12,TRUE),"")</f>
        <v/>
      </c>
      <c r="AI12" s="579" t="str">
        <f>IFERROR(VLOOKUP($AE12,'様式8-3'!$B$110:$N$118,13,TRUE),"")</f>
        <v/>
      </c>
    </row>
    <row r="13" spans="1:45">
      <c r="A13" s="2">
        <v>2</v>
      </c>
      <c r="C13" s="475">
        <v>2</v>
      </c>
      <c r="D13" s="110"/>
      <c r="E13" s="61"/>
      <c r="F13" s="61"/>
      <c r="G13" s="61"/>
      <c r="H13" s="61"/>
      <c r="I13" s="61"/>
      <c r="J13" s="68" t="str">
        <f>IFERROR(VLOOKUP($G13,'様式8-3'!$B$11:$N$57,11,FALSE),"")</f>
        <v/>
      </c>
      <c r="K13" s="102" t="str">
        <f>IFERROR(VLOOKUP($G13,'様式8-3'!$B$11:$N$57,2,FALSE),"")</f>
        <v/>
      </c>
      <c r="L13" s="102" t="str">
        <f>IFERROR(VLOOKUP($G13,'様式8-3'!$B$11:$N$57,3,FALSE),"")</f>
        <v/>
      </c>
      <c r="M13" s="114" t="str">
        <f>IFERROR(VLOOKUP($G13,'様式8-3'!$B$11:$N$57,4,FALSE),"")</f>
        <v/>
      </c>
      <c r="N13" s="114" t="str">
        <f>IFERROR(VLOOKUP($G13,'様式8-3'!$B$11:$N$57,5,FALSE),"")</f>
        <v/>
      </c>
      <c r="O13" s="114" t="str">
        <f>IFERROR(VLOOKUP($G13,'様式8-3'!$B$11:$N$57,6,FALSE),"")</f>
        <v/>
      </c>
      <c r="P13" s="114" t="str">
        <f>IFERROR(VLOOKUP($G13,'様式8-3'!$B$11:$N$57,7,FALSE),"")</f>
        <v/>
      </c>
      <c r="Q13" s="70"/>
      <c r="R13" s="70"/>
      <c r="S13" s="61"/>
      <c r="T13" s="69" t="str">
        <f t="shared" ref="T13:T76" si="1">IFERROR(K13*$S13,"")</f>
        <v/>
      </c>
      <c r="U13" s="69" t="str">
        <f t="shared" ref="U13:U76" si="2">IFERROR(L13*$S13,"")</f>
        <v/>
      </c>
      <c r="V13" s="117" t="str">
        <f t="shared" ref="V13:V76" si="3">IFERROR(M13*$S13,"")</f>
        <v/>
      </c>
      <c r="W13" s="117" t="str">
        <f t="shared" ref="W13:W76" si="4">IFERROR(N13*$S13,"")</f>
        <v/>
      </c>
      <c r="X13" s="117" t="str">
        <f t="shared" ref="X13:X76" si="5">IFERROR(O13*$S13,"")</f>
        <v/>
      </c>
      <c r="Y13" s="117" t="str">
        <f t="shared" ref="Y13:Y76" si="6">IFERROR(P13*$S13,"")</f>
        <v/>
      </c>
      <c r="Z13" s="70"/>
      <c r="AA13" s="70"/>
      <c r="AB13" s="575" t="str">
        <f>IFERROR(VLOOKUP($G13,'様式8-3'!$B$11:$N$57,12,FALSE),"")</f>
        <v/>
      </c>
      <c r="AC13" s="575" t="str">
        <f>IFERROR(VLOOKUP($G13,'様式8-3'!$B$11:$N$57,13,FALSE),"")</f>
        <v/>
      </c>
      <c r="AD13" s="580"/>
      <c r="AE13" s="61"/>
      <c r="AF13" s="68" t="str">
        <f>IFERROR(VLOOKUP($AE13,'様式8-3'!$B$110:$N$118,2,TRUE),"")</f>
        <v/>
      </c>
      <c r="AG13" s="61"/>
      <c r="AH13" s="579" t="str">
        <f>IFERROR(VLOOKUP($AE13,'様式8-3'!$B$110:$N$118,12,TRUE),"")</f>
        <v/>
      </c>
      <c r="AI13" s="579" t="str">
        <f>IFERROR(VLOOKUP($AE13,'様式8-3'!$B$110:$N$118,13,TRUE),"")</f>
        <v/>
      </c>
    </row>
    <row r="14" spans="1:45">
      <c r="A14" s="2">
        <v>3</v>
      </c>
      <c r="C14" s="475">
        <v>3</v>
      </c>
      <c r="D14" s="110"/>
      <c r="E14" s="61"/>
      <c r="F14" s="61"/>
      <c r="G14" s="61"/>
      <c r="H14" s="61"/>
      <c r="I14" s="61"/>
      <c r="J14" s="68" t="str">
        <f>IFERROR(VLOOKUP($G14,'様式8-3'!$B$11:$N$57,11,FALSE),"")</f>
        <v/>
      </c>
      <c r="K14" s="102" t="str">
        <f>IFERROR(VLOOKUP($G14,'様式8-3'!$B$11:$N$57,2,FALSE),"")</f>
        <v/>
      </c>
      <c r="L14" s="102" t="str">
        <f>IFERROR(VLOOKUP($G14,'様式8-3'!$B$11:$N$57,3,FALSE),"")</f>
        <v/>
      </c>
      <c r="M14" s="114" t="str">
        <f>IFERROR(VLOOKUP($G14,'様式8-3'!$B$11:$N$57,4,FALSE),"")</f>
        <v/>
      </c>
      <c r="N14" s="114" t="str">
        <f>IFERROR(VLOOKUP($G14,'様式8-3'!$B$11:$N$57,5,FALSE),"")</f>
        <v/>
      </c>
      <c r="O14" s="114" t="str">
        <f>IFERROR(VLOOKUP($G14,'様式8-3'!$B$11:$N$57,6,FALSE),"")</f>
        <v/>
      </c>
      <c r="P14" s="114" t="str">
        <f>IFERROR(VLOOKUP($G14,'様式8-3'!$B$11:$N$57,7,FALSE),"")</f>
        <v/>
      </c>
      <c r="Q14" s="70"/>
      <c r="R14" s="70"/>
      <c r="S14" s="61"/>
      <c r="T14" s="69" t="str">
        <f t="shared" si="1"/>
        <v/>
      </c>
      <c r="U14" s="69" t="str">
        <f t="shared" si="2"/>
        <v/>
      </c>
      <c r="V14" s="117" t="str">
        <f t="shared" si="3"/>
        <v/>
      </c>
      <c r="W14" s="117" t="str">
        <f t="shared" si="4"/>
        <v/>
      </c>
      <c r="X14" s="117" t="str">
        <f t="shared" si="5"/>
        <v/>
      </c>
      <c r="Y14" s="117" t="str">
        <f t="shared" si="6"/>
        <v/>
      </c>
      <c r="Z14" s="70"/>
      <c r="AA14" s="70"/>
      <c r="AB14" s="575" t="str">
        <f>IFERROR(VLOOKUP($G14,'様式8-3'!$B$11:$N$57,12,FALSE),"")</f>
        <v/>
      </c>
      <c r="AC14" s="575" t="str">
        <f>IFERROR(VLOOKUP($G14,'様式8-3'!$B$11:$N$57,13,FALSE),"")</f>
        <v/>
      </c>
      <c r="AD14" s="580"/>
      <c r="AE14" s="61"/>
      <c r="AF14" s="68" t="str">
        <f>IFERROR(VLOOKUP($AE14,'様式8-3'!$B$110:$N$118,2,TRUE),"")</f>
        <v/>
      </c>
      <c r="AG14" s="61"/>
      <c r="AH14" s="579" t="str">
        <f>IFERROR(VLOOKUP($AE14,'様式8-3'!$B$110:$N$118,12,TRUE),"")</f>
        <v/>
      </c>
      <c r="AI14" s="579" t="str">
        <f>IFERROR(VLOOKUP($AE14,'様式8-3'!$B$110:$N$118,13,TRUE),"")</f>
        <v/>
      </c>
    </row>
    <row r="15" spans="1:45">
      <c r="A15" s="2">
        <v>4</v>
      </c>
      <c r="C15" s="475">
        <v>4</v>
      </c>
      <c r="D15" s="110"/>
      <c r="E15" s="61"/>
      <c r="F15" s="61"/>
      <c r="G15" s="61"/>
      <c r="H15" s="61"/>
      <c r="I15" s="61"/>
      <c r="J15" s="68" t="str">
        <f>IFERROR(VLOOKUP($G15,'様式8-3'!$B$11:$N$57,11,FALSE),"")</f>
        <v/>
      </c>
      <c r="K15" s="102" t="str">
        <f>IFERROR(VLOOKUP($G15,'様式8-3'!$B$11:$N$57,2,FALSE),"")</f>
        <v/>
      </c>
      <c r="L15" s="102" t="str">
        <f>IFERROR(VLOOKUP($G15,'様式8-3'!$B$11:$N$57,3,FALSE),"")</f>
        <v/>
      </c>
      <c r="M15" s="114" t="str">
        <f>IFERROR(VLOOKUP($G15,'様式8-3'!$B$11:$N$57,4,FALSE),"")</f>
        <v/>
      </c>
      <c r="N15" s="114" t="str">
        <f>IFERROR(VLOOKUP($G15,'様式8-3'!$B$11:$N$57,5,FALSE),"")</f>
        <v/>
      </c>
      <c r="O15" s="114" t="str">
        <f>IFERROR(VLOOKUP($G15,'様式8-3'!$B$11:$N$57,6,FALSE),"")</f>
        <v/>
      </c>
      <c r="P15" s="114" t="str">
        <f>IFERROR(VLOOKUP($G15,'様式8-3'!$B$11:$N$57,7,FALSE),"")</f>
        <v/>
      </c>
      <c r="Q15" s="70"/>
      <c r="R15" s="70"/>
      <c r="S15" s="61"/>
      <c r="T15" s="69" t="str">
        <f t="shared" si="1"/>
        <v/>
      </c>
      <c r="U15" s="69" t="str">
        <f t="shared" si="2"/>
        <v/>
      </c>
      <c r="V15" s="117" t="str">
        <f t="shared" si="3"/>
        <v/>
      </c>
      <c r="W15" s="117" t="str">
        <f t="shared" si="4"/>
        <v/>
      </c>
      <c r="X15" s="117" t="str">
        <f t="shared" si="5"/>
        <v/>
      </c>
      <c r="Y15" s="117" t="str">
        <f t="shared" si="6"/>
        <v/>
      </c>
      <c r="Z15" s="70"/>
      <c r="AA15" s="70"/>
      <c r="AB15" s="575" t="str">
        <f>IFERROR(VLOOKUP($G15,'様式8-3'!$B$11:$N$57,12,FALSE),"")</f>
        <v/>
      </c>
      <c r="AC15" s="575" t="str">
        <f>IFERROR(VLOOKUP($G15,'様式8-3'!$B$11:$N$57,13,FALSE),"")</f>
        <v/>
      </c>
      <c r="AD15" s="580"/>
      <c r="AE15" s="61"/>
      <c r="AF15" s="68" t="str">
        <f>IFERROR(VLOOKUP($AE15,'様式8-3'!$B$110:$N$118,2,TRUE),"")</f>
        <v/>
      </c>
      <c r="AG15" s="61"/>
      <c r="AH15" s="579" t="str">
        <f>IFERROR(VLOOKUP($AE15,'様式8-3'!$B$110:$N$118,12,TRUE),"")</f>
        <v/>
      </c>
      <c r="AI15" s="579" t="str">
        <f>IFERROR(VLOOKUP($AE15,'様式8-3'!$B$110:$N$118,13,TRUE),"")</f>
        <v/>
      </c>
    </row>
    <row r="16" spans="1:45">
      <c r="A16" s="2">
        <v>5</v>
      </c>
      <c r="C16" s="475">
        <v>5</v>
      </c>
      <c r="D16" s="110"/>
      <c r="E16" s="61"/>
      <c r="F16" s="61"/>
      <c r="G16" s="61"/>
      <c r="H16" s="61"/>
      <c r="I16" s="61"/>
      <c r="J16" s="68" t="str">
        <f>IFERROR(VLOOKUP($G16,'様式8-3'!$B$11:$N$57,11,FALSE),"")</f>
        <v/>
      </c>
      <c r="K16" s="102" t="str">
        <f>IFERROR(VLOOKUP($G16,'様式8-3'!$B$11:$N$57,2,FALSE),"")</f>
        <v/>
      </c>
      <c r="L16" s="102" t="str">
        <f>IFERROR(VLOOKUP($G16,'様式8-3'!$B$11:$N$57,3,FALSE),"")</f>
        <v/>
      </c>
      <c r="M16" s="114" t="str">
        <f>IFERROR(VLOOKUP($G16,'様式8-3'!$B$11:$N$57,4,FALSE),"")</f>
        <v/>
      </c>
      <c r="N16" s="114" t="str">
        <f>IFERROR(VLOOKUP($G16,'様式8-3'!$B$11:$N$57,5,FALSE),"")</f>
        <v/>
      </c>
      <c r="O16" s="114" t="str">
        <f>IFERROR(VLOOKUP($G16,'様式8-3'!$B$11:$N$57,6,FALSE),"")</f>
        <v/>
      </c>
      <c r="P16" s="114" t="str">
        <f>IFERROR(VLOOKUP($G16,'様式8-3'!$B$11:$N$57,7,FALSE),"")</f>
        <v/>
      </c>
      <c r="Q16" s="70"/>
      <c r="R16" s="70"/>
      <c r="S16" s="61"/>
      <c r="T16" s="69" t="str">
        <f t="shared" si="1"/>
        <v/>
      </c>
      <c r="U16" s="69" t="str">
        <f t="shared" si="2"/>
        <v/>
      </c>
      <c r="V16" s="117" t="str">
        <f t="shared" si="3"/>
        <v/>
      </c>
      <c r="W16" s="117" t="str">
        <f t="shared" si="4"/>
        <v/>
      </c>
      <c r="X16" s="117" t="str">
        <f t="shared" si="5"/>
        <v/>
      </c>
      <c r="Y16" s="117" t="str">
        <f t="shared" si="6"/>
        <v/>
      </c>
      <c r="Z16" s="70"/>
      <c r="AA16" s="70"/>
      <c r="AB16" s="575" t="str">
        <f>IFERROR(VLOOKUP($G16,'様式8-3'!$B$11:$N$57,12,FALSE),"")</f>
        <v/>
      </c>
      <c r="AC16" s="575" t="str">
        <f>IFERROR(VLOOKUP($G16,'様式8-3'!$B$11:$N$57,13,FALSE),"")</f>
        <v/>
      </c>
      <c r="AD16" s="580"/>
      <c r="AE16" s="61"/>
      <c r="AF16" s="68" t="str">
        <f>IFERROR(VLOOKUP($AE16,'様式8-3'!$B$110:$N$118,2,TRUE),"")</f>
        <v/>
      </c>
      <c r="AG16" s="61"/>
      <c r="AH16" s="579" t="str">
        <f>IFERROR(VLOOKUP($AE16,'様式8-3'!$B$110:$N$118,12,TRUE),"")</f>
        <v/>
      </c>
      <c r="AI16" s="579" t="str">
        <f>IFERROR(VLOOKUP($AE16,'様式8-3'!$B$110:$N$118,13,TRUE),"")</f>
        <v/>
      </c>
    </row>
    <row r="17" spans="1:35">
      <c r="A17" s="2">
        <v>6</v>
      </c>
      <c r="C17" s="475">
        <v>6</v>
      </c>
      <c r="D17" s="110"/>
      <c r="E17" s="61"/>
      <c r="F17" s="61"/>
      <c r="G17" s="61"/>
      <c r="H17" s="61"/>
      <c r="I17" s="61"/>
      <c r="J17" s="68" t="str">
        <f>IFERROR(VLOOKUP($G17,'様式8-3'!$B$11:$N$57,11,FALSE),"")</f>
        <v/>
      </c>
      <c r="K17" s="102" t="str">
        <f>IFERROR(VLOOKUP($G17,'様式8-3'!$B$11:$N$57,2,FALSE),"")</f>
        <v/>
      </c>
      <c r="L17" s="102" t="str">
        <f>IFERROR(VLOOKUP($G17,'様式8-3'!$B$11:$N$57,3,FALSE),"")</f>
        <v/>
      </c>
      <c r="M17" s="114" t="str">
        <f>IFERROR(VLOOKUP($G17,'様式8-3'!$B$11:$N$57,4,FALSE),"")</f>
        <v/>
      </c>
      <c r="N17" s="114" t="str">
        <f>IFERROR(VLOOKUP($G17,'様式8-3'!$B$11:$N$57,5,FALSE),"")</f>
        <v/>
      </c>
      <c r="O17" s="114" t="str">
        <f>IFERROR(VLOOKUP($G17,'様式8-3'!$B$11:$N$57,6,FALSE),"")</f>
        <v/>
      </c>
      <c r="P17" s="114" t="str">
        <f>IFERROR(VLOOKUP($G17,'様式8-3'!$B$11:$N$57,7,FALSE),"")</f>
        <v/>
      </c>
      <c r="Q17" s="70"/>
      <c r="R17" s="70"/>
      <c r="S17" s="61"/>
      <c r="T17" s="69" t="str">
        <f t="shared" si="1"/>
        <v/>
      </c>
      <c r="U17" s="69" t="str">
        <f t="shared" si="2"/>
        <v/>
      </c>
      <c r="V17" s="117" t="str">
        <f t="shared" si="3"/>
        <v/>
      </c>
      <c r="W17" s="117" t="str">
        <f t="shared" si="4"/>
        <v/>
      </c>
      <c r="X17" s="117" t="str">
        <f t="shared" si="5"/>
        <v/>
      </c>
      <c r="Y17" s="117" t="str">
        <f t="shared" si="6"/>
        <v/>
      </c>
      <c r="Z17" s="70"/>
      <c r="AA17" s="70"/>
      <c r="AB17" s="575" t="str">
        <f>IFERROR(VLOOKUP($G17,'様式8-3'!$B$11:$N$57,12,FALSE),"")</f>
        <v/>
      </c>
      <c r="AC17" s="575" t="str">
        <f>IFERROR(VLOOKUP($G17,'様式8-3'!$B$11:$N$57,13,FALSE),"")</f>
        <v/>
      </c>
      <c r="AD17" s="580"/>
      <c r="AE17" s="61"/>
      <c r="AF17" s="68" t="str">
        <f>IFERROR(VLOOKUP($AE17,'様式8-3'!$B$110:$N$118,2,TRUE),"")</f>
        <v/>
      </c>
      <c r="AG17" s="61"/>
      <c r="AH17" s="579" t="str">
        <f>IFERROR(VLOOKUP($AE17,'様式8-3'!$B$110:$N$118,12,TRUE),"")</f>
        <v/>
      </c>
      <c r="AI17" s="579" t="str">
        <f>IFERROR(VLOOKUP($AE17,'様式8-3'!$B$110:$N$118,13,TRUE),"")</f>
        <v/>
      </c>
    </row>
    <row r="18" spans="1:35">
      <c r="A18" s="2">
        <v>7</v>
      </c>
      <c r="C18" s="475">
        <v>7</v>
      </c>
      <c r="D18" s="110"/>
      <c r="E18" s="61"/>
      <c r="F18" s="61"/>
      <c r="G18" s="61"/>
      <c r="H18" s="61"/>
      <c r="I18" s="61"/>
      <c r="J18" s="68" t="str">
        <f>IFERROR(VLOOKUP($G18,'様式8-3'!$B$11:$N$57,11,FALSE),"")</f>
        <v/>
      </c>
      <c r="K18" s="102" t="str">
        <f>IFERROR(VLOOKUP($G18,'様式8-3'!$B$11:$N$57,2,FALSE),"")</f>
        <v/>
      </c>
      <c r="L18" s="102" t="str">
        <f>IFERROR(VLOOKUP($G18,'様式8-3'!$B$11:$N$57,3,FALSE),"")</f>
        <v/>
      </c>
      <c r="M18" s="114" t="str">
        <f>IFERROR(VLOOKUP($G18,'様式8-3'!$B$11:$N$57,4,FALSE),"")</f>
        <v/>
      </c>
      <c r="N18" s="114" t="str">
        <f>IFERROR(VLOOKUP($G18,'様式8-3'!$B$11:$N$57,5,FALSE),"")</f>
        <v/>
      </c>
      <c r="O18" s="114" t="str">
        <f>IFERROR(VLOOKUP($G18,'様式8-3'!$B$11:$N$57,6,FALSE),"")</f>
        <v/>
      </c>
      <c r="P18" s="114" t="str">
        <f>IFERROR(VLOOKUP($G18,'様式8-3'!$B$11:$N$57,7,FALSE),"")</f>
        <v/>
      </c>
      <c r="Q18" s="70"/>
      <c r="R18" s="70"/>
      <c r="S18" s="61"/>
      <c r="T18" s="69" t="str">
        <f t="shared" si="1"/>
        <v/>
      </c>
      <c r="U18" s="69" t="str">
        <f t="shared" si="2"/>
        <v/>
      </c>
      <c r="V18" s="117" t="str">
        <f t="shared" si="3"/>
        <v/>
      </c>
      <c r="W18" s="117" t="str">
        <f t="shared" si="4"/>
        <v/>
      </c>
      <c r="X18" s="117" t="str">
        <f t="shared" si="5"/>
        <v/>
      </c>
      <c r="Y18" s="117" t="str">
        <f t="shared" si="6"/>
        <v/>
      </c>
      <c r="Z18" s="70"/>
      <c r="AA18" s="70"/>
      <c r="AB18" s="575" t="str">
        <f>IFERROR(VLOOKUP($G18,'様式8-3'!$B$11:$N$57,12,FALSE),"")</f>
        <v/>
      </c>
      <c r="AC18" s="575" t="str">
        <f>IFERROR(VLOOKUP($G18,'様式8-3'!$B$11:$N$57,13,FALSE),"")</f>
        <v/>
      </c>
      <c r="AD18" s="580"/>
      <c r="AE18" s="61"/>
      <c r="AF18" s="68" t="str">
        <f>IFERROR(VLOOKUP($AE18,'様式8-3'!$B$110:$N$118,2,TRUE),"")</f>
        <v/>
      </c>
      <c r="AG18" s="61"/>
      <c r="AH18" s="579" t="str">
        <f>IFERROR(VLOOKUP($AE18,'様式8-3'!$B$110:$N$118,12,TRUE),"")</f>
        <v/>
      </c>
      <c r="AI18" s="579" t="str">
        <f>IFERROR(VLOOKUP($AE18,'様式8-3'!$B$110:$N$118,13,TRUE),"")</f>
        <v/>
      </c>
    </row>
    <row r="19" spans="1:35">
      <c r="A19" s="2">
        <v>8</v>
      </c>
      <c r="C19" s="475">
        <v>8</v>
      </c>
      <c r="D19" s="110"/>
      <c r="E19" s="61"/>
      <c r="F19" s="61"/>
      <c r="G19" s="61"/>
      <c r="H19" s="61"/>
      <c r="I19" s="61"/>
      <c r="J19" s="68" t="str">
        <f>IFERROR(VLOOKUP($G19,'様式8-3'!$B$11:$N$57,11,FALSE),"")</f>
        <v/>
      </c>
      <c r="K19" s="102" t="str">
        <f>IFERROR(VLOOKUP($G19,'様式8-3'!$B$11:$N$57,2,FALSE),"")</f>
        <v/>
      </c>
      <c r="L19" s="102" t="str">
        <f>IFERROR(VLOOKUP($G19,'様式8-3'!$B$11:$N$57,3,FALSE),"")</f>
        <v/>
      </c>
      <c r="M19" s="114" t="str">
        <f>IFERROR(VLOOKUP($G19,'様式8-3'!$B$11:$N$57,4,FALSE),"")</f>
        <v/>
      </c>
      <c r="N19" s="114" t="str">
        <f>IFERROR(VLOOKUP($G19,'様式8-3'!$B$11:$N$57,5,FALSE),"")</f>
        <v/>
      </c>
      <c r="O19" s="114" t="str">
        <f>IFERROR(VLOOKUP($G19,'様式8-3'!$B$11:$N$57,6,FALSE),"")</f>
        <v/>
      </c>
      <c r="P19" s="114" t="str">
        <f>IFERROR(VLOOKUP($G19,'様式8-3'!$B$11:$N$57,7,FALSE),"")</f>
        <v/>
      </c>
      <c r="Q19" s="70"/>
      <c r="R19" s="70"/>
      <c r="S19" s="61"/>
      <c r="T19" s="69" t="str">
        <f t="shared" si="1"/>
        <v/>
      </c>
      <c r="U19" s="69" t="str">
        <f t="shared" si="2"/>
        <v/>
      </c>
      <c r="V19" s="117" t="str">
        <f t="shared" si="3"/>
        <v/>
      </c>
      <c r="W19" s="117" t="str">
        <f t="shared" si="4"/>
        <v/>
      </c>
      <c r="X19" s="117" t="str">
        <f t="shared" si="5"/>
        <v/>
      </c>
      <c r="Y19" s="117" t="str">
        <f t="shared" si="6"/>
        <v/>
      </c>
      <c r="Z19" s="70"/>
      <c r="AA19" s="70"/>
      <c r="AB19" s="575" t="str">
        <f>IFERROR(VLOOKUP($G19,'様式8-3'!$B$11:$N$57,12,FALSE),"")</f>
        <v/>
      </c>
      <c r="AC19" s="575" t="str">
        <f>IFERROR(VLOOKUP($G19,'様式8-3'!$B$11:$N$57,13,FALSE),"")</f>
        <v/>
      </c>
      <c r="AD19" s="580"/>
      <c r="AE19" s="61"/>
      <c r="AF19" s="68" t="str">
        <f>IFERROR(VLOOKUP($AE19,'様式8-3'!$B$110:$N$118,2,TRUE),"")</f>
        <v/>
      </c>
      <c r="AG19" s="61"/>
      <c r="AH19" s="579" t="str">
        <f>IFERROR(VLOOKUP($AE19,'様式8-3'!$B$110:$N$118,12,TRUE),"")</f>
        <v/>
      </c>
      <c r="AI19" s="579" t="str">
        <f>IFERROR(VLOOKUP($AE19,'様式8-3'!$B$110:$N$118,13,TRUE),"")</f>
        <v/>
      </c>
    </row>
    <row r="20" spans="1:35">
      <c r="A20" s="2">
        <v>9</v>
      </c>
      <c r="C20" s="475">
        <v>9</v>
      </c>
      <c r="D20" s="110"/>
      <c r="E20" s="61"/>
      <c r="F20" s="61"/>
      <c r="G20" s="61"/>
      <c r="H20" s="61"/>
      <c r="I20" s="61"/>
      <c r="J20" s="68" t="str">
        <f>IFERROR(VLOOKUP($G20,'様式8-3'!$B$11:$N$57,11,FALSE),"")</f>
        <v/>
      </c>
      <c r="K20" s="102" t="str">
        <f>IFERROR(VLOOKUP($G20,'様式8-3'!$B$11:$N$57,2,FALSE),"")</f>
        <v/>
      </c>
      <c r="L20" s="102" t="str">
        <f>IFERROR(VLOOKUP($G20,'様式8-3'!$B$11:$N$57,3,FALSE),"")</f>
        <v/>
      </c>
      <c r="M20" s="114" t="str">
        <f>IFERROR(VLOOKUP($G20,'様式8-3'!$B$11:$N$57,4,FALSE),"")</f>
        <v/>
      </c>
      <c r="N20" s="114" t="str">
        <f>IFERROR(VLOOKUP($G20,'様式8-3'!$B$11:$N$57,5,FALSE),"")</f>
        <v/>
      </c>
      <c r="O20" s="114" t="str">
        <f>IFERROR(VLOOKUP($G20,'様式8-3'!$B$11:$N$57,6,FALSE),"")</f>
        <v/>
      </c>
      <c r="P20" s="114" t="str">
        <f>IFERROR(VLOOKUP($G20,'様式8-3'!$B$11:$N$57,7,FALSE),"")</f>
        <v/>
      </c>
      <c r="Q20" s="70"/>
      <c r="R20" s="70"/>
      <c r="S20" s="61"/>
      <c r="T20" s="69" t="str">
        <f t="shared" si="1"/>
        <v/>
      </c>
      <c r="U20" s="69" t="str">
        <f t="shared" si="2"/>
        <v/>
      </c>
      <c r="V20" s="117" t="str">
        <f t="shared" si="3"/>
        <v/>
      </c>
      <c r="W20" s="117" t="str">
        <f t="shared" si="4"/>
        <v/>
      </c>
      <c r="X20" s="117" t="str">
        <f t="shared" si="5"/>
        <v/>
      </c>
      <c r="Y20" s="117" t="str">
        <f t="shared" si="6"/>
        <v/>
      </c>
      <c r="Z20" s="70"/>
      <c r="AA20" s="70"/>
      <c r="AB20" s="575" t="str">
        <f>IFERROR(VLOOKUP($G20,'様式8-3'!$B$11:$N$57,12,FALSE),"")</f>
        <v/>
      </c>
      <c r="AC20" s="575" t="str">
        <f>IFERROR(VLOOKUP($G20,'様式8-3'!$B$11:$N$57,13,FALSE),"")</f>
        <v/>
      </c>
      <c r="AD20" s="580"/>
      <c r="AE20" s="61"/>
      <c r="AF20" s="68" t="str">
        <f>IFERROR(VLOOKUP($AE20,'様式8-3'!$B$110:$N$118,2,TRUE),"")</f>
        <v/>
      </c>
      <c r="AG20" s="61"/>
      <c r="AH20" s="579" t="str">
        <f>IFERROR(VLOOKUP($AE20,'様式8-3'!$B$110:$N$118,12,TRUE),"")</f>
        <v/>
      </c>
      <c r="AI20" s="579" t="str">
        <f>IFERROR(VLOOKUP($AE20,'様式8-3'!$B$110:$N$118,13,TRUE),"")</f>
        <v/>
      </c>
    </row>
    <row r="21" spans="1:35">
      <c r="A21" s="2">
        <v>10</v>
      </c>
      <c r="C21" s="475">
        <v>10</v>
      </c>
      <c r="D21" s="110"/>
      <c r="E21" s="61"/>
      <c r="F21" s="61"/>
      <c r="G21" s="61"/>
      <c r="H21" s="61"/>
      <c r="I21" s="61"/>
      <c r="J21" s="68" t="str">
        <f>IFERROR(VLOOKUP($G21,'様式8-3'!$B$11:$N$57,11,FALSE),"")</f>
        <v/>
      </c>
      <c r="K21" s="102" t="str">
        <f>IFERROR(VLOOKUP($G21,'様式8-3'!$B$11:$N$57,2,FALSE),"")</f>
        <v/>
      </c>
      <c r="L21" s="102" t="str">
        <f>IFERROR(VLOOKUP($G21,'様式8-3'!$B$11:$N$57,3,FALSE),"")</f>
        <v/>
      </c>
      <c r="M21" s="114" t="str">
        <f>IFERROR(VLOOKUP($G21,'様式8-3'!$B$11:$N$57,4,FALSE),"")</f>
        <v/>
      </c>
      <c r="N21" s="114" t="str">
        <f>IFERROR(VLOOKUP($G21,'様式8-3'!$B$11:$N$57,5,FALSE),"")</f>
        <v/>
      </c>
      <c r="O21" s="114" t="str">
        <f>IFERROR(VLOOKUP($G21,'様式8-3'!$B$11:$N$57,6,FALSE),"")</f>
        <v/>
      </c>
      <c r="P21" s="114" t="str">
        <f>IFERROR(VLOOKUP($G21,'様式8-3'!$B$11:$N$57,7,FALSE),"")</f>
        <v/>
      </c>
      <c r="Q21" s="70"/>
      <c r="R21" s="70"/>
      <c r="S21" s="61"/>
      <c r="T21" s="69" t="str">
        <f t="shared" si="1"/>
        <v/>
      </c>
      <c r="U21" s="69" t="str">
        <f t="shared" si="2"/>
        <v/>
      </c>
      <c r="V21" s="117" t="str">
        <f t="shared" si="3"/>
        <v/>
      </c>
      <c r="W21" s="117" t="str">
        <f t="shared" si="4"/>
        <v/>
      </c>
      <c r="X21" s="117" t="str">
        <f t="shared" si="5"/>
        <v/>
      </c>
      <c r="Y21" s="117" t="str">
        <f t="shared" si="6"/>
        <v/>
      </c>
      <c r="Z21" s="70"/>
      <c r="AA21" s="70"/>
      <c r="AB21" s="575" t="str">
        <f>IFERROR(VLOOKUP($G21,'様式8-3'!$B$11:$N$57,12,FALSE),"")</f>
        <v/>
      </c>
      <c r="AC21" s="575" t="str">
        <f>IFERROR(VLOOKUP($G21,'様式8-3'!$B$11:$N$57,13,FALSE),"")</f>
        <v/>
      </c>
      <c r="AD21" s="580"/>
      <c r="AE21" s="61"/>
      <c r="AF21" s="68" t="str">
        <f>IFERROR(VLOOKUP($AE21,'様式8-3'!$B$110:$N$118,2,TRUE),"")</f>
        <v/>
      </c>
      <c r="AG21" s="61"/>
      <c r="AH21" s="579" t="str">
        <f>IFERROR(VLOOKUP($AE21,'様式8-3'!$B$110:$N$118,12,TRUE),"")</f>
        <v/>
      </c>
      <c r="AI21" s="579" t="str">
        <f>IFERROR(VLOOKUP($AE21,'様式8-3'!$B$110:$N$118,13,TRUE),"")</f>
        <v/>
      </c>
    </row>
    <row r="22" spans="1:35">
      <c r="A22" s="2">
        <v>11</v>
      </c>
      <c r="C22" s="475">
        <v>11</v>
      </c>
      <c r="D22" s="110"/>
      <c r="E22" s="61"/>
      <c r="F22" s="61"/>
      <c r="G22" s="61"/>
      <c r="H22" s="61"/>
      <c r="I22" s="61"/>
      <c r="J22" s="68" t="str">
        <f>IFERROR(VLOOKUP($G22,'様式8-3'!$B$11:$N$57,11,FALSE),"")</f>
        <v/>
      </c>
      <c r="K22" s="102" t="str">
        <f>IFERROR(VLOOKUP($G22,'様式8-3'!$B$11:$N$57,2,FALSE),"")</f>
        <v/>
      </c>
      <c r="L22" s="102" t="str">
        <f>IFERROR(VLOOKUP($G22,'様式8-3'!$B$11:$N$57,3,FALSE),"")</f>
        <v/>
      </c>
      <c r="M22" s="114" t="str">
        <f>IFERROR(VLOOKUP($G22,'様式8-3'!$B$11:$N$57,4,FALSE),"")</f>
        <v/>
      </c>
      <c r="N22" s="114" t="str">
        <f>IFERROR(VLOOKUP($G22,'様式8-3'!$B$11:$N$57,5,FALSE),"")</f>
        <v/>
      </c>
      <c r="O22" s="114" t="str">
        <f>IFERROR(VLOOKUP($G22,'様式8-3'!$B$11:$N$57,6,FALSE),"")</f>
        <v/>
      </c>
      <c r="P22" s="114" t="str">
        <f>IFERROR(VLOOKUP($G22,'様式8-3'!$B$11:$N$57,7,FALSE),"")</f>
        <v/>
      </c>
      <c r="Q22" s="70"/>
      <c r="R22" s="70"/>
      <c r="S22" s="61"/>
      <c r="T22" s="69" t="str">
        <f t="shared" si="1"/>
        <v/>
      </c>
      <c r="U22" s="69" t="str">
        <f t="shared" si="2"/>
        <v/>
      </c>
      <c r="V22" s="117" t="str">
        <f t="shared" si="3"/>
        <v/>
      </c>
      <c r="W22" s="117" t="str">
        <f t="shared" si="4"/>
        <v/>
      </c>
      <c r="X22" s="117" t="str">
        <f t="shared" si="5"/>
        <v/>
      </c>
      <c r="Y22" s="117" t="str">
        <f t="shared" si="6"/>
        <v/>
      </c>
      <c r="Z22" s="70"/>
      <c r="AA22" s="70"/>
      <c r="AB22" s="575" t="str">
        <f>IFERROR(VLOOKUP($G22,'様式8-3'!$B$11:$N$57,12,FALSE),"")</f>
        <v/>
      </c>
      <c r="AC22" s="575" t="str">
        <f>IFERROR(VLOOKUP($G22,'様式8-3'!$B$11:$N$57,13,FALSE),"")</f>
        <v/>
      </c>
      <c r="AD22" s="580"/>
      <c r="AE22" s="61"/>
      <c r="AF22" s="68" t="str">
        <f>IFERROR(VLOOKUP($AE22,'様式8-3'!$B$110:$N$118,2,TRUE),"")</f>
        <v/>
      </c>
      <c r="AG22" s="61"/>
      <c r="AH22" s="579" t="str">
        <f>IFERROR(VLOOKUP($AE22,'様式8-3'!$B$110:$N$118,12,TRUE),"")</f>
        <v/>
      </c>
      <c r="AI22" s="579" t="str">
        <f>IFERROR(VLOOKUP($AE22,'様式8-3'!$B$110:$N$118,13,TRUE),"")</f>
        <v/>
      </c>
    </row>
    <row r="23" spans="1:35">
      <c r="A23" s="2">
        <v>12</v>
      </c>
      <c r="C23" s="475">
        <v>12</v>
      </c>
      <c r="D23" s="110"/>
      <c r="E23" s="61"/>
      <c r="F23" s="61"/>
      <c r="G23" s="61"/>
      <c r="H23" s="61"/>
      <c r="I23" s="61"/>
      <c r="J23" s="68" t="str">
        <f>IFERROR(VLOOKUP($G23,'様式8-3'!$B$11:$N$57,11,FALSE),"")</f>
        <v/>
      </c>
      <c r="K23" s="102" t="str">
        <f>IFERROR(VLOOKUP($G23,'様式8-3'!$B$11:$N$57,2,FALSE),"")</f>
        <v/>
      </c>
      <c r="L23" s="102" t="str">
        <f>IFERROR(VLOOKUP($G23,'様式8-3'!$B$11:$N$57,3,FALSE),"")</f>
        <v/>
      </c>
      <c r="M23" s="114" t="str">
        <f>IFERROR(VLOOKUP($G23,'様式8-3'!$B$11:$N$57,4,FALSE),"")</f>
        <v/>
      </c>
      <c r="N23" s="114" t="str">
        <f>IFERROR(VLOOKUP($G23,'様式8-3'!$B$11:$N$57,5,FALSE),"")</f>
        <v/>
      </c>
      <c r="O23" s="114" t="str">
        <f>IFERROR(VLOOKUP($G23,'様式8-3'!$B$11:$N$57,6,FALSE),"")</f>
        <v/>
      </c>
      <c r="P23" s="114" t="str">
        <f>IFERROR(VLOOKUP($G23,'様式8-3'!$B$11:$N$57,7,FALSE),"")</f>
        <v/>
      </c>
      <c r="Q23" s="70"/>
      <c r="R23" s="70"/>
      <c r="S23" s="61"/>
      <c r="T23" s="69" t="str">
        <f t="shared" si="1"/>
        <v/>
      </c>
      <c r="U23" s="69" t="str">
        <f t="shared" si="2"/>
        <v/>
      </c>
      <c r="V23" s="117" t="str">
        <f t="shared" si="3"/>
        <v/>
      </c>
      <c r="W23" s="117" t="str">
        <f t="shared" si="4"/>
        <v/>
      </c>
      <c r="X23" s="117" t="str">
        <f t="shared" si="5"/>
        <v/>
      </c>
      <c r="Y23" s="117" t="str">
        <f t="shared" si="6"/>
        <v/>
      </c>
      <c r="Z23" s="70"/>
      <c r="AA23" s="70"/>
      <c r="AB23" s="575" t="str">
        <f>IFERROR(VLOOKUP($G23,'様式8-3'!$B$11:$N$57,12,FALSE),"")</f>
        <v/>
      </c>
      <c r="AC23" s="575" t="str">
        <f>IFERROR(VLOOKUP($G23,'様式8-3'!$B$11:$N$57,13,FALSE),"")</f>
        <v/>
      </c>
      <c r="AD23" s="580"/>
      <c r="AE23" s="61"/>
      <c r="AF23" s="68" t="str">
        <f>IFERROR(VLOOKUP($AE23,'様式8-3'!$B$110:$N$118,2,TRUE),"")</f>
        <v/>
      </c>
      <c r="AG23" s="61"/>
      <c r="AH23" s="579" t="str">
        <f>IFERROR(VLOOKUP($AE23,'様式8-3'!$B$110:$N$118,12,TRUE),"")</f>
        <v/>
      </c>
      <c r="AI23" s="579" t="str">
        <f>IFERROR(VLOOKUP($AE23,'様式8-3'!$B$110:$N$118,13,TRUE),"")</f>
        <v/>
      </c>
    </row>
    <row r="24" spans="1:35">
      <c r="A24" s="2">
        <v>13</v>
      </c>
      <c r="C24" s="475">
        <v>13</v>
      </c>
      <c r="D24" s="110"/>
      <c r="E24" s="61"/>
      <c r="F24" s="61"/>
      <c r="G24" s="61"/>
      <c r="H24" s="61"/>
      <c r="I24" s="61"/>
      <c r="J24" s="68" t="str">
        <f>IFERROR(VLOOKUP($G24,'様式8-3'!$B$11:$N$57,11,FALSE),"")</f>
        <v/>
      </c>
      <c r="K24" s="102" t="str">
        <f>IFERROR(VLOOKUP($G24,'様式8-3'!$B$11:$N$57,2,FALSE),"")</f>
        <v/>
      </c>
      <c r="L24" s="102" t="str">
        <f>IFERROR(VLOOKUP($G24,'様式8-3'!$B$11:$N$57,3,FALSE),"")</f>
        <v/>
      </c>
      <c r="M24" s="114" t="str">
        <f>IFERROR(VLOOKUP($G24,'様式8-3'!$B$11:$N$57,4,FALSE),"")</f>
        <v/>
      </c>
      <c r="N24" s="114" t="str">
        <f>IFERROR(VLOOKUP($G24,'様式8-3'!$B$11:$N$57,5,FALSE),"")</f>
        <v/>
      </c>
      <c r="O24" s="114" t="str">
        <f>IFERROR(VLOOKUP($G24,'様式8-3'!$B$11:$N$57,6,FALSE),"")</f>
        <v/>
      </c>
      <c r="P24" s="114" t="str">
        <f>IFERROR(VLOOKUP($G24,'様式8-3'!$B$11:$N$57,7,FALSE),"")</f>
        <v/>
      </c>
      <c r="Q24" s="70"/>
      <c r="R24" s="70"/>
      <c r="S24" s="61"/>
      <c r="T24" s="69" t="str">
        <f t="shared" si="1"/>
        <v/>
      </c>
      <c r="U24" s="69" t="str">
        <f t="shared" si="2"/>
        <v/>
      </c>
      <c r="V24" s="117" t="str">
        <f t="shared" si="3"/>
        <v/>
      </c>
      <c r="W24" s="117" t="str">
        <f t="shared" si="4"/>
        <v/>
      </c>
      <c r="X24" s="117" t="str">
        <f t="shared" si="5"/>
        <v/>
      </c>
      <c r="Y24" s="117" t="str">
        <f t="shared" si="6"/>
        <v/>
      </c>
      <c r="Z24" s="70"/>
      <c r="AA24" s="70"/>
      <c r="AB24" s="575" t="str">
        <f>IFERROR(VLOOKUP($G24,'様式8-3'!$B$11:$N$57,12,FALSE),"")</f>
        <v/>
      </c>
      <c r="AC24" s="575" t="str">
        <f>IFERROR(VLOOKUP($G24,'様式8-3'!$B$11:$N$57,13,FALSE),"")</f>
        <v/>
      </c>
      <c r="AD24" s="580"/>
      <c r="AE24" s="61"/>
      <c r="AF24" s="68" t="str">
        <f>IFERROR(VLOOKUP($AE24,'様式8-3'!$B$110:$N$118,2,TRUE),"")</f>
        <v/>
      </c>
      <c r="AG24" s="61"/>
      <c r="AH24" s="579" t="str">
        <f>IFERROR(VLOOKUP($AE24,'様式8-3'!$B$110:$N$118,12,TRUE),"")</f>
        <v/>
      </c>
      <c r="AI24" s="579" t="str">
        <f>IFERROR(VLOOKUP($AE24,'様式8-3'!$B$110:$N$118,13,TRUE),"")</f>
        <v/>
      </c>
    </row>
    <row r="25" spans="1:35">
      <c r="A25" s="2">
        <v>14</v>
      </c>
      <c r="C25" s="475">
        <v>14</v>
      </c>
      <c r="D25" s="110"/>
      <c r="E25" s="61"/>
      <c r="F25" s="61"/>
      <c r="G25" s="61"/>
      <c r="H25" s="61"/>
      <c r="I25" s="61"/>
      <c r="J25" s="68" t="str">
        <f>IFERROR(VLOOKUP($G25,'様式8-3'!$B$11:$N$57,11,FALSE),"")</f>
        <v/>
      </c>
      <c r="K25" s="102" t="str">
        <f>IFERROR(VLOOKUP($G25,'様式8-3'!$B$11:$N$57,2,FALSE),"")</f>
        <v/>
      </c>
      <c r="L25" s="102" t="str">
        <f>IFERROR(VLOOKUP($G25,'様式8-3'!$B$11:$N$57,3,FALSE),"")</f>
        <v/>
      </c>
      <c r="M25" s="114" t="str">
        <f>IFERROR(VLOOKUP($G25,'様式8-3'!$B$11:$N$57,4,FALSE),"")</f>
        <v/>
      </c>
      <c r="N25" s="114" t="str">
        <f>IFERROR(VLOOKUP($G25,'様式8-3'!$B$11:$N$57,5,FALSE),"")</f>
        <v/>
      </c>
      <c r="O25" s="114" t="str">
        <f>IFERROR(VLOOKUP($G25,'様式8-3'!$B$11:$N$57,6,FALSE),"")</f>
        <v/>
      </c>
      <c r="P25" s="114" t="str">
        <f>IFERROR(VLOOKUP($G25,'様式8-3'!$B$11:$N$57,7,FALSE),"")</f>
        <v/>
      </c>
      <c r="Q25" s="70"/>
      <c r="R25" s="70"/>
      <c r="S25" s="61"/>
      <c r="T25" s="69" t="str">
        <f t="shared" si="1"/>
        <v/>
      </c>
      <c r="U25" s="69" t="str">
        <f t="shared" si="2"/>
        <v/>
      </c>
      <c r="V25" s="117" t="str">
        <f t="shared" si="3"/>
        <v/>
      </c>
      <c r="W25" s="117" t="str">
        <f t="shared" si="4"/>
        <v/>
      </c>
      <c r="X25" s="117" t="str">
        <f t="shared" si="5"/>
        <v/>
      </c>
      <c r="Y25" s="117" t="str">
        <f t="shared" si="6"/>
        <v/>
      </c>
      <c r="Z25" s="70"/>
      <c r="AA25" s="70"/>
      <c r="AB25" s="575" t="str">
        <f>IFERROR(VLOOKUP($G25,'様式8-3'!$B$11:$N$57,12,FALSE),"")</f>
        <v/>
      </c>
      <c r="AC25" s="575" t="str">
        <f>IFERROR(VLOOKUP($G25,'様式8-3'!$B$11:$N$57,13,FALSE),"")</f>
        <v/>
      </c>
      <c r="AD25" s="580"/>
      <c r="AE25" s="61"/>
      <c r="AF25" s="68" t="str">
        <f>IFERROR(VLOOKUP($AE25,'様式8-3'!$B$110:$N$118,2,TRUE),"")</f>
        <v/>
      </c>
      <c r="AG25" s="61"/>
      <c r="AH25" s="579" t="str">
        <f>IFERROR(VLOOKUP($AE25,'様式8-3'!$B$110:$N$118,12,TRUE),"")</f>
        <v/>
      </c>
      <c r="AI25" s="579" t="str">
        <f>IFERROR(VLOOKUP($AE25,'様式8-3'!$B$110:$N$118,13,TRUE),"")</f>
        <v/>
      </c>
    </row>
    <row r="26" spans="1:35">
      <c r="A26" s="2">
        <v>15</v>
      </c>
      <c r="C26" s="475">
        <v>15</v>
      </c>
      <c r="D26" s="110"/>
      <c r="E26" s="61"/>
      <c r="F26" s="61"/>
      <c r="G26" s="61"/>
      <c r="H26" s="61"/>
      <c r="I26" s="61"/>
      <c r="J26" s="68" t="str">
        <f>IFERROR(VLOOKUP($G26,'様式8-3'!$B$11:$N$57,11,FALSE),"")</f>
        <v/>
      </c>
      <c r="K26" s="102" t="str">
        <f>IFERROR(VLOOKUP($G26,'様式8-3'!$B$11:$N$57,2,FALSE),"")</f>
        <v/>
      </c>
      <c r="L26" s="102" t="str">
        <f>IFERROR(VLOOKUP($G26,'様式8-3'!$B$11:$N$57,3,FALSE),"")</f>
        <v/>
      </c>
      <c r="M26" s="114" t="str">
        <f>IFERROR(VLOOKUP($G26,'様式8-3'!$B$11:$N$57,4,FALSE),"")</f>
        <v/>
      </c>
      <c r="N26" s="114" t="str">
        <f>IFERROR(VLOOKUP($G26,'様式8-3'!$B$11:$N$57,5,FALSE),"")</f>
        <v/>
      </c>
      <c r="O26" s="114" t="str">
        <f>IFERROR(VLOOKUP($G26,'様式8-3'!$B$11:$N$57,6,FALSE),"")</f>
        <v/>
      </c>
      <c r="P26" s="114" t="str">
        <f>IFERROR(VLOOKUP($G26,'様式8-3'!$B$11:$N$57,7,FALSE),"")</f>
        <v/>
      </c>
      <c r="Q26" s="70"/>
      <c r="R26" s="70"/>
      <c r="S26" s="61"/>
      <c r="T26" s="69" t="str">
        <f t="shared" si="1"/>
        <v/>
      </c>
      <c r="U26" s="69" t="str">
        <f t="shared" si="2"/>
        <v/>
      </c>
      <c r="V26" s="117" t="str">
        <f t="shared" si="3"/>
        <v/>
      </c>
      <c r="W26" s="117" t="str">
        <f t="shared" si="4"/>
        <v/>
      </c>
      <c r="X26" s="117" t="str">
        <f t="shared" si="5"/>
        <v/>
      </c>
      <c r="Y26" s="117" t="str">
        <f t="shared" si="6"/>
        <v/>
      </c>
      <c r="Z26" s="70"/>
      <c r="AA26" s="70"/>
      <c r="AB26" s="575" t="str">
        <f>IFERROR(VLOOKUP($G26,'様式8-3'!$B$11:$N$57,12,FALSE),"")</f>
        <v/>
      </c>
      <c r="AC26" s="575" t="str">
        <f>IFERROR(VLOOKUP($G26,'様式8-3'!$B$11:$N$57,13,FALSE),"")</f>
        <v/>
      </c>
      <c r="AD26" s="580"/>
      <c r="AE26" s="61"/>
      <c r="AF26" s="68" t="str">
        <f>IFERROR(VLOOKUP($AE26,'様式8-3'!$B$110:$N$118,2,TRUE),"")</f>
        <v/>
      </c>
      <c r="AG26" s="61"/>
      <c r="AH26" s="579" t="str">
        <f>IFERROR(VLOOKUP($AE26,'様式8-3'!$B$110:$N$118,12,TRUE),"")</f>
        <v/>
      </c>
      <c r="AI26" s="579" t="str">
        <f>IFERROR(VLOOKUP($AE26,'様式8-3'!$B$110:$N$118,13,TRUE),"")</f>
        <v/>
      </c>
    </row>
    <row r="27" spans="1:35">
      <c r="A27" s="2">
        <v>16</v>
      </c>
      <c r="C27" s="475">
        <v>16</v>
      </c>
      <c r="D27" s="110"/>
      <c r="E27" s="61"/>
      <c r="F27" s="61"/>
      <c r="G27" s="61"/>
      <c r="H27" s="61"/>
      <c r="I27" s="61"/>
      <c r="J27" s="68" t="str">
        <f>IFERROR(VLOOKUP($G27,'様式8-3'!$B$11:$N$57,11,FALSE),"")</f>
        <v/>
      </c>
      <c r="K27" s="102" t="str">
        <f>IFERROR(VLOOKUP($G27,'様式8-3'!$B$11:$N$57,2,FALSE),"")</f>
        <v/>
      </c>
      <c r="L27" s="102" t="str">
        <f>IFERROR(VLOOKUP($G27,'様式8-3'!$B$11:$N$57,3,FALSE),"")</f>
        <v/>
      </c>
      <c r="M27" s="114" t="str">
        <f>IFERROR(VLOOKUP($G27,'様式8-3'!$B$11:$N$57,4,FALSE),"")</f>
        <v/>
      </c>
      <c r="N27" s="114" t="str">
        <f>IFERROR(VLOOKUP($G27,'様式8-3'!$B$11:$N$57,5,FALSE),"")</f>
        <v/>
      </c>
      <c r="O27" s="114" t="str">
        <f>IFERROR(VLOOKUP($G27,'様式8-3'!$B$11:$N$57,6,FALSE),"")</f>
        <v/>
      </c>
      <c r="P27" s="114" t="str">
        <f>IFERROR(VLOOKUP($G27,'様式8-3'!$B$11:$N$57,7,FALSE),"")</f>
        <v/>
      </c>
      <c r="Q27" s="70"/>
      <c r="R27" s="70"/>
      <c r="S27" s="61"/>
      <c r="T27" s="69" t="str">
        <f t="shared" si="1"/>
        <v/>
      </c>
      <c r="U27" s="69" t="str">
        <f t="shared" si="2"/>
        <v/>
      </c>
      <c r="V27" s="117" t="str">
        <f t="shared" si="3"/>
        <v/>
      </c>
      <c r="W27" s="117" t="str">
        <f t="shared" si="4"/>
        <v/>
      </c>
      <c r="X27" s="117" t="str">
        <f t="shared" si="5"/>
        <v/>
      </c>
      <c r="Y27" s="117" t="str">
        <f t="shared" si="6"/>
        <v/>
      </c>
      <c r="Z27" s="70"/>
      <c r="AA27" s="70"/>
      <c r="AB27" s="575" t="str">
        <f>IFERROR(VLOOKUP($G27,'様式8-3'!$B$11:$N$57,12,FALSE),"")</f>
        <v/>
      </c>
      <c r="AC27" s="575" t="str">
        <f>IFERROR(VLOOKUP($G27,'様式8-3'!$B$11:$N$57,13,FALSE),"")</f>
        <v/>
      </c>
      <c r="AD27" s="580"/>
      <c r="AE27" s="61"/>
      <c r="AF27" s="68" t="str">
        <f>IFERROR(VLOOKUP($AE27,'様式8-3'!$B$110:$N$118,2,TRUE),"")</f>
        <v/>
      </c>
      <c r="AG27" s="61"/>
      <c r="AH27" s="579" t="str">
        <f>IFERROR(VLOOKUP($AE27,'様式8-3'!$B$110:$N$118,12,TRUE),"")</f>
        <v/>
      </c>
      <c r="AI27" s="579" t="str">
        <f>IFERROR(VLOOKUP($AE27,'様式8-3'!$B$110:$N$118,13,TRUE),"")</f>
        <v/>
      </c>
    </row>
    <row r="28" spans="1:35">
      <c r="A28" s="2">
        <v>17</v>
      </c>
      <c r="C28" s="475">
        <v>17</v>
      </c>
      <c r="D28" s="110"/>
      <c r="E28" s="61"/>
      <c r="F28" s="61"/>
      <c r="G28" s="61"/>
      <c r="H28" s="61"/>
      <c r="I28" s="61"/>
      <c r="J28" s="68" t="str">
        <f>IFERROR(VLOOKUP($G28,'様式8-3'!$B$11:$N$57,11,FALSE),"")</f>
        <v/>
      </c>
      <c r="K28" s="102" t="str">
        <f>IFERROR(VLOOKUP($G28,'様式8-3'!$B$11:$N$57,2,FALSE),"")</f>
        <v/>
      </c>
      <c r="L28" s="102" t="str">
        <f>IFERROR(VLOOKUP($G28,'様式8-3'!$B$11:$N$57,3,FALSE),"")</f>
        <v/>
      </c>
      <c r="M28" s="114" t="str">
        <f>IFERROR(VLOOKUP($G28,'様式8-3'!$B$11:$N$57,4,FALSE),"")</f>
        <v/>
      </c>
      <c r="N28" s="114" t="str">
        <f>IFERROR(VLOOKUP($G28,'様式8-3'!$B$11:$N$57,5,FALSE),"")</f>
        <v/>
      </c>
      <c r="O28" s="114" t="str">
        <f>IFERROR(VLOOKUP($G28,'様式8-3'!$B$11:$N$57,6,FALSE),"")</f>
        <v/>
      </c>
      <c r="P28" s="114" t="str">
        <f>IFERROR(VLOOKUP($G28,'様式8-3'!$B$11:$N$57,7,FALSE),"")</f>
        <v/>
      </c>
      <c r="Q28" s="70"/>
      <c r="R28" s="70"/>
      <c r="S28" s="61"/>
      <c r="T28" s="69" t="str">
        <f t="shared" si="1"/>
        <v/>
      </c>
      <c r="U28" s="69" t="str">
        <f t="shared" si="2"/>
        <v/>
      </c>
      <c r="V28" s="117" t="str">
        <f t="shared" si="3"/>
        <v/>
      </c>
      <c r="W28" s="117" t="str">
        <f t="shared" si="4"/>
        <v/>
      </c>
      <c r="X28" s="117" t="str">
        <f t="shared" si="5"/>
        <v/>
      </c>
      <c r="Y28" s="117" t="str">
        <f t="shared" si="6"/>
        <v/>
      </c>
      <c r="Z28" s="70"/>
      <c r="AA28" s="70"/>
      <c r="AB28" s="575" t="str">
        <f>IFERROR(VLOOKUP($G28,'様式8-3'!$B$11:$N$57,12,FALSE),"")</f>
        <v/>
      </c>
      <c r="AC28" s="575" t="str">
        <f>IFERROR(VLOOKUP($G28,'様式8-3'!$B$11:$N$57,13,FALSE),"")</f>
        <v/>
      </c>
      <c r="AD28" s="580"/>
      <c r="AE28" s="61"/>
      <c r="AF28" s="68" t="str">
        <f>IFERROR(VLOOKUP($AE28,'様式8-3'!$B$110:$N$118,2,TRUE),"")</f>
        <v/>
      </c>
      <c r="AG28" s="61"/>
      <c r="AH28" s="579" t="str">
        <f>IFERROR(VLOOKUP($AE28,'様式8-3'!$B$110:$N$118,12,TRUE),"")</f>
        <v/>
      </c>
      <c r="AI28" s="579" t="str">
        <f>IFERROR(VLOOKUP($AE28,'様式8-3'!$B$110:$N$118,13,TRUE),"")</f>
        <v/>
      </c>
    </row>
    <row r="29" spans="1:35">
      <c r="A29" s="2">
        <v>18</v>
      </c>
      <c r="C29" s="475">
        <v>18</v>
      </c>
      <c r="D29" s="110"/>
      <c r="E29" s="61"/>
      <c r="F29" s="61"/>
      <c r="G29" s="61"/>
      <c r="H29" s="61"/>
      <c r="I29" s="61"/>
      <c r="J29" s="68" t="str">
        <f>IFERROR(VLOOKUP($G29,'様式8-3'!$B$11:$N$57,11,FALSE),"")</f>
        <v/>
      </c>
      <c r="K29" s="102" t="str">
        <f>IFERROR(VLOOKUP($G29,'様式8-3'!$B$11:$N$57,2,FALSE),"")</f>
        <v/>
      </c>
      <c r="L29" s="102" t="str">
        <f>IFERROR(VLOOKUP($G29,'様式8-3'!$B$11:$N$57,3,FALSE),"")</f>
        <v/>
      </c>
      <c r="M29" s="114" t="str">
        <f>IFERROR(VLOOKUP($G29,'様式8-3'!$B$11:$N$57,4,FALSE),"")</f>
        <v/>
      </c>
      <c r="N29" s="114" t="str">
        <f>IFERROR(VLOOKUP($G29,'様式8-3'!$B$11:$N$57,5,FALSE),"")</f>
        <v/>
      </c>
      <c r="O29" s="114" t="str">
        <f>IFERROR(VLOOKUP($G29,'様式8-3'!$B$11:$N$57,6,FALSE),"")</f>
        <v/>
      </c>
      <c r="P29" s="114" t="str">
        <f>IFERROR(VLOOKUP($G29,'様式8-3'!$B$11:$N$57,7,FALSE),"")</f>
        <v/>
      </c>
      <c r="Q29" s="70"/>
      <c r="R29" s="70"/>
      <c r="S29" s="61"/>
      <c r="T29" s="69" t="str">
        <f t="shared" si="1"/>
        <v/>
      </c>
      <c r="U29" s="69" t="str">
        <f t="shared" si="2"/>
        <v/>
      </c>
      <c r="V29" s="117" t="str">
        <f t="shared" si="3"/>
        <v/>
      </c>
      <c r="W29" s="117" t="str">
        <f t="shared" si="4"/>
        <v/>
      </c>
      <c r="X29" s="117" t="str">
        <f t="shared" si="5"/>
        <v/>
      </c>
      <c r="Y29" s="117" t="str">
        <f t="shared" si="6"/>
        <v/>
      </c>
      <c r="Z29" s="70"/>
      <c r="AA29" s="70"/>
      <c r="AB29" s="575" t="str">
        <f>IFERROR(VLOOKUP($G29,'様式8-3'!$B$11:$N$57,12,FALSE),"")</f>
        <v/>
      </c>
      <c r="AC29" s="575" t="str">
        <f>IFERROR(VLOOKUP($G29,'様式8-3'!$B$11:$N$57,13,FALSE),"")</f>
        <v/>
      </c>
      <c r="AD29" s="580"/>
      <c r="AE29" s="61"/>
      <c r="AF29" s="68" t="str">
        <f>IFERROR(VLOOKUP($AE29,'様式8-3'!$B$110:$N$118,2,TRUE),"")</f>
        <v/>
      </c>
      <c r="AG29" s="61"/>
      <c r="AH29" s="579" t="str">
        <f>IFERROR(VLOOKUP($AE29,'様式8-3'!$B$110:$N$118,12,TRUE),"")</f>
        <v/>
      </c>
      <c r="AI29" s="579" t="str">
        <f>IFERROR(VLOOKUP($AE29,'様式8-3'!$B$110:$N$118,13,TRUE),"")</f>
        <v/>
      </c>
    </row>
    <row r="30" spans="1:35">
      <c r="A30" s="2">
        <v>19</v>
      </c>
      <c r="C30" s="475">
        <v>19</v>
      </c>
      <c r="D30" s="110"/>
      <c r="E30" s="61"/>
      <c r="F30" s="61"/>
      <c r="G30" s="61"/>
      <c r="H30" s="61"/>
      <c r="I30" s="61"/>
      <c r="J30" s="68" t="str">
        <f>IFERROR(VLOOKUP($G30,'様式8-3'!$B$11:$N$57,11,FALSE),"")</f>
        <v/>
      </c>
      <c r="K30" s="102" t="str">
        <f>IFERROR(VLOOKUP($G30,'様式8-3'!$B$11:$N$57,2,FALSE),"")</f>
        <v/>
      </c>
      <c r="L30" s="102" t="str">
        <f>IFERROR(VLOOKUP($G30,'様式8-3'!$B$11:$N$57,3,FALSE),"")</f>
        <v/>
      </c>
      <c r="M30" s="114" t="str">
        <f>IFERROR(VLOOKUP($G30,'様式8-3'!$B$11:$N$57,4,FALSE),"")</f>
        <v/>
      </c>
      <c r="N30" s="114" t="str">
        <f>IFERROR(VLOOKUP($G30,'様式8-3'!$B$11:$N$57,5,FALSE),"")</f>
        <v/>
      </c>
      <c r="O30" s="114" t="str">
        <f>IFERROR(VLOOKUP($G30,'様式8-3'!$B$11:$N$57,6,FALSE),"")</f>
        <v/>
      </c>
      <c r="P30" s="114" t="str">
        <f>IFERROR(VLOOKUP($G30,'様式8-3'!$B$11:$N$57,7,FALSE),"")</f>
        <v/>
      </c>
      <c r="Q30" s="70"/>
      <c r="R30" s="70"/>
      <c r="S30" s="61"/>
      <c r="T30" s="69" t="str">
        <f t="shared" si="1"/>
        <v/>
      </c>
      <c r="U30" s="69" t="str">
        <f t="shared" si="2"/>
        <v/>
      </c>
      <c r="V30" s="117" t="str">
        <f t="shared" si="3"/>
        <v/>
      </c>
      <c r="W30" s="117" t="str">
        <f t="shared" si="4"/>
        <v/>
      </c>
      <c r="X30" s="117" t="str">
        <f t="shared" si="5"/>
        <v/>
      </c>
      <c r="Y30" s="117" t="str">
        <f t="shared" si="6"/>
        <v/>
      </c>
      <c r="Z30" s="70"/>
      <c r="AA30" s="70"/>
      <c r="AB30" s="575" t="str">
        <f>IFERROR(VLOOKUP($G30,'様式8-3'!$B$11:$N$57,12,FALSE),"")</f>
        <v/>
      </c>
      <c r="AC30" s="575" t="str">
        <f>IFERROR(VLOOKUP($G30,'様式8-3'!$B$11:$N$57,13,FALSE),"")</f>
        <v/>
      </c>
      <c r="AD30" s="580"/>
      <c r="AE30" s="61"/>
      <c r="AF30" s="68" t="str">
        <f>IFERROR(VLOOKUP($AE30,'様式8-3'!$B$110:$N$118,2,TRUE),"")</f>
        <v/>
      </c>
      <c r="AG30" s="61"/>
      <c r="AH30" s="579" t="str">
        <f>IFERROR(VLOOKUP($AE30,'様式8-3'!$B$110:$N$118,12,TRUE),"")</f>
        <v/>
      </c>
      <c r="AI30" s="579" t="str">
        <f>IFERROR(VLOOKUP($AE30,'様式8-3'!$B$110:$N$118,13,TRUE),"")</f>
        <v/>
      </c>
    </row>
    <row r="31" spans="1:35">
      <c r="A31" s="2">
        <v>20</v>
      </c>
      <c r="C31" s="475">
        <v>20</v>
      </c>
      <c r="D31" s="110"/>
      <c r="E31" s="61"/>
      <c r="F31" s="61"/>
      <c r="G31" s="61"/>
      <c r="H31" s="61"/>
      <c r="I31" s="61"/>
      <c r="J31" s="68" t="str">
        <f>IFERROR(VLOOKUP($G31,'様式8-3'!$B$11:$N$57,11,FALSE),"")</f>
        <v/>
      </c>
      <c r="K31" s="102" t="str">
        <f>IFERROR(VLOOKUP($G31,'様式8-3'!$B$11:$N$57,2,FALSE),"")</f>
        <v/>
      </c>
      <c r="L31" s="102" t="str">
        <f>IFERROR(VLOOKUP($G31,'様式8-3'!$B$11:$N$57,3,FALSE),"")</f>
        <v/>
      </c>
      <c r="M31" s="114" t="str">
        <f>IFERROR(VLOOKUP($G31,'様式8-3'!$B$11:$N$57,4,FALSE),"")</f>
        <v/>
      </c>
      <c r="N31" s="114" t="str">
        <f>IFERROR(VLOOKUP($G31,'様式8-3'!$B$11:$N$57,5,FALSE),"")</f>
        <v/>
      </c>
      <c r="O31" s="114" t="str">
        <f>IFERROR(VLOOKUP($G31,'様式8-3'!$B$11:$N$57,6,FALSE),"")</f>
        <v/>
      </c>
      <c r="P31" s="114" t="str">
        <f>IFERROR(VLOOKUP($G31,'様式8-3'!$B$11:$N$57,7,FALSE),"")</f>
        <v/>
      </c>
      <c r="Q31" s="70"/>
      <c r="R31" s="70"/>
      <c r="S31" s="61"/>
      <c r="T31" s="69" t="str">
        <f t="shared" si="1"/>
        <v/>
      </c>
      <c r="U31" s="69" t="str">
        <f t="shared" si="2"/>
        <v/>
      </c>
      <c r="V31" s="117" t="str">
        <f t="shared" si="3"/>
        <v/>
      </c>
      <c r="W31" s="117" t="str">
        <f t="shared" si="4"/>
        <v/>
      </c>
      <c r="X31" s="117" t="str">
        <f t="shared" si="5"/>
        <v/>
      </c>
      <c r="Y31" s="117" t="str">
        <f t="shared" si="6"/>
        <v/>
      </c>
      <c r="Z31" s="70"/>
      <c r="AA31" s="70"/>
      <c r="AB31" s="575" t="str">
        <f>IFERROR(VLOOKUP($G31,'様式8-3'!$B$11:$N$57,12,FALSE),"")</f>
        <v/>
      </c>
      <c r="AC31" s="575" t="str">
        <f>IFERROR(VLOOKUP($G31,'様式8-3'!$B$11:$N$57,13,FALSE),"")</f>
        <v/>
      </c>
      <c r="AD31" s="580"/>
      <c r="AE31" s="61"/>
      <c r="AF31" s="68" t="str">
        <f>IFERROR(VLOOKUP($AE31,'様式8-3'!$B$110:$N$118,2,TRUE),"")</f>
        <v/>
      </c>
      <c r="AG31" s="61"/>
      <c r="AH31" s="579" t="str">
        <f>IFERROR(VLOOKUP($AE31,'様式8-3'!$B$110:$N$118,12,TRUE),"")</f>
        <v/>
      </c>
      <c r="AI31" s="579" t="str">
        <f>IFERROR(VLOOKUP($AE31,'様式8-3'!$B$110:$N$118,13,TRUE),"")</f>
        <v/>
      </c>
    </row>
    <row r="32" spans="1:35">
      <c r="A32" s="2">
        <v>21</v>
      </c>
      <c r="C32" s="475">
        <v>21</v>
      </c>
      <c r="D32" s="110"/>
      <c r="E32" s="61"/>
      <c r="F32" s="61"/>
      <c r="G32" s="61"/>
      <c r="H32" s="61"/>
      <c r="I32" s="61"/>
      <c r="J32" s="68" t="str">
        <f>IFERROR(VLOOKUP($G32,'様式8-3'!$B$11:$N$57,11,FALSE),"")</f>
        <v/>
      </c>
      <c r="K32" s="102" t="str">
        <f>IFERROR(VLOOKUP($G32,'様式8-3'!$B$11:$N$57,2,FALSE),"")</f>
        <v/>
      </c>
      <c r="L32" s="102" t="str">
        <f>IFERROR(VLOOKUP($G32,'様式8-3'!$B$11:$N$57,3,FALSE),"")</f>
        <v/>
      </c>
      <c r="M32" s="114" t="str">
        <f>IFERROR(VLOOKUP($G32,'様式8-3'!$B$11:$N$57,4,FALSE),"")</f>
        <v/>
      </c>
      <c r="N32" s="114" t="str">
        <f>IFERROR(VLOOKUP($G32,'様式8-3'!$B$11:$N$57,5,FALSE),"")</f>
        <v/>
      </c>
      <c r="O32" s="114" t="str">
        <f>IFERROR(VLOOKUP($G32,'様式8-3'!$B$11:$N$57,6,FALSE),"")</f>
        <v/>
      </c>
      <c r="P32" s="114" t="str">
        <f>IFERROR(VLOOKUP($G32,'様式8-3'!$B$11:$N$57,7,FALSE),"")</f>
        <v/>
      </c>
      <c r="Q32" s="70"/>
      <c r="R32" s="70"/>
      <c r="S32" s="61"/>
      <c r="T32" s="69" t="str">
        <f t="shared" si="1"/>
        <v/>
      </c>
      <c r="U32" s="69" t="str">
        <f t="shared" si="2"/>
        <v/>
      </c>
      <c r="V32" s="117" t="str">
        <f t="shared" si="3"/>
        <v/>
      </c>
      <c r="W32" s="117" t="str">
        <f t="shared" si="4"/>
        <v/>
      </c>
      <c r="X32" s="117" t="str">
        <f t="shared" si="5"/>
        <v/>
      </c>
      <c r="Y32" s="117" t="str">
        <f t="shared" si="6"/>
        <v/>
      </c>
      <c r="Z32" s="70"/>
      <c r="AA32" s="70"/>
      <c r="AB32" s="575" t="str">
        <f>IFERROR(VLOOKUP($G32,'様式8-3'!$B$11:$N$57,12,FALSE),"")</f>
        <v/>
      </c>
      <c r="AC32" s="575" t="str">
        <f>IFERROR(VLOOKUP($G32,'様式8-3'!$B$11:$N$57,13,FALSE),"")</f>
        <v/>
      </c>
      <c r="AD32" s="580"/>
      <c r="AE32" s="61"/>
      <c r="AF32" s="68" t="str">
        <f>IFERROR(VLOOKUP($AE32,'様式8-3'!$B$110:$N$118,2,TRUE),"")</f>
        <v/>
      </c>
      <c r="AG32" s="61"/>
      <c r="AH32" s="579" t="str">
        <f>IFERROR(VLOOKUP($AE32,'様式8-3'!$B$110:$N$118,12,TRUE),"")</f>
        <v/>
      </c>
      <c r="AI32" s="579" t="str">
        <f>IFERROR(VLOOKUP($AE32,'様式8-3'!$B$110:$N$118,13,TRUE),"")</f>
        <v/>
      </c>
    </row>
    <row r="33" spans="1:35">
      <c r="A33" s="2">
        <v>22</v>
      </c>
      <c r="C33" s="475">
        <v>22</v>
      </c>
      <c r="D33" s="110"/>
      <c r="E33" s="61"/>
      <c r="F33" s="61"/>
      <c r="G33" s="61"/>
      <c r="H33" s="61"/>
      <c r="I33" s="61"/>
      <c r="J33" s="68" t="str">
        <f>IFERROR(VLOOKUP($G33,'様式8-3'!$B$11:$N$57,11,FALSE),"")</f>
        <v/>
      </c>
      <c r="K33" s="102" t="str">
        <f>IFERROR(VLOOKUP($G33,'様式8-3'!$B$11:$N$57,2,FALSE),"")</f>
        <v/>
      </c>
      <c r="L33" s="102" t="str">
        <f>IFERROR(VLOOKUP($G33,'様式8-3'!$B$11:$N$57,3,FALSE),"")</f>
        <v/>
      </c>
      <c r="M33" s="114" t="str">
        <f>IFERROR(VLOOKUP($G33,'様式8-3'!$B$11:$N$57,4,FALSE),"")</f>
        <v/>
      </c>
      <c r="N33" s="114" t="str">
        <f>IFERROR(VLOOKUP($G33,'様式8-3'!$B$11:$N$57,5,FALSE),"")</f>
        <v/>
      </c>
      <c r="O33" s="114" t="str">
        <f>IFERROR(VLOOKUP($G33,'様式8-3'!$B$11:$N$57,6,FALSE),"")</f>
        <v/>
      </c>
      <c r="P33" s="114" t="str">
        <f>IFERROR(VLOOKUP($G33,'様式8-3'!$B$11:$N$57,7,FALSE),"")</f>
        <v/>
      </c>
      <c r="Q33" s="70"/>
      <c r="R33" s="70"/>
      <c r="S33" s="61"/>
      <c r="T33" s="69" t="str">
        <f t="shared" si="1"/>
        <v/>
      </c>
      <c r="U33" s="69" t="str">
        <f t="shared" si="2"/>
        <v/>
      </c>
      <c r="V33" s="117" t="str">
        <f t="shared" si="3"/>
        <v/>
      </c>
      <c r="W33" s="117" t="str">
        <f t="shared" si="4"/>
        <v/>
      </c>
      <c r="X33" s="117" t="str">
        <f t="shared" si="5"/>
        <v/>
      </c>
      <c r="Y33" s="117" t="str">
        <f t="shared" si="6"/>
        <v/>
      </c>
      <c r="Z33" s="70"/>
      <c r="AA33" s="70"/>
      <c r="AB33" s="575" t="str">
        <f>IFERROR(VLOOKUP($G33,'様式8-3'!$B$11:$N$57,12,FALSE),"")</f>
        <v/>
      </c>
      <c r="AC33" s="575" t="str">
        <f>IFERROR(VLOOKUP($G33,'様式8-3'!$B$11:$N$57,13,FALSE),"")</f>
        <v/>
      </c>
      <c r="AD33" s="580"/>
      <c r="AE33" s="61"/>
      <c r="AF33" s="68" t="str">
        <f>IFERROR(VLOOKUP($AE33,'様式8-3'!$B$110:$N$118,2,TRUE),"")</f>
        <v/>
      </c>
      <c r="AG33" s="61"/>
      <c r="AH33" s="579" t="str">
        <f>IFERROR(VLOOKUP($AE33,'様式8-3'!$B$110:$N$118,12,TRUE),"")</f>
        <v/>
      </c>
      <c r="AI33" s="579" t="str">
        <f>IFERROR(VLOOKUP($AE33,'様式8-3'!$B$110:$N$118,13,TRUE),"")</f>
        <v/>
      </c>
    </row>
    <row r="34" spans="1:35">
      <c r="A34" s="2">
        <v>23</v>
      </c>
      <c r="C34" s="475">
        <v>23</v>
      </c>
      <c r="D34" s="110"/>
      <c r="E34" s="61"/>
      <c r="F34" s="61"/>
      <c r="G34" s="61"/>
      <c r="H34" s="61"/>
      <c r="I34" s="61"/>
      <c r="J34" s="68" t="str">
        <f>IFERROR(VLOOKUP($G34,'様式8-3'!$B$11:$N$57,11,FALSE),"")</f>
        <v/>
      </c>
      <c r="K34" s="102" t="str">
        <f>IFERROR(VLOOKUP($G34,'様式8-3'!$B$11:$N$57,2,FALSE),"")</f>
        <v/>
      </c>
      <c r="L34" s="102" t="str">
        <f>IFERROR(VLOOKUP($G34,'様式8-3'!$B$11:$N$57,3,FALSE),"")</f>
        <v/>
      </c>
      <c r="M34" s="114" t="str">
        <f>IFERROR(VLOOKUP($G34,'様式8-3'!$B$11:$N$57,4,FALSE),"")</f>
        <v/>
      </c>
      <c r="N34" s="114" t="str">
        <f>IFERROR(VLOOKUP($G34,'様式8-3'!$B$11:$N$57,5,FALSE),"")</f>
        <v/>
      </c>
      <c r="O34" s="114" t="str">
        <f>IFERROR(VLOOKUP($G34,'様式8-3'!$B$11:$N$57,6,FALSE),"")</f>
        <v/>
      </c>
      <c r="P34" s="114" t="str">
        <f>IFERROR(VLOOKUP($G34,'様式8-3'!$B$11:$N$57,7,FALSE),"")</f>
        <v/>
      </c>
      <c r="Q34" s="70"/>
      <c r="R34" s="70"/>
      <c r="S34" s="61"/>
      <c r="T34" s="69" t="str">
        <f t="shared" si="1"/>
        <v/>
      </c>
      <c r="U34" s="69" t="str">
        <f t="shared" si="2"/>
        <v/>
      </c>
      <c r="V34" s="117" t="str">
        <f t="shared" si="3"/>
        <v/>
      </c>
      <c r="W34" s="117" t="str">
        <f t="shared" si="4"/>
        <v/>
      </c>
      <c r="X34" s="117" t="str">
        <f t="shared" si="5"/>
        <v/>
      </c>
      <c r="Y34" s="117" t="str">
        <f t="shared" si="6"/>
        <v/>
      </c>
      <c r="Z34" s="70"/>
      <c r="AA34" s="70"/>
      <c r="AB34" s="575" t="str">
        <f>IFERROR(VLOOKUP($G34,'様式8-3'!$B$11:$N$57,12,FALSE),"")</f>
        <v/>
      </c>
      <c r="AC34" s="575" t="str">
        <f>IFERROR(VLOOKUP($G34,'様式8-3'!$B$11:$N$57,13,FALSE),"")</f>
        <v/>
      </c>
      <c r="AD34" s="580"/>
      <c r="AE34" s="61"/>
      <c r="AF34" s="68" t="str">
        <f>IFERROR(VLOOKUP($AE34,'様式8-3'!$B$110:$N$118,2,TRUE),"")</f>
        <v/>
      </c>
      <c r="AG34" s="61"/>
      <c r="AH34" s="579" t="str">
        <f>IFERROR(VLOOKUP($AE34,'様式8-3'!$B$110:$N$118,12,TRUE),"")</f>
        <v/>
      </c>
      <c r="AI34" s="579" t="str">
        <f>IFERROR(VLOOKUP($AE34,'様式8-3'!$B$110:$N$118,13,TRUE),"")</f>
        <v/>
      </c>
    </row>
    <row r="35" spans="1:35">
      <c r="A35" s="2">
        <v>24</v>
      </c>
      <c r="C35" s="475">
        <v>24</v>
      </c>
      <c r="D35" s="110"/>
      <c r="E35" s="61"/>
      <c r="F35" s="61"/>
      <c r="G35" s="61"/>
      <c r="H35" s="61"/>
      <c r="I35" s="61"/>
      <c r="J35" s="68" t="str">
        <f>IFERROR(VLOOKUP($G35,'様式8-3'!$B$11:$N$57,11,FALSE),"")</f>
        <v/>
      </c>
      <c r="K35" s="102" t="str">
        <f>IFERROR(VLOOKUP($G35,'様式8-3'!$B$11:$N$57,2,FALSE),"")</f>
        <v/>
      </c>
      <c r="L35" s="102" t="str">
        <f>IFERROR(VLOOKUP($G35,'様式8-3'!$B$11:$N$57,3,FALSE),"")</f>
        <v/>
      </c>
      <c r="M35" s="114" t="str">
        <f>IFERROR(VLOOKUP($G35,'様式8-3'!$B$11:$N$57,4,FALSE),"")</f>
        <v/>
      </c>
      <c r="N35" s="114" t="str">
        <f>IFERROR(VLOOKUP($G35,'様式8-3'!$B$11:$N$57,5,FALSE),"")</f>
        <v/>
      </c>
      <c r="O35" s="114" t="str">
        <f>IFERROR(VLOOKUP($G35,'様式8-3'!$B$11:$N$57,6,FALSE),"")</f>
        <v/>
      </c>
      <c r="P35" s="114" t="str">
        <f>IFERROR(VLOOKUP($G35,'様式8-3'!$B$11:$N$57,7,FALSE),"")</f>
        <v/>
      </c>
      <c r="Q35" s="70"/>
      <c r="R35" s="70"/>
      <c r="S35" s="61"/>
      <c r="T35" s="69" t="str">
        <f t="shared" si="1"/>
        <v/>
      </c>
      <c r="U35" s="69" t="str">
        <f t="shared" si="2"/>
        <v/>
      </c>
      <c r="V35" s="117" t="str">
        <f t="shared" si="3"/>
        <v/>
      </c>
      <c r="W35" s="117" t="str">
        <f t="shared" si="4"/>
        <v/>
      </c>
      <c r="X35" s="117" t="str">
        <f t="shared" si="5"/>
        <v/>
      </c>
      <c r="Y35" s="117" t="str">
        <f t="shared" si="6"/>
        <v/>
      </c>
      <c r="Z35" s="70"/>
      <c r="AA35" s="70"/>
      <c r="AB35" s="575" t="str">
        <f>IFERROR(VLOOKUP($G35,'様式8-3'!$B$11:$N$57,12,FALSE),"")</f>
        <v/>
      </c>
      <c r="AC35" s="575" t="str">
        <f>IFERROR(VLOOKUP($G35,'様式8-3'!$B$11:$N$57,13,FALSE),"")</f>
        <v/>
      </c>
      <c r="AD35" s="580"/>
      <c r="AE35" s="61"/>
      <c r="AF35" s="68" t="str">
        <f>IFERROR(VLOOKUP($AE35,'様式8-3'!$B$110:$N$118,2,TRUE),"")</f>
        <v/>
      </c>
      <c r="AG35" s="61"/>
      <c r="AH35" s="579" t="str">
        <f>IFERROR(VLOOKUP($AE35,'様式8-3'!$B$110:$N$118,12,TRUE),"")</f>
        <v/>
      </c>
      <c r="AI35" s="579" t="str">
        <f>IFERROR(VLOOKUP($AE35,'様式8-3'!$B$110:$N$118,13,TRUE),"")</f>
        <v/>
      </c>
    </row>
    <row r="36" spans="1:35">
      <c r="A36" s="2">
        <v>25</v>
      </c>
      <c r="C36" s="475">
        <v>25</v>
      </c>
      <c r="D36" s="110"/>
      <c r="E36" s="61"/>
      <c r="F36" s="61"/>
      <c r="G36" s="61"/>
      <c r="H36" s="61"/>
      <c r="I36" s="61"/>
      <c r="J36" s="68" t="str">
        <f>IFERROR(VLOOKUP($G36,'様式8-3'!$B$11:$N$57,11,FALSE),"")</f>
        <v/>
      </c>
      <c r="K36" s="102" t="str">
        <f>IFERROR(VLOOKUP($G36,'様式8-3'!$B$11:$N$57,2,FALSE),"")</f>
        <v/>
      </c>
      <c r="L36" s="102" t="str">
        <f>IFERROR(VLOOKUP($G36,'様式8-3'!$B$11:$N$57,3,FALSE),"")</f>
        <v/>
      </c>
      <c r="M36" s="114" t="str">
        <f>IFERROR(VLOOKUP($G36,'様式8-3'!$B$11:$N$57,4,FALSE),"")</f>
        <v/>
      </c>
      <c r="N36" s="114" t="str">
        <f>IFERROR(VLOOKUP($G36,'様式8-3'!$B$11:$N$57,5,FALSE),"")</f>
        <v/>
      </c>
      <c r="O36" s="114" t="str">
        <f>IFERROR(VLOOKUP($G36,'様式8-3'!$B$11:$N$57,6,FALSE),"")</f>
        <v/>
      </c>
      <c r="P36" s="114" t="str">
        <f>IFERROR(VLOOKUP($G36,'様式8-3'!$B$11:$N$57,7,FALSE),"")</f>
        <v/>
      </c>
      <c r="Q36" s="70"/>
      <c r="R36" s="70"/>
      <c r="S36" s="61"/>
      <c r="T36" s="69" t="str">
        <f t="shared" si="1"/>
        <v/>
      </c>
      <c r="U36" s="69" t="str">
        <f t="shared" si="2"/>
        <v/>
      </c>
      <c r="V36" s="117" t="str">
        <f t="shared" si="3"/>
        <v/>
      </c>
      <c r="W36" s="117" t="str">
        <f t="shared" si="4"/>
        <v/>
      </c>
      <c r="X36" s="117" t="str">
        <f t="shared" si="5"/>
        <v/>
      </c>
      <c r="Y36" s="117" t="str">
        <f t="shared" si="6"/>
        <v/>
      </c>
      <c r="Z36" s="70"/>
      <c r="AA36" s="70"/>
      <c r="AB36" s="575" t="str">
        <f>IFERROR(VLOOKUP($G36,'様式8-3'!$B$11:$N$57,12,FALSE),"")</f>
        <v/>
      </c>
      <c r="AC36" s="575" t="str">
        <f>IFERROR(VLOOKUP($G36,'様式8-3'!$B$11:$N$57,13,FALSE),"")</f>
        <v/>
      </c>
      <c r="AD36" s="580"/>
      <c r="AE36" s="61"/>
      <c r="AF36" s="68" t="str">
        <f>IFERROR(VLOOKUP($AE36,'様式8-3'!$B$110:$N$118,2,TRUE),"")</f>
        <v/>
      </c>
      <c r="AG36" s="61"/>
      <c r="AH36" s="579" t="str">
        <f>IFERROR(VLOOKUP($AE36,'様式8-3'!$B$110:$N$118,12,TRUE),"")</f>
        <v/>
      </c>
      <c r="AI36" s="579" t="str">
        <f>IFERROR(VLOOKUP($AE36,'様式8-3'!$B$110:$N$118,13,TRUE),"")</f>
        <v/>
      </c>
    </row>
    <row r="37" spans="1:35">
      <c r="A37" s="2">
        <v>26</v>
      </c>
      <c r="C37" s="475">
        <v>26</v>
      </c>
      <c r="D37" s="110"/>
      <c r="E37" s="61"/>
      <c r="F37" s="61"/>
      <c r="G37" s="61"/>
      <c r="H37" s="61"/>
      <c r="I37" s="61"/>
      <c r="J37" s="68" t="str">
        <f>IFERROR(VLOOKUP($G37,'様式8-3'!$B$11:$N$57,11,FALSE),"")</f>
        <v/>
      </c>
      <c r="K37" s="102" t="str">
        <f>IFERROR(VLOOKUP($G37,'様式8-3'!$B$11:$N$57,2,FALSE),"")</f>
        <v/>
      </c>
      <c r="L37" s="102" t="str">
        <f>IFERROR(VLOOKUP($G37,'様式8-3'!$B$11:$N$57,3,FALSE),"")</f>
        <v/>
      </c>
      <c r="M37" s="114" t="str">
        <f>IFERROR(VLOOKUP($G37,'様式8-3'!$B$11:$N$57,4,FALSE),"")</f>
        <v/>
      </c>
      <c r="N37" s="114" t="str">
        <f>IFERROR(VLOOKUP($G37,'様式8-3'!$B$11:$N$57,5,FALSE),"")</f>
        <v/>
      </c>
      <c r="O37" s="114" t="str">
        <f>IFERROR(VLOOKUP($G37,'様式8-3'!$B$11:$N$57,6,FALSE),"")</f>
        <v/>
      </c>
      <c r="P37" s="114" t="str">
        <f>IFERROR(VLOOKUP($G37,'様式8-3'!$B$11:$N$57,7,FALSE),"")</f>
        <v/>
      </c>
      <c r="Q37" s="70"/>
      <c r="R37" s="70"/>
      <c r="S37" s="61"/>
      <c r="T37" s="69" t="str">
        <f t="shared" si="1"/>
        <v/>
      </c>
      <c r="U37" s="69" t="str">
        <f t="shared" si="2"/>
        <v/>
      </c>
      <c r="V37" s="117" t="str">
        <f t="shared" si="3"/>
        <v/>
      </c>
      <c r="W37" s="117" t="str">
        <f t="shared" si="4"/>
        <v/>
      </c>
      <c r="X37" s="117" t="str">
        <f t="shared" si="5"/>
        <v/>
      </c>
      <c r="Y37" s="117" t="str">
        <f t="shared" si="6"/>
        <v/>
      </c>
      <c r="Z37" s="70"/>
      <c r="AA37" s="70"/>
      <c r="AB37" s="575" t="str">
        <f>IFERROR(VLOOKUP($G37,'様式8-3'!$B$11:$N$57,12,FALSE),"")</f>
        <v/>
      </c>
      <c r="AC37" s="575" t="str">
        <f>IFERROR(VLOOKUP($G37,'様式8-3'!$B$11:$N$57,13,FALSE),"")</f>
        <v/>
      </c>
      <c r="AD37" s="580"/>
      <c r="AE37" s="61"/>
      <c r="AF37" s="68" t="str">
        <f>IFERROR(VLOOKUP($AE37,'様式8-3'!$B$110:$N$118,2,TRUE),"")</f>
        <v/>
      </c>
      <c r="AG37" s="61"/>
      <c r="AH37" s="579" t="str">
        <f>IFERROR(VLOOKUP($AE37,'様式8-3'!$B$110:$N$118,12,TRUE),"")</f>
        <v/>
      </c>
      <c r="AI37" s="579" t="str">
        <f>IFERROR(VLOOKUP($AE37,'様式8-3'!$B$110:$N$118,13,TRUE),"")</f>
        <v/>
      </c>
    </row>
    <row r="38" spans="1:35">
      <c r="A38" s="2">
        <v>27</v>
      </c>
      <c r="C38" s="475">
        <v>27</v>
      </c>
      <c r="D38" s="110"/>
      <c r="E38" s="61"/>
      <c r="F38" s="61"/>
      <c r="G38" s="61"/>
      <c r="H38" s="61"/>
      <c r="I38" s="61"/>
      <c r="J38" s="68" t="str">
        <f>IFERROR(VLOOKUP($G38,'様式8-3'!$B$11:$N$57,11,FALSE),"")</f>
        <v/>
      </c>
      <c r="K38" s="102" t="str">
        <f>IFERROR(VLOOKUP($G38,'様式8-3'!$B$11:$N$57,2,FALSE),"")</f>
        <v/>
      </c>
      <c r="L38" s="102" t="str">
        <f>IFERROR(VLOOKUP($G38,'様式8-3'!$B$11:$N$57,3,FALSE),"")</f>
        <v/>
      </c>
      <c r="M38" s="114" t="str">
        <f>IFERROR(VLOOKUP($G38,'様式8-3'!$B$11:$N$57,4,FALSE),"")</f>
        <v/>
      </c>
      <c r="N38" s="114" t="str">
        <f>IFERROR(VLOOKUP($G38,'様式8-3'!$B$11:$N$57,5,FALSE),"")</f>
        <v/>
      </c>
      <c r="O38" s="114" t="str">
        <f>IFERROR(VLOOKUP($G38,'様式8-3'!$B$11:$N$57,6,FALSE),"")</f>
        <v/>
      </c>
      <c r="P38" s="114" t="str">
        <f>IFERROR(VLOOKUP($G38,'様式8-3'!$B$11:$N$57,7,FALSE),"")</f>
        <v/>
      </c>
      <c r="Q38" s="70"/>
      <c r="R38" s="70"/>
      <c r="S38" s="61"/>
      <c r="T38" s="69" t="str">
        <f t="shared" si="1"/>
        <v/>
      </c>
      <c r="U38" s="69" t="str">
        <f t="shared" si="2"/>
        <v/>
      </c>
      <c r="V38" s="117" t="str">
        <f t="shared" si="3"/>
        <v/>
      </c>
      <c r="W38" s="117" t="str">
        <f t="shared" si="4"/>
        <v/>
      </c>
      <c r="X38" s="117" t="str">
        <f t="shared" si="5"/>
        <v/>
      </c>
      <c r="Y38" s="117" t="str">
        <f t="shared" si="6"/>
        <v/>
      </c>
      <c r="Z38" s="70"/>
      <c r="AA38" s="70"/>
      <c r="AB38" s="575" t="str">
        <f>IFERROR(VLOOKUP($G38,'様式8-3'!$B$11:$N$57,12,FALSE),"")</f>
        <v/>
      </c>
      <c r="AC38" s="575" t="str">
        <f>IFERROR(VLOOKUP($G38,'様式8-3'!$B$11:$N$57,13,FALSE),"")</f>
        <v/>
      </c>
      <c r="AD38" s="580"/>
      <c r="AE38" s="61"/>
      <c r="AF38" s="68" t="str">
        <f>IFERROR(VLOOKUP($AE38,'様式8-3'!$B$110:$N$118,2,TRUE),"")</f>
        <v/>
      </c>
      <c r="AG38" s="61"/>
      <c r="AH38" s="579" t="str">
        <f>IFERROR(VLOOKUP($AE38,'様式8-3'!$B$110:$N$118,12,TRUE),"")</f>
        <v/>
      </c>
      <c r="AI38" s="579" t="str">
        <f>IFERROR(VLOOKUP($AE38,'様式8-3'!$B$110:$N$118,13,TRUE),"")</f>
        <v/>
      </c>
    </row>
    <row r="39" spans="1:35">
      <c r="A39" s="2">
        <v>28</v>
      </c>
      <c r="C39" s="475">
        <v>28</v>
      </c>
      <c r="D39" s="110"/>
      <c r="E39" s="61"/>
      <c r="F39" s="61"/>
      <c r="G39" s="61"/>
      <c r="H39" s="61"/>
      <c r="I39" s="61"/>
      <c r="J39" s="68" t="str">
        <f>IFERROR(VLOOKUP($G39,'様式8-3'!$B$11:$N$57,11,FALSE),"")</f>
        <v/>
      </c>
      <c r="K39" s="102" t="str">
        <f>IFERROR(VLOOKUP($G39,'様式8-3'!$B$11:$N$57,2,FALSE),"")</f>
        <v/>
      </c>
      <c r="L39" s="102" t="str">
        <f>IFERROR(VLOOKUP($G39,'様式8-3'!$B$11:$N$57,3,FALSE),"")</f>
        <v/>
      </c>
      <c r="M39" s="114" t="str">
        <f>IFERROR(VLOOKUP($G39,'様式8-3'!$B$11:$N$57,4,FALSE),"")</f>
        <v/>
      </c>
      <c r="N39" s="114" t="str">
        <f>IFERROR(VLOOKUP($G39,'様式8-3'!$B$11:$N$57,5,FALSE),"")</f>
        <v/>
      </c>
      <c r="O39" s="114" t="str">
        <f>IFERROR(VLOOKUP($G39,'様式8-3'!$B$11:$N$57,6,FALSE),"")</f>
        <v/>
      </c>
      <c r="P39" s="114" t="str">
        <f>IFERROR(VLOOKUP($G39,'様式8-3'!$B$11:$N$57,7,FALSE),"")</f>
        <v/>
      </c>
      <c r="Q39" s="70"/>
      <c r="R39" s="70"/>
      <c r="S39" s="61"/>
      <c r="T39" s="69" t="str">
        <f t="shared" si="1"/>
        <v/>
      </c>
      <c r="U39" s="69" t="str">
        <f t="shared" si="2"/>
        <v/>
      </c>
      <c r="V39" s="117" t="str">
        <f t="shared" si="3"/>
        <v/>
      </c>
      <c r="W39" s="117" t="str">
        <f t="shared" si="4"/>
        <v/>
      </c>
      <c r="X39" s="117" t="str">
        <f t="shared" si="5"/>
        <v/>
      </c>
      <c r="Y39" s="117" t="str">
        <f t="shared" si="6"/>
        <v/>
      </c>
      <c r="Z39" s="70"/>
      <c r="AA39" s="70"/>
      <c r="AB39" s="575" t="str">
        <f>IFERROR(VLOOKUP($G39,'様式8-3'!$B$11:$N$57,12,FALSE),"")</f>
        <v/>
      </c>
      <c r="AC39" s="575" t="str">
        <f>IFERROR(VLOOKUP($G39,'様式8-3'!$B$11:$N$57,13,FALSE),"")</f>
        <v/>
      </c>
      <c r="AD39" s="580"/>
      <c r="AE39" s="61"/>
      <c r="AF39" s="68" t="str">
        <f>IFERROR(VLOOKUP($AE39,'様式8-3'!$B$110:$N$118,2,TRUE),"")</f>
        <v/>
      </c>
      <c r="AG39" s="61"/>
      <c r="AH39" s="579" t="str">
        <f>IFERROR(VLOOKUP($AE39,'様式8-3'!$B$110:$N$118,12,TRUE),"")</f>
        <v/>
      </c>
      <c r="AI39" s="579" t="str">
        <f>IFERROR(VLOOKUP($AE39,'様式8-3'!$B$110:$N$118,13,TRUE),"")</f>
        <v/>
      </c>
    </row>
    <row r="40" spans="1:35">
      <c r="A40" s="2">
        <v>29</v>
      </c>
      <c r="C40" s="475">
        <v>29</v>
      </c>
      <c r="D40" s="110"/>
      <c r="E40" s="61"/>
      <c r="F40" s="61"/>
      <c r="G40" s="61"/>
      <c r="H40" s="61"/>
      <c r="I40" s="61"/>
      <c r="J40" s="68" t="str">
        <f>IFERROR(VLOOKUP($G40,'様式8-3'!$B$11:$N$57,11,FALSE),"")</f>
        <v/>
      </c>
      <c r="K40" s="102" t="str">
        <f>IFERROR(VLOOKUP($G40,'様式8-3'!$B$11:$N$57,2,FALSE),"")</f>
        <v/>
      </c>
      <c r="L40" s="102" t="str">
        <f>IFERROR(VLOOKUP($G40,'様式8-3'!$B$11:$N$57,3,FALSE),"")</f>
        <v/>
      </c>
      <c r="M40" s="114" t="str">
        <f>IFERROR(VLOOKUP($G40,'様式8-3'!$B$11:$N$57,4,FALSE),"")</f>
        <v/>
      </c>
      <c r="N40" s="114" t="str">
        <f>IFERROR(VLOOKUP($G40,'様式8-3'!$B$11:$N$57,5,FALSE),"")</f>
        <v/>
      </c>
      <c r="O40" s="114" t="str">
        <f>IFERROR(VLOOKUP($G40,'様式8-3'!$B$11:$N$57,6,FALSE),"")</f>
        <v/>
      </c>
      <c r="P40" s="114" t="str">
        <f>IFERROR(VLOOKUP($G40,'様式8-3'!$B$11:$N$57,7,FALSE),"")</f>
        <v/>
      </c>
      <c r="Q40" s="70"/>
      <c r="R40" s="70"/>
      <c r="S40" s="61"/>
      <c r="T40" s="69" t="str">
        <f t="shared" si="1"/>
        <v/>
      </c>
      <c r="U40" s="69" t="str">
        <f t="shared" si="2"/>
        <v/>
      </c>
      <c r="V40" s="117" t="str">
        <f t="shared" si="3"/>
        <v/>
      </c>
      <c r="W40" s="117" t="str">
        <f t="shared" si="4"/>
        <v/>
      </c>
      <c r="X40" s="117" t="str">
        <f t="shared" si="5"/>
        <v/>
      </c>
      <c r="Y40" s="117" t="str">
        <f t="shared" si="6"/>
        <v/>
      </c>
      <c r="Z40" s="70"/>
      <c r="AA40" s="70"/>
      <c r="AB40" s="575" t="str">
        <f>IFERROR(VLOOKUP($G40,'様式8-3'!$B$11:$N$57,12,FALSE),"")</f>
        <v/>
      </c>
      <c r="AC40" s="575" t="str">
        <f>IFERROR(VLOOKUP($G40,'様式8-3'!$B$11:$N$57,13,FALSE),"")</f>
        <v/>
      </c>
      <c r="AD40" s="580"/>
      <c r="AE40" s="61"/>
      <c r="AF40" s="68" t="str">
        <f>IFERROR(VLOOKUP($AE40,'様式8-3'!$B$110:$N$118,2,TRUE),"")</f>
        <v/>
      </c>
      <c r="AG40" s="61"/>
      <c r="AH40" s="579" t="str">
        <f>IFERROR(VLOOKUP($AE40,'様式8-3'!$B$110:$N$118,12,TRUE),"")</f>
        <v/>
      </c>
      <c r="AI40" s="579" t="str">
        <f>IFERROR(VLOOKUP($AE40,'様式8-3'!$B$110:$N$118,13,TRUE),"")</f>
        <v/>
      </c>
    </row>
    <row r="41" spans="1:35">
      <c r="A41" s="2">
        <v>30</v>
      </c>
      <c r="C41" s="475">
        <v>30</v>
      </c>
      <c r="D41" s="110"/>
      <c r="E41" s="61"/>
      <c r="F41" s="61"/>
      <c r="G41" s="61"/>
      <c r="H41" s="61"/>
      <c r="I41" s="61"/>
      <c r="J41" s="68" t="str">
        <f>IFERROR(VLOOKUP($G41,'様式8-3'!$B$11:$N$57,11,FALSE),"")</f>
        <v/>
      </c>
      <c r="K41" s="102" t="str">
        <f>IFERROR(VLOOKUP($G41,'様式8-3'!$B$11:$N$57,2,FALSE),"")</f>
        <v/>
      </c>
      <c r="L41" s="102" t="str">
        <f>IFERROR(VLOOKUP($G41,'様式8-3'!$B$11:$N$57,3,FALSE),"")</f>
        <v/>
      </c>
      <c r="M41" s="114" t="str">
        <f>IFERROR(VLOOKUP($G41,'様式8-3'!$B$11:$N$57,4,FALSE),"")</f>
        <v/>
      </c>
      <c r="N41" s="114" t="str">
        <f>IFERROR(VLOOKUP($G41,'様式8-3'!$B$11:$N$57,5,FALSE),"")</f>
        <v/>
      </c>
      <c r="O41" s="114" t="str">
        <f>IFERROR(VLOOKUP($G41,'様式8-3'!$B$11:$N$57,6,FALSE),"")</f>
        <v/>
      </c>
      <c r="P41" s="114" t="str">
        <f>IFERROR(VLOOKUP($G41,'様式8-3'!$B$11:$N$57,7,FALSE),"")</f>
        <v/>
      </c>
      <c r="Q41" s="70"/>
      <c r="R41" s="70"/>
      <c r="S41" s="61"/>
      <c r="T41" s="69" t="str">
        <f t="shared" si="1"/>
        <v/>
      </c>
      <c r="U41" s="69" t="str">
        <f t="shared" si="2"/>
        <v/>
      </c>
      <c r="V41" s="117" t="str">
        <f t="shared" si="3"/>
        <v/>
      </c>
      <c r="W41" s="117" t="str">
        <f t="shared" si="4"/>
        <v/>
      </c>
      <c r="X41" s="117" t="str">
        <f t="shared" si="5"/>
        <v/>
      </c>
      <c r="Y41" s="117" t="str">
        <f t="shared" si="6"/>
        <v/>
      </c>
      <c r="Z41" s="70"/>
      <c r="AA41" s="70"/>
      <c r="AB41" s="575" t="str">
        <f>IFERROR(VLOOKUP($G41,'様式8-3'!$B$11:$N$57,12,FALSE),"")</f>
        <v/>
      </c>
      <c r="AC41" s="575" t="str">
        <f>IFERROR(VLOOKUP($G41,'様式8-3'!$B$11:$N$57,13,FALSE),"")</f>
        <v/>
      </c>
      <c r="AD41" s="580"/>
      <c r="AE41" s="61"/>
      <c r="AF41" s="68" t="str">
        <f>IFERROR(VLOOKUP($AE41,'様式8-3'!$B$110:$N$118,2,TRUE),"")</f>
        <v/>
      </c>
      <c r="AG41" s="61"/>
      <c r="AH41" s="579" t="str">
        <f>IFERROR(VLOOKUP($AE41,'様式8-3'!$B$110:$N$118,12,TRUE),"")</f>
        <v/>
      </c>
      <c r="AI41" s="579" t="str">
        <f>IFERROR(VLOOKUP($AE41,'様式8-3'!$B$110:$N$118,13,TRUE),"")</f>
        <v/>
      </c>
    </row>
    <row r="42" spans="1:35">
      <c r="A42" s="2">
        <v>31</v>
      </c>
      <c r="C42" s="475">
        <v>31</v>
      </c>
      <c r="D42" s="110"/>
      <c r="E42" s="61"/>
      <c r="F42" s="61"/>
      <c r="G42" s="61"/>
      <c r="H42" s="61"/>
      <c r="I42" s="61"/>
      <c r="J42" s="68" t="str">
        <f>IFERROR(VLOOKUP($G42,'様式8-3'!$B$11:$N$57,11,FALSE),"")</f>
        <v/>
      </c>
      <c r="K42" s="102" t="str">
        <f>IFERROR(VLOOKUP($G42,'様式8-3'!$B$11:$N$57,2,FALSE),"")</f>
        <v/>
      </c>
      <c r="L42" s="102" t="str">
        <f>IFERROR(VLOOKUP($G42,'様式8-3'!$B$11:$N$57,3,FALSE),"")</f>
        <v/>
      </c>
      <c r="M42" s="114" t="str">
        <f>IFERROR(VLOOKUP($G42,'様式8-3'!$B$11:$N$57,4,FALSE),"")</f>
        <v/>
      </c>
      <c r="N42" s="114" t="str">
        <f>IFERROR(VLOOKUP($G42,'様式8-3'!$B$11:$N$57,5,FALSE),"")</f>
        <v/>
      </c>
      <c r="O42" s="114" t="str">
        <f>IFERROR(VLOOKUP($G42,'様式8-3'!$B$11:$N$57,6,FALSE),"")</f>
        <v/>
      </c>
      <c r="P42" s="114" t="str">
        <f>IFERROR(VLOOKUP($G42,'様式8-3'!$B$11:$N$57,7,FALSE),"")</f>
        <v/>
      </c>
      <c r="Q42" s="70"/>
      <c r="R42" s="70"/>
      <c r="S42" s="61"/>
      <c r="T42" s="69" t="str">
        <f t="shared" si="1"/>
        <v/>
      </c>
      <c r="U42" s="69" t="str">
        <f t="shared" si="2"/>
        <v/>
      </c>
      <c r="V42" s="117" t="str">
        <f t="shared" si="3"/>
        <v/>
      </c>
      <c r="W42" s="117" t="str">
        <f t="shared" si="4"/>
        <v/>
      </c>
      <c r="X42" s="117" t="str">
        <f t="shared" si="5"/>
        <v/>
      </c>
      <c r="Y42" s="117" t="str">
        <f t="shared" si="6"/>
        <v/>
      </c>
      <c r="Z42" s="70"/>
      <c r="AA42" s="70"/>
      <c r="AB42" s="575" t="str">
        <f>IFERROR(VLOOKUP($G42,'様式8-3'!$B$11:$N$57,12,FALSE),"")</f>
        <v/>
      </c>
      <c r="AC42" s="575" t="str">
        <f>IFERROR(VLOOKUP($G42,'様式8-3'!$B$11:$N$57,13,FALSE),"")</f>
        <v/>
      </c>
      <c r="AD42" s="580"/>
      <c r="AE42" s="61"/>
      <c r="AF42" s="68" t="str">
        <f>IFERROR(VLOOKUP($AE42,'様式8-3'!$B$110:$N$118,2,TRUE),"")</f>
        <v/>
      </c>
      <c r="AG42" s="61"/>
      <c r="AH42" s="579" t="str">
        <f>IFERROR(VLOOKUP($AE42,'様式8-3'!$B$110:$N$118,12,TRUE),"")</f>
        <v/>
      </c>
      <c r="AI42" s="579" t="str">
        <f>IFERROR(VLOOKUP($AE42,'様式8-3'!$B$110:$N$118,13,TRUE),"")</f>
        <v/>
      </c>
    </row>
    <row r="43" spans="1:35">
      <c r="A43" s="2">
        <v>32</v>
      </c>
      <c r="C43" s="475">
        <v>32</v>
      </c>
      <c r="D43" s="110"/>
      <c r="E43" s="61"/>
      <c r="F43" s="61"/>
      <c r="G43" s="61"/>
      <c r="H43" s="61"/>
      <c r="I43" s="61"/>
      <c r="J43" s="68" t="str">
        <f>IFERROR(VLOOKUP($G43,'様式8-3'!$B$11:$N$57,11,FALSE),"")</f>
        <v/>
      </c>
      <c r="K43" s="102" t="str">
        <f>IFERROR(VLOOKUP($G43,'様式8-3'!$B$11:$N$57,2,FALSE),"")</f>
        <v/>
      </c>
      <c r="L43" s="102" t="str">
        <f>IFERROR(VLOOKUP($G43,'様式8-3'!$B$11:$N$57,3,FALSE),"")</f>
        <v/>
      </c>
      <c r="M43" s="114" t="str">
        <f>IFERROR(VLOOKUP($G43,'様式8-3'!$B$11:$N$57,4,FALSE),"")</f>
        <v/>
      </c>
      <c r="N43" s="114" t="str">
        <f>IFERROR(VLOOKUP($G43,'様式8-3'!$B$11:$N$57,5,FALSE),"")</f>
        <v/>
      </c>
      <c r="O43" s="114" t="str">
        <f>IFERROR(VLOOKUP($G43,'様式8-3'!$B$11:$N$57,6,FALSE),"")</f>
        <v/>
      </c>
      <c r="P43" s="114" t="str">
        <f>IFERROR(VLOOKUP($G43,'様式8-3'!$B$11:$N$57,7,FALSE),"")</f>
        <v/>
      </c>
      <c r="Q43" s="70"/>
      <c r="R43" s="70"/>
      <c r="S43" s="61"/>
      <c r="T43" s="69" t="str">
        <f t="shared" si="1"/>
        <v/>
      </c>
      <c r="U43" s="69" t="str">
        <f t="shared" si="2"/>
        <v/>
      </c>
      <c r="V43" s="117" t="str">
        <f t="shared" si="3"/>
        <v/>
      </c>
      <c r="W43" s="117" t="str">
        <f t="shared" si="4"/>
        <v/>
      </c>
      <c r="X43" s="117" t="str">
        <f t="shared" si="5"/>
        <v/>
      </c>
      <c r="Y43" s="117" t="str">
        <f t="shared" si="6"/>
        <v/>
      </c>
      <c r="Z43" s="70"/>
      <c r="AA43" s="70"/>
      <c r="AB43" s="575" t="str">
        <f>IFERROR(VLOOKUP($G43,'様式8-3'!$B$11:$N$57,12,FALSE),"")</f>
        <v/>
      </c>
      <c r="AC43" s="575" t="str">
        <f>IFERROR(VLOOKUP($G43,'様式8-3'!$B$11:$N$57,13,FALSE),"")</f>
        <v/>
      </c>
      <c r="AD43" s="580"/>
      <c r="AE43" s="61"/>
      <c r="AF43" s="68" t="str">
        <f>IFERROR(VLOOKUP($AE43,'様式8-3'!$B$110:$N$118,2,TRUE),"")</f>
        <v/>
      </c>
      <c r="AG43" s="61"/>
      <c r="AH43" s="579" t="str">
        <f>IFERROR(VLOOKUP($AE43,'様式8-3'!$B$110:$N$118,12,TRUE),"")</f>
        <v/>
      </c>
      <c r="AI43" s="579" t="str">
        <f>IFERROR(VLOOKUP($AE43,'様式8-3'!$B$110:$N$118,13,TRUE),"")</f>
        <v/>
      </c>
    </row>
    <row r="44" spans="1:35">
      <c r="A44" s="2">
        <v>33</v>
      </c>
      <c r="C44" s="475">
        <v>33</v>
      </c>
      <c r="D44" s="110"/>
      <c r="E44" s="61"/>
      <c r="F44" s="61"/>
      <c r="G44" s="61"/>
      <c r="H44" s="61"/>
      <c r="I44" s="61"/>
      <c r="J44" s="68" t="str">
        <f>IFERROR(VLOOKUP($G44,'様式8-3'!$B$11:$N$57,11,FALSE),"")</f>
        <v/>
      </c>
      <c r="K44" s="102" t="str">
        <f>IFERROR(VLOOKUP($G44,'様式8-3'!$B$11:$N$57,2,FALSE),"")</f>
        <v/>
      </c>
      <c r="L44" s="102" t="str">
        <f>IFERROR(VLOOKUP($G44,'様式8-3'!$B$11:$N$57,3,FALSE),"")</f>
        <v/>
      </c>
      <c r="M44" s="114" t="str">
        <f>IFERROR(VLOOKUP($G44,'様式8-3'!$B$11:$N$57,4,FALSE),"")</f>
        <v/>
      </c>
      <c r="N44" s="114" t="str">
        <f>IFERROR(VLOOKUP($G44,'様式8-3'!$B$11:$N$57,5,FALSE),"")</f>
        <v/>
      </c>
      <c r="O44" s="114" t="str">
        <f>IFERROR(VLOOKUP($G44,'様式8-3'!$B$11:$N$57,6,FALSE),"")</f>
        <v/>
      </c>
      <c r="P44" s="114" t="str">
        <f>IFERROR(VLOOKUP($G44,'様式8-3'!$B$11:$N$57,7,FALSE),"")</f>
        <v/>
      </c>
      <c r="Q44" s="70"/>
      <c r="R44" s="70"/>
      <c r="S44" s="61"/>
      <c r="T44" s="69" t="str">
        <f t="shared" si="1"/>
        <v/>
      </c>
      <c r="U44" s="69" t="str">
        <f t="shared" si="2"/>
        <v/>
      </c>
      <c r="V44" s="117" t="str">
        <f t="shared" si="3"/>
        <v/>
      </c>
      <c r="W44" s="117" t="str">
        <f t="shared" si="4"/>
        <v/>
      </c>
      <c r="X44" s="117" t="str">
        <f t="shared" si="5"/>
        <v/>
      </c>
      <c r="Y44" s="117" t="str">
        <f t="shared" si="6"/>
        <v/>
      </c>
      <c r="Z44" s="70"/>
      <c r="AA44" s="70"/>
      <c r="AB44" s="575" t="str">
        <f>IFERROR(VLOOKUP($G44,'様式8-3'!$B$11:$N$57,12,FALSE),"")</f>
        <v/>
      </c>
      <c r="AC44" s="575" t="str">
        <f>IFERROR(VLOOKUP($G44,'様式8-3'!$B$11:$N$57,13,FALSE),"")</f>
        <v/>
      </c>
      <c r="AD44" s="580"/>
      <c r="AE44" s="61"/>
      <c r="AF44" s="68" t="str">
        <f>IFERROR(VLOOKUP($AE44,'様式8-3'!$B$110:$N$118,2,TRUE),"")</f>
        <v/>
      </c>
      <c r="AG44" s="61"/>
      <c r="AH44" s="579" t="str">
        <f>IFERROR(VLOOKUP($AE44,'様式8-3'!$B$110:$N$118,12,TRUE),"")</f>
        <v/>
      </c>
      <c r="AI44" s="579" t="str">
        <f>IFERROR(VLOOKUP($AE44,'様式8-3'!$B$110:$N$118,13,TRUE),"")</f>
        <v/>
      </c>
    </row>
    <row r="45" spans="1:35">
      <c r="A45" s="2">
        <v>34</v>
      </c>
      <c r="C45" s="475">
        <v>34</v>
      </c>
      <c r="D45" s="110"/>
      <c r="E45" s="61"/>
      <c r="F45" s="61"/>
      <c r="G45" s="61"/>
      <c r="H45" s="61"/>
      <c r="I45" s="61"/>
      <c r="J45" s="68" t="str">
        <f>IFERROR(VLOOKUP($G45,'様式8-3'!$B$11:$N$57,11,FALSE),"")</f>
        <v/>
      </c>
      <c r="K45" s="102" t="str">
        <f>IFERROR(VLOOKUP($G45,'様式8-3'!$B$11:$N$57,2,FALSE),"")</f>
        <v/>
      </c>
      <c r="L45" s="102" t="str">
        <f>IFERROR(VLOOKUP($G45,'様式8-3'!$B$11:$N$57,3,FALSE),"")</f>
        <v/>
      </c>
      <c r="M45" s="114" t="str">
        <f>IFERROR(VLOOKUP($G45,'様式8-3'!$B$11:$N$57,4,FALSE),"")</f>
        <v/>
      </c>
      <c r="N45" s="114" t="str">
        <f>IFERROR(VLOOKUP($G45,'様式8-3'!$B$11:$N$57,5,FALSE),"")</f>
        <v/>
      </c>
      <c r="O45" s="114" t="str">
        <f>IFERROR(VLOOKUP($G45,'様式8-3'!$B$11:$N$57,6,FALSE),"")</f>
        <v/>
      </c>
      <c r="P45" s="114" t="str">
        <f>IFERROR(VLOOKUP($G45,'様式8-3'!$B$11:$N$57,7,FALSE),"")</f>
        <v/>
      </c>
      <c r="Q45" s="70"/>
      <c r="R45" s="70"/>
      <c r="S45" s="61"/>
      <c r="T45" s="69" t="str">
        <f t="shared" si="1"/>
        <v/>
      </c>
      <c r="U45" s="69" t="str">
        <f t="shared" si="2"/>
        <v/>
      </c>
      <c r="V45" s="117" t="str">
        <f t="shared" si="3"/>
        <v/>
      </c>
      <c r="W45" s="117" t="str">
        <f t="shared" si="4"/>
        <v/>
      </c>
      <c r="X45" s="117" t="str">
        <f t="shared" si="5"/>
        <v/>
      </c>
      <c r="Y45" s="117" t="str">
        <f t="shared" si="6"/>
        <v/>
      </c>
      <c r="Z45" s="70"/>
      <c r="AA45" s="70"/>
      <c r="AB45" s="575" t="str">
        <f>IFERROR(VLOOKUP($G45,'様式8-3'!$B$11:$N$57,12,FALSE),"")</f>
        <v/>
      </c>
      <c r="AC45" s="575" t="str">
        <f>IFERROR(VLOOKUP($G45,'様式8-3'!$B$11:$N$57,13,FALSE),"")</f>
        <v/>
      </c>
      <c r="AD45" s="580"/>
      <c r="AE45" s="61"/>
      <c r="AF45" s="68" t="str">
        <f>IFERROR(VLOOKUP($AE45,'様式8-3'!$B$110:$N$118,2,TRUE),"")</f>
        <v/>
      </c>
      <c r="AG45" s="61"/>
      <c r="AH45" s="579" t="str">
        <f>IFERROR(VLOOKUP($AE45,'様式8-3'!$B$110:$N$118,12,TRUE),"")</f>
        <v/>
      </c>
      <c r="AI45" s="579" t="str">
        <f>IFERROR(VLOOKUP($AE45,'様式8-3'!$B$110:$N$118,13,TRUE),"")</f>
        <v/>
      </c>
    </row>
    <row r="46" spans="1:35">
      <c r="A46" s="2">
        <v>35</v>
      </c>
      <c r="C46" s="475">
        <v>35</v>
      </c>
      <c r="D46" s="110"/>
      <c r="E46" s="61"/>
      <c r="F46" s="61"/>
      <c r="G46" s="61"/>
      <c r="H46" s="61"/>
      <c r="I46" s="61"/>
      <c r="J46" s="68" t="str">
        <f>IFERROR(VLOOKUP($G46,'様式8-3'!$B$11:$N$57,11,FALSE),"")</f>
        <v/>
      </c>
      <c r="K46" s="102" t="str">
        <f>IFERROR(VLOOKUP($G46,'様式8-3'!$B$11:$N$57,2,FALSE),"")</f>
        <v/>
      </c>
      <c r="L46" s="102" t="str">
        <f>IFERROR(VLOOKUP($G46,'様式8-3'!$B$11:$N$57,3,FALSE),"")</f>
        <v/>
      </c>
      <c r="M46" s="114" t="str">
        <f>IFERROR(VLOOKUP($G46,'様式8-3'!$B$11:$N$57,4,FALSE),"")</f>
        <v/>
      </c>
      <c r="N46" s="114" t="str">
        <f>IFERROR(VLOOKUP($G46,'様式8-3'!$B$11:$N$57,5,FALSE),"")</f>
        <v/>
      </c>
      <c r="O46" s="114" t="str">
        <f>IFERROR(VLOOKUP($G46,'様式8-3'!$B$11:$N$57,6,FALSE),"")</f>
        <v/>
      </c>
      <c r="P46" s="114" t="str">
        <f>IFERROR(VLOOKUP($G46,'様式8-3'!$B$11:$N$57,7,FALSE),"")</f>
        <v/>
      </c>
      <c r="Q46" s="70"/>
      <c r="R46" s="70"/>
      <c r="S46" s="61"/>
      <c r="T46" s="69" t="str">
        <f t="shared" si="1"/>
        <v/>
      </c>
      <c r="U46" s="69" t="str">
        <f t="shared" si="2"/>
        <v/>
      </c>
      <c r="V46" s="117" t="str">
        <f t="shared" si="3"/>
        <v/>
      </c>
      <c r="W46" s="117" t="str">
        <f t="shared" si="4"/>
        <v/>
      </c>
      <c r="X46" s="117" t="str">
        <f t="shared" si="5"/>
        <v/>
      </c>
      <c r="Y46" s="117" t="str">
        <f t="shared" si="6"/>
        <v/>
      </c>
      <c r="Z46" s="70"/>
      <c r="AA46" s="70"/>
      <c r="AB46" s="575" t="str">
        <f>IFERROR(VLOOKUP($G46,'様式8-3'!$B$11:$N$57,12,FALSE),"")</f>
        <v/>
      </c>
      <c r="AC46" s="575" t="str">
        <f>IFERROR(VLOOKUP($G46,'様式8-3'!$B$11:$N$57,13,FALSE),"")</f>
        <v/>
      </c>
      <c r="AD46" s="580"/>
      <c r="AE46" s="61"/>
      <c r="AF46" s="68" t="str">
        <f>IFERROR(VLOOKUP($AE46,'様式8-3'!$B$110:$N$118,2,TRUE),"")</f>
        <v/>
      </c>
      <c r="AG46" s="61"/>
      <c r="AH46" s="579" t="str">
        <f>IFERROR(VLOOKUP($AE46,'様式8-3'!$B$110:$N$118,12,TRUE),"")</f>
        <v/>
      </c>
      <c r="AI46" s="579" t="str">
        <f>IFERROR(VLOOKUP($AE46,'様式8-3'!$B$110:$N$118,13,TRUE),"")</f>
        <v/>
      </c>
    </row>
    <row r="47" spans="1:35">
      <c r="A47" s="2">
        <v>36</v>
      </c>
      <c r="C47" s="475">
        <v>36</v>
      </c>
      <c r="D47" s="110"/>
      <c r="E47" s="61"/>
      <c r="F47" s="61"/>
      <c r="G47" s="61"/>
      <c r="H47" s="61"/>
      <c r="I47" s="61"/>
      <c r="J47" s="68" t="str">
        <f>IFERROR(VLOOKUP($G47,'様式8-3'!$B$11:$N$57,11,FALSE),"")</f>
        <v/>
      </c>
      <c r="K47" s="102" t="str">
        <f>IFERROR(VLOOKUP($G47,'様式8-3'!$B$11:$N$57,2,FALSE),"")</f>
        <v/>
      </c>
      <c r="L47" s="102" t="str">
        <f>IFERROR(VLOOKUP($G47,'様式8-3'!$B$11:$N$57,3,FALSE),"")</f>
        <v/>
      </c>
      <c r="M47" s="114" t="str">
        <f>IFERROR(VLOOKUP($G47,'様式8-3'!$B$11:$N$57,4,FALSE),"")</f>
        <v/>
      </c>
      <c r="N47" s="114" t="str">
        <f>IFERROR(VLOOKUP($G47,'様式8-3'!$B$11:$N$57,5,FALSE),"")</f>
        <v/>
      </c>
      <c r="O47" s="114" t="str">
        <f>IFERROR(VLOOKUP($G47,'様式8-3'!$B$11:$N$57,6,FALSE),"")</f>
        <v/>
      </c>
      <c r="P47" s="114" t="str">
        <f>IFERROR(VLOOKUP($G47,'様式8-3'!$B$11:$N$57,7,FALSE),"")</f>
        <v/>
      </c>
      <c r="Q47" s="70"/>
      <c r="R47" s="70"/>
      <c r="S47" s="61"/>
      <c r="T47" s="69" t="str">
        <f t="shared" si="1"/>
        <v/>
      </c>
      <c r="U47" s="69" t="str">
        <f t="shared" si="2"/>
        <v/>
      </c>
      <c r="V47" s="117" t="str">
        <f t="shared" si="3"/>
        <v/>
      </c>
      <c r="W47" s="117" t="str">
        <f t="shared" si="4"/>
        <v/>
      </c>
      <c r="X47" s="117" t="str">
        <f t="shared" si="5"/>
        <v/>
      </c>
      <c r="Y47" s="117" t="str">
        <f t="shared" si="6"/>
        <v/>
      </c>
      <c r="Z47" s="70"/>
      <c r="AA47" s="70"/>
      <c r="AB47" s="575" t="str">
        <f>IFERROR(VLOOKUP($G47,'様式8-3'!$B$11:$N$57,12,FALSE),"")</f>
        <v/>
      </c>
      <c r="AC47" s="575" t="str">
        <f>IFERROR(VLOOKUP($G47,'様式8-3'!$B$11:$N$57,13,FALSE),"")</f>
        <v/>
      </c>
      <c r="AD47" s="580"/>
      <c r="AE47" s="61"/>
      <c r="AF47" s="68" t="str">
        <f>IFERROR(VLOOKUP($AE47,'様式8-3'!$B$110:$N$118,2,TRUE),"")</f>
        <v/>
      </c>
      <c r="AG47" s="61"/>
      <c r="AH47" s="579" t="str">
        <f>IFERROR(VLOOKUP($AE47,'様式8-3'!$B$110:$N$118,12,TRUE),"")</f>
        <v/>
      </c>
      <c r="AI47" s="579" t="str">
        <f>IFERROR(VLOOKUP($AE47,'様式8-3'!$B$110:$N$118,13,TRUE),"")</f>
        <v/>
      </c>
    </row>
    <row r="48" spans="1:35">
      <c r="A48" s="2">
        <v>37</v>
      </c>
      <c r="C48" s="475">
        <v>37</v>
      </c>
      <c r="D48" s="110"/>
      <c r="E48" s="61"/>
      <c r="F48" s="61"/>
      <c r="G48" s="61"/>
      <c r="H48" s="61"/>
      <c r="I48" s="61"/>
      <c r="J48" s="68" t="str">
        <f>IFERROR(VLOOKUP($G48,'様式8-3'!$B$11:$N$57,11,FALSE),"")</f>
        <v/>
      </c>
      <c r="K48" s="102" t="str">
        <f>IFERROR(VLOOKUP($G48,'様式8-3'!$B$11:$N$57,2,FALSE),"")</f>
        <v/>
      </c>
      <c r="L48" s="102" t="str">
        <f>IFERROR(VLOOKUP($G48,'様式8-3'!$B$11:$N$57,3,FALSE),"")</f>
        <v/>
      </c>
      <c r="M48" s="114" t="str">
        <f>IFERROR(VLOOKUP($G48,'様式8-3'!$B$11:$N$57,4,FALSE),"")</f>
        <v/>
      </c>
      <c r="N48" s="114" t="str">
        <f>IFERROR(VLOOKUP($G48,'様式8-3'!$B$11:$N$57,5,FALSE),"")</f>
        <v/>
      </c>
      <c r="O48" s="114" t="str">
        <f>IFERROR(VLOOKUP($G48,'様式8-3'!$B$11:$N$57,6,FALSE),"")</f>
        <v/>
      </c>
      <c r="P48" s="114" t="str">
        <f>IFERROR(VLOOKUP($G48,'様式8-3'!$B$11:$N$57,7,FALSE),"")</f>
        <v/>
      </c>
      <c r="Q48" s="70"/>
      <c r="R48" s="70"/>
      <c r="S48" s="61"/>
      <c r="T48" s="69" t="str">
        <f t="shared" si="1"/>
        <v/>
      </c>
      <c r="U48" s="69" t="str">
        <f t="shared" si="2"/>
        <v/>
      </c>
      <c r="V48" s="117" t="str">
        <f t="shared" si="3"/>
        <v/>
      </c>
      <c r="W48" s="117" t="str">
        <f t="shared" si="4"/>
        <v/>
      </c>
      <c r="X48" s="117" t="str">
        <f t="shared" si="5"/>
        <v/>
      </c>
      <c r="Y48" s="117" t="str">
        <f t="shared" si="6"/>
        <v/>
      </c>
      <c r="Z48" s="70"/>
      <c r="AA48" s="70"/>
      <c r="AB48" s="575" t="str">
        <f>IFERROR(VLOOKUP($G48,'様式8-3'!$B$11:$N$57,12,FALSE),"")</f>
        <v/>
      </c>
      <c r="AC48" s="575" t="str">
        <f>IFERROR(VLOOKUP($G48,'様式8-3'!$B$11:$N$57,13,FALSE),"")</f>
        <v/>
      </c>
      <c r="AD48" s="580"/>
      <c r="AE48" s="61"/>
      <c r="AF48" s="68" t="str">
        <f>IFERROR(VLOOKUP($AE48,'様式8-3'!$B$110:$N$118,2,TRUE),"")</f>
        <v/>
      </c>
      <c r="AG48" s="61"/>
      <c r="AH48" s="579" t="str">
        <f>IFERROR(VLOOKUP($AE48,'様式8-3'!$B$110:$N$118,12,TRUE),"")</f>
        <v/>
      </c>
      <c r="AI48" s="579" t="str">
        <f>IFERROR(VLOOKUP($AE48,'様式8-3'!$B$110:$N$118,13,TRUE),"")</f>
        <v/>
      </c>
    </row>
    <row r="49" spans="1:35">
      <c r="A49" s="2">
        <v>38</v>
      </c>
      <c r="C49" s="475">
        <v>38</v>
      </c>
      <c r="D49" s="110"/>
      <c r="E49" s="61"/>
      <c r="F49" s="61"/>
      <c r="G49" s="61"/>
      <c r="H49" s="61"/>
      <c r="I49" s="61"/>
      <c r="J49" s="68" t="str">
        <f>IFERROR(VLOOKUP($G49,'様式8-3'!$B$11:$N$57,11,FALSE),"")</f>
        <v/>
      </c>
      <c r="K49" s="102" t="str">
        <f>IFERROR(VLOOKUP($G49,'様式8-3'!$B$11:$N$57,2,FALSE),"")</f>
        <v/>
      </c>
      <c r="L49" s="102" t="str">
        <f>IFERROR(VLOOKUP($G49,'様式8-3'!$B$11:$N$57,3,FALSE),"")</f>
        <v/>
      </c>
      <c r="M49" s="114" t="str">
        <f>IFERROR(VLOOKUP($G49,'様式8-3'!$B$11:$N$57,4,FALSE),"")</f>
        <v/>
      </c>
      <c r="N49" s="114" t="str">
        <f>IFERROR(VLOOKUP($G49,'様式8-3'!$B$11:$N$57,5,FALSE),"")</f>
        <v/>
      </c>
      <c r="O49" s="114" t="str">
        <f>IFERROR(VLOOKUP($G49,'様式8-3'!$B$11:$N$57,6,FALSE),"")</f>
        <v/>
      </c>
      <c r="P49" s="114" t="str">
        <f>IFERROR(VLOOKUP($G49,'様式8-3'!$B$11:$N$57,7,FALSE),"")</f>
        <v/>
      </c>
      <c r="Q49" s="70"/>
      <c r="R49" s="70"/>
      <c r="S49" s="61"/>
      <c r="T49" s="69" t="str">
        <f t="shared" si="1"/>
        <v/>
      </c>
      <c r="U49" s="69" t="str">
        <f t="shared" si="2"/>
        <v/>
      </c>
      <c r="V49" s="117" t="str">
        <f t="shared" si="3"/>
        <v/>
      </c>
      <c r="W49" s="117" t="str">
        <f t="shared" si="4"/>
        <v/>
      </c>
      <c r="X49" s="117" t="str">
        <f t="shared" si="5"/>
        <v/>
      </c>
      <c r="Y49" s="117" t="str">
        <f t="shared" si="6"/>
        <v/>
      </c>
      <c r="Z49" s="70"/>
      <c r="AA49" s="70"/>
      <c r="AB49" s="575" t="str">
        <f>IFERROR(VLOOKUP($G49,'様式8-3'!$B$11:$N$57,12,FALSE),"")</f>
        <v/>
      </c>
      <c r="AC49" s="575" t="str">
        <f>IFERROR(VLOOKUP($G49,'様式8-3'!$B$11:$N$57,13,FALSE),"")</f>
        <v/>
      </c>
      <c r="AD49" s="580"/>
      <c r="AE49" s="61"/>
      <c r="AF49" s="68" t="str">
        <f>IFERROR(VLOOKUP($AE49,'様式8-3'!$B$110:$N$118,2,TRUE),"")</f>
        <v/>
      </c>
      <c r="AG49" s="61"/>
      <c r="AH49" s="579" t="str">
        <f>IFERROR(VLOOKUP($AE49,'様式8-3'!$B$110:$N$118,12,TRUE),"")</f>
        <v/>
      </c>
      <c r="AI49" s="579" t="str">
        <f>IFERROR(VLOOKUP($AE49,'様式8-3'!$B$110:$N$118,13,TRUE),"")</f>
        <v/>
      </c>
    </row>
    <row r="50" spans="1:35">
      <c r="A50" s="2">
        <v>39</v>
      </c>
      <c r="C50" s="475">
        <v>39</v>
      </c>
      <c r="D50" s="110"/>
      <c r="E50" s="61"/>
      <c r="F50" s="61"/>
      <c r="G50" s="61"/>
      <c r="H50" s="61"/>
      <c r="I50" s="61"/>
      <c r="J50" s="68" t="str">
        <f>IFERROR(VLOOKUP($G50,'様式8-3'!$B$11:$N$57,11,FALSE),"")</f>
        <v/>
      </c>
      <c r="K50" s="102" t="str">
        <f>IFERROR(VLOOKUP($G50,'様式8-3'!$B$11:$N$57,2,FALSE),"")</f>
        <v/>
      </c>
      <c r="L50" s="102" t="str">
        <f>IFERROR(VLOOKUP($G50,'様式8-3'!$B$11:$N$57,3,FALSE),"")</f>
        <v/>
      </c>
      <c r="M50" s="114" t="str">
        <f>IFERROR(VLOOKUP($G50,'様式8-3'!$B$11:$N$57,4,FALSE),"")</f>
        <v/>
      </c>
      <c r="N50" s="114" t="str">
        <f>IFERROR(VLOOKUP($G50,'様式8-3'!$B$11:$N$57,5,FALSE),"")</f>
        <v/>
      </c>
      <c r="O50" s="114" t="str">
        <f>IFERROR(VLOOKUP($G50,'様式8-3'!$B$11:$N$57,6,FALSE),"")</f>
        <v/>
      </c>
      <c r="P50" s="114" t="str">
        <f>IFERROR(VLOOKUP($G50,'様式8-3'!$B$11:$N$57,7,FALSE),"")</f>
        <v/>
      </c>
      <c r="Q50" s="70"/>
      <c r="R50" s="70"/>
      <c r="S50" s="61"/>
      <c r="T50" s="69" t="str">
        <f t="shared" si="1"/>
        <v/>
      </c>
      <c r="U50" s="69" t="str">
        <f t="shared" si="2"/>
        <v/>
      </c>
      <c r="V50" s="117" t="str">
        <f t="shared" si="3"/>
        <v/>
      </c>
      <c r="W50" s="117" t="str">
        <f t="shared" si="4"/>
        <v/>
      </c>
      <c r="X50" s="117" t="str">
        <f t="shared" si="5"/>
        <v/>
      </c>
      <c r="Y50" s="117" t="str">
        <f t="shared" si="6"/>
        <v/>
      </c>
      <c r="Z50" s="70"/>
      <c r="AA50" s="70"/>
      <c r="AB50" s="575" t="str">
        <f>IFERROR(VLOOKUP($G50,'様式8-3'!$B$11:$N$57,12,FALSE),"")</f>
        <v/>
      </c>
      <c r="AC50" s="575" t="str">
        <f>IFERROR(VLOOKUP($G50,'様式8-3'!$B$11:$N$57,13,FALSE),"")</f>
        <v/>
      </c>
      <c r="AD50" s="580"/>
      <c r="AE50" s="61"/>
      <c r="AF50" s="68" t="str">
        <f>IFERROR(VLOOKUP($AE50,'様式8-3'!$B$110:$N$118,2,TRUE),"")</f>
        <v/>
      </c>
      <c r="AG50" s="61"/>
      <c r="AH50" s="579" t="str">
        <f>IFERROR(VLOOKUP($AE50,'様式8-3'!$B$110:$N$118,12,TRUE),"")</f>
        <v/>
      </c>
      <c r="AI50" s="579" t="str">
        <f>IFERROR(VLOOKUP($AE50,'様式8-3'!$B$110:$N$118,13,TRUE),"")</f>
        <v/>
      </c>
    </row>
    <row r="51" spans="1:35">
      <c r="A51" s="2">
        <v>40</v>
      </c>
      <c r="C51" s="475">
        <v>40</v>
      </c>
      <c r="D51" s="110"/>
      <c r="E51" s="61"/>
      <c r="F51" s="61"/>
      <c r="G51" s="61"/>
      <c r="H51" s="61"/>
      <c r="I51" s="61"/>
      <c r="J51" s="68" t="str">
        <f>IFERROR(VLOOKUP($G51,'様式8-3'!$B$11:$N$57,11,FALSE),"")</f>
        <v/>
      </c>
      <c r="K51" s="102" t="str">
        <f>IFERROR(VLOOKUP($G51,'様式8-3'!$B$11:$N$57,2,FALSE),"")</f>
        <v/>
      </c>
      <c r="L51" s="102" t="str">
        <f>IFERROR(VLOOKUP($G51,'様式8-3'!$B$11:$N$57,3,FALSE),"")</f>
        <v/>
      </c>
      <c r="M51" s="114" t="str">
        <f>IFERROR(VLOOKUP($G51,'様式8-3'!$B$11:$N$57,4,FALSE),"")</f>
        <v/>
      </c>
      <c r="N51" s="114" t="str">
        <f>IFERROR(VLOOKUP($G51,'様式8-3'!$B$11:$N$57,5,FALSE),"")</f>
        <v/>
      </c>
      <c r="O51" s="114" t="str">
        <f>IFERROR(VLOOKUP($G51,'様式8-3'!$B$11:$N$57,6,FALSE),"")</f>
        <v/>
      </c>
      <c r="P51" s="114" t="str">
        <f>IFERROR(VLOOKUP($G51,'様式8-3'!$B$11:$N$57,7,FALSE),"")</f>
        <v/>
      </c>
      <c r="Q51" s="70"/>
      <c r="R51" s="70"/>
      <c r="S51" s="61"/>
      <c r="T51" s="69" t="str">
        <f t="shared" si="1"/>
        <v/>
      </c>
      <c r="U51" s="69" t="str">
        <f t="shared" si="2"/>
        <v/>
      </c>
      <c r="V51" s="117" t="str">
        <f t="shared" si="3"/>
        <v/>
      </c>
      <c r="W51" s="117" t="str">
        <f t="shared" si="4"/>
        <v/>
      </c>
      <c r="X51" s="117" t="str">
        <f t="shared" si="5"/>
        <v/>
      </c>
      <c r="Y51" s="117" t="str">
        <f t="shared" si="6"/>
        <v/>
      </c>
      <c r="Z51" s="70"/>
      <c r="AA51" s="70"/>
      <c r="AB51" s="575" t="str">
        <f>IFERROR(VLOOKUP($G51,'様式8-3'!$B$11:$N$57,12,FALSE),"")</f>
        <v/>
      </c>
      <c r="AC51" s="575" t="str">
        <f>IFERROR(VLOOKUP($G51,'様式8-3'!$B$11:$N$57,13,FALSE),"")</f>
        <v/>
      </c>
      <c r="AD51" s="580"/>
      <c r="AE51" s="61"/>
      <c r="AF51" s="68" t="str">
        <f>IFERROR(VLOOKUP($AE51,'様式8-3'!$B$110:$N$118,2,TRUE),"")</f>
        <v/>
      </c>
      <c r="AG51" s="61"/>
      <c r="AH51" s="579" t="str">
        <f>IFERROR(VLOOKUP($AE51,'様式8-3'!$B$110:$N$118,12,TRUE),"")</f>
        <v/>
      </c>
      <c r="AI51" s="579" t="str">
        <f>IFERROR(VLOOKUP($AE51,'様式8-3'!$B$110:$N$118,13,TRUE),"")</f>
        <v/>
      </c>
    </row>
    <row r="52" spans="1:35">
      <c r="A52" s="2">
        <v>41</v>
      </c>
      <c r="C52" s="475">
        <v>41</v>
      </c>
      <c r="D52" s="110"/>
      <c r="E52" s="61"/>
      <c r="F52" s="61"/>
      <c r="G52" s="61"/>
      <c r="H52" s="61"/>
      <c r="I52" s="61"/>
      <c r="J52" s="68" t="str">
        <f>IFERROR(VLOOKUP($G52,'様式8-3'!$B$11:$N$57,11,FALSE),"")</f>
        <v/>
      </c>
      <c r="K52" s="102" t="str">
        <f>IFERROR(VLOOKUP($G52,'様式8-3'!$B$11:$N$57,2,FALSE),"")</f>
        <v/>
      </c>
      <c r="L52" s="102" t="str">
        <f>IFERROR(VLOOKUP($G52,'様式8-3'!$B$11:$N$57,3,FALSE),"")</f>
        <v/>
      </c>
      <c r="M52" s="114" t="str">
        <f>IFERROR(VLOOKUP($G52,'様式8-3'!$B$11:$N$57,4,FALSE),"")</f>
        <v/>
      </c>
      <c r="N52" s="114" t="str">
        <f>IFERROR(VLOOKUP($G52,'様式8-3'!$B$11:$N$57,5,FALSE),"")</f>
        <v/>
      </c>
      <c r="O52" s="114" t="str">
        <f>IFERROR(VLOOKUP($G52,'様式8-3'!$B$11:$N$57,6,FALSE),"")</f>
        <v/>
      </c>
      <c r="P52" s="114" t="str">
        <f>IFERROR(VLOOKUP($G52,'様式8-3'!$B$11:$N$57,7,FALSE),"")</f>
        <v/>
      </c>
      <c r="Q52" s="70"/>
      <c r="R52" s="70"/>
      <c r="S52" s="61"/>
      <c r="T52" s="69" t="str">
        <f t="shared" si="1"/>
        <v/>
      </c>
      <c r="U52" s="69" t="str">
        <f t="shared" si="2"/>
        <v/>
      </c>
      <c r="V52" s="117" t="str">
        <f t="shared" si="3"/>
        <v/>
      </c>
      <c r="W52" s="117" t="str">
        <f t="shared" si="4"/>
        <v/>
      </c>
      <c r="X52" s="117" t="str">
        <f t="shared" si="5"/>
        <v/>
      </c>
      <c r="Y52" s="117" t="str">
        <f t="shared" si="6"/>
        <v/>
      </c>
      <c r="Z52" s="70"/>
      <c r="AA52" s="70"/>
      <c r="AB52" s="575" t="str">
        <f>IFERROR(VLOOKUP($G52,'様式8-3'!$B$11:$N$57,12,FALSE),"")</f>
        <v/>
      </c>
      <c r="AC52" s="575" t="str">
        <f>IFERROR(VLOOKUP($G52,'様式8-3'!$B$11:$N$57,13,FALSE),"")</f>
        <v/>
      </c>
      <c r="AD52" s="580"/>
      <c r="AE52" s="61"/>
      <c r="AF52" s="68" t="str">
        <f>IFERROR(VLOOKUP($AE52,'様式8-3'!$B$110:$N$118,2,TRUE),"")</f>
        <v/>
      </c>
      <c r="AG52" s="61"/>
      <c r="AH52" s="579" t="str">
        <f>IFERROR(VLOOKUP($AE52,'様式8-3'!$B$110:$N$118,12,TRUE),"")</f>
        <v/>
      </c>
      <c r="AI52" s="579" t="str">
        <f>IFERROR(VLOOKUP($AE52,'様式8-3'!$B$110:$N$118,13,TRUE),"")</f>
        <v/>
      </c>
    </row>
    <row r="53" spans="1:35">
      <c r="A53" s="2">
        <v>42</v>
      </c>
      <c r="C53" s="475">
        <v>42</v>
      </c>
      <c r="D53" s="110"/>
      <c r="E53" s="61"/>
      <c r="F53" s="61"/>
      <c r="G53" s="61"/>
      <c r="H53" s="61"/>
      <c r="I53" s="61"/>
      <c r="J53" s="68" t="str">
        <f>IFERROR(VLOOKUP($G53,'様式8-3'!$B$11:$N$57,11,FALSE),"")</f>
        <v/>
      </c>
      <c r="K53" s="102" t="str">
        <f>IFERROR(VLOOKUP($G53,'様式8-3'!$B$11:$N$57,2,FALSE),"")</f>
        <v/>
      </c>
      <c r="L53" s="102" t="str">
        <f>IFERROR(VLOOKUP($G53,'様式8-3'!$B$11:$N$57,3,FALSE),"")</f>
        <v/>
      </c>
      <c r="M53" s="114" t="str">
        <f>IFERROR(VLOOKUP($G53,'様式8-3'!$B$11:$N$57,4,FALSE),"")</f>
        <v/>
      </c>
      <c r="N53" s="114" t="str">
        <f>IFERROR(VLOOKUP($G53,'様式8-3'!$B$11:$N$57,5,FALSE),"")</f>
        <v/>
      </c>
      <c r="O53" s="114" t="str">
        <f>IFERROR(VLOOKUP($G53,'様式8-3'!$B$11:$N$57,6,FALSE),"")</f>
        <v/>
      </c>
      <c r="P53" s="114" t="str">
        <f>IFERROR(VLOOKUP($G53,'様式8-3'!$B$11:$N$57,7,FALSE),"")</f>
        <v/>
      </c>
      <c r="Q53" s="70"/>
      <c r="R53" s="70"/>
      <c r="S53" s="61"/>
      <c r="T53" s="69" t="str">
        <f t="shared" si="1"/>
        <v/>
      </c>
      <c r="U53" s="69" t="str">
        <f t="shared" si="2"/>
        <v/>
      </c>
      <c r="V53" s="117" t="str">
        <f t="shared" si="3"/>
        <v/>
      </c>
      <c r="W53" s="117" t="str">
        <f t="shared" si="4"/>
        <v/>
      </c>
      <c r="X53" s="117" t="str">
        <f t="shared" si="5"/>
        <v/>
      </c>
      <c r="Y53" s="117" t="str">
        <f t="shared" si="6"/>
        <v/>
      </c>
      <c r="Z53" s="70"/>
      <c r="AA53" s="70"/>
      <c r="AB53" s="575" t="str">
        <f>IFERROR(VLOOKUP($G53,'様式8-3'!$B$11:$N$57,12,FALSE),"")</f>
        <v/>
      </c>
      <c r="AC53" s="575" t="str">
        <f>IFERROR(VLOOKUP($G53,'様式8-3'!$B$11:$N$57,13,FALSE),"")</f>
        <v/>
      </c>
      <c r="AD53" s="580"/>
      <c r="AE53" s="61"/>
      <c r="AF53" s="68" t="str">
        <f>IFERROR(VLOOKUP($AE53,'様式8-3'!$B$110:$N$118,2,TRUE),"")</f>
        <v/>
      </c>
      <c r="AG53" s="61"/>
      <c r="AH53" s="579" t="str">
        <f>IFERROR(VLOOKUP($AE53,'様式8-3'!$B$110:$N$118,12,TRUE),"")</f>
        <v/>
      </c>
      <c r="AI53" s="579" t="str">
        <f>IFERROR(VLOOKUP($AE53,'様式8-3'!$B$110:$N$118,13,TRUE),"")</f>
        <v/>
      </c>
    </row>
    <row r="54" spans="1:35">
      <c r="A54" s="2">
        <v>43</v>
      </c>
      <c r="C54" s="475">
        <v>43</v>
      </c>
      <c r="D54" s="110"/>
      <c r="E54" s="61"/>
      <c r="F54" s="61"/>
      <c r="G54" s="61"/>
      <c r="H54" s="61"/>
      <c r="I54" s="61"/>
      <c r="J54" s="68" t="str">
        <f>IFERROR(VLOOKUP($G54,'様式8-3'!$B$11:$N$57,11,FALSE),"")</f>
        <v/>
      </c>
      <c r="K54" s="102" t="str">
        <f>IFERROR(VLOOKUP($G54,'様式8-3'!$B$11:$N$57,2,FALSE),"")</f>
        <v/>
      </c>
      <c r="L54" s="102" t="str">
        <f>IFERROR(VLOOKUP($G54,'様式8-3'!$B$11:$N$57,3,FALSE),"")</f>
        <v/>
      </c>
      <c r="M54" s="114" t="str">
        <f>IFERROR(VLOOKUP($G54,'様式8-3'!$B$11:$N$57,4,FALSE),"")</f>
        <v/>
      </c>
      <c r="N54" s="114" t="str">
        <f>IFERROR(VLOOKUP($G54,'様式8-3'!$B$11:$N$57,5,FALSE),"")</f>
        <v/>
      </c>
      <c r="O54" s="114" t="str">
        <f>IFERROR(VLOOKUP($G54,'様式8-3'!$B$11:$N$57,6,FALSE),"")</f>
        <v/>
      </c>
      <c r="P54" s="114" t="str">
        <f>IFERROR(VLOOKUP($G54,'様式8-3'!$B$11:$N$57,7,FALSE),"")</f>
        <v/>
      </c>
      <c r="Q54" s="70"/>
      <c r="R54" s="70"/>
      <c r="S54" s="61"/>
      <c r="T54" s="69" t="str">
        <f t="shared" si="1"/>
        <v/>
      </c>
      <c r="U54" s="69" t="str">
        <f t="shared" si="2"/>
        <v/>
      </c>
      <c r="V54" s="117" t="str">
        <f t="shared" si="3"/>
        <v/>
      </c>
      <c r="W54" s="117" t="str">
        <f t="shared" si="4"/>
        <v/>
      </c>
      <c r="X54" s="117" t="str">
        <f t="shared" si="5"/>
        <v/>
      </c>
      <c r="Y54" s="117" t="str">
        <f t="shared" si="6"/>
        <v/>
      </c>
      <c r="Z54" s="70"/>
      <c r="AA54" s="70"/>
      <c r="AB54" s="575" t="str">
        <f>IFERROR(VLOOKUP($G54,'様式8-3'!$B$11:$N$57,12,FALSE),"")</f>
        <v/>
      </c>
      <c r="AC54" s="575" t="str">
        <f>IFERROR(VLOOKUP($G54,'様式8-3'!$B$11:$N$57,13,FALSE),"")</f>
        <v/>
      </c>
      <c r="AD54" s="580"/>
      <c r="AE54" s="61"/>
      <c r="AF54" s="68" t="str">
        <f>IFERROR(VLOOKUP($AE54,'様式8-3'!$B$110:$N$118,2,TRUE),"")</f>
        <v/>
      </c>
      <c r="AG54" s="61"/>
      <c r="AH54" s="579" t="str">
        <f>IFERROR(VLOOKUP($AE54,'様式8-3'!$B$110:$N$118,12,TRUE),"")</f>
        <v/>
      </c>
      <c r="AI54" s="579" t="str">
        <f>IFERROR(VLOOKUP($AE54,'様式8-3'!$B$110:$N$118,13,TRUE),"")</f>
        <v/>
      </c>
    </row>
    <row r="55" spans="1:35">
      <c r="A55" s="2">
        <v>44</v>
      </c>
      <c r="C55" s="475">
        <v>44</v>
      </c>
      <c r="D55" s="110"/>
      <c r="E55" s="61"/>
      <c r="F55" s="61"/>
      <c r="G55" s="61"/>
      <c r="H55" s="61"/>
      <c r="I55" s="61"/>
      <c r="J55" s="68" t="str">
        <f>IFERROR(VLOOKUP($G55,'様式8-3'!$B$11:$N$57,11,FALSE),"")</f>
        <v/>
      </c>
      <c r="K55" s="102" t="str">
        <f>IFERROR(VLOOKUP($G55,'様式8-3'!$B$11:$N$57,2,FALSE),"")</f>
        <v/>
      </c>
      <c r="L55" s="102" t="str">
        <f>IFERROR(VLOOKUP($G55,'様式8-3'!$B$11:$N$57,3,FALSE),"")</f>
        <v/>
      </c>
      <c r="M55" s="114" t="str">
        <f>IFERROR(VLOOKUP($G55,'様式8-3'!$B$11:$N$57,4,FALSE),"")</f>
        <v/>
      </c>
      <c r="N55" s="114" t="str">
        <f>IFERROR(VLOOKUP($G55,'様式8-3'!$B$11:$N$57,5,FALSE),"")</f>
        <v/>
      </c>
      <c r="O55" s="114" t="str">
        <f>IFERROR(VLOOKUP($G55,'様式8-3'!$B$11:$N$57,6,FALSE),"")</f>
        <v/>
      </c>
      <c r="P55" s="114" t="str">
        <f>IFERROR(VLOOKUP($G55,'様式8-3'!$B$11:$N$57,7,FALSE),"")</f>
        <v/>
      </c>
      <c r="Q55" s="70"/>
      <c r="R55" s="70"/>
      <c r="S55" s="61"/>
      <c r="T55" s="69" t="str">
        <f t="shared" si="1"/>
        <v/>
      </c>
      <c r="U55" s="69" t="str">
        <f t="shared" si="2"/>
        <v/>
      </c>
      <c r="V55" s="117" t="str">
        <f t="shared" si="3"/>
        <v/>
      </c>
      <c r="W55" s="117" t="str">
        <f t="shared" si="4"/>
        <v/>
      </c>
      <c r="X55" s="117" t="str">
        <f t="shared" si="5"/>
        <v/>
      </c>
      <c r="Y55" s="117" t="str">
        <f t="shared" si="6"/>
        <v/>
      </c>
      <c r="Z55" s="70"/>
      <c r="AA55" s="70"/>
      <c r="AB55" s="575" t="str">
        <f>IFERROR(VLOOKUP($G55,'様式8-3'!$B$11:$N$57,12,FALSE),"")</f>
        <v/>
      </c>
      <c r="AC55" s="575" t="str">
        <f>IFERROR(VLOOKUP($G55,'様式8-3'!$B$11:$N$57,13,FALSE),"")</f>
        <v/>
      </c>
      <c r="AD55" s="580"/>
      <c r="AE55" s="61"/>
      <c r="AF55" s="68" t="str">
        <f>IFERROR(VLOOKUP($AE55,'様式8-3'!$B$110:$N$118,2,TRUE),"")</f>
        <v/>
      </c>
      <c r="AG55" s="61"/>
      <c r="AH55" s="579" t="str">
        <f>IFERROR(VLOOKUP($AE55,'様式8-3'!$B$110:$N$118,12,TRUE),"")</f>
        <v/>
      </c>
      <c r="AI55" s="579" t="str">
        <f>IFERROR(VLOOKUP($AE55,'様式8-3'!$B$110:$N$118,13,TRUE),"")</f>
        <v/>
      </c>
    </row>
    <row r="56" spans="1:35">
      <c r="A56" s="2">
        <v>45</v>
      </c>
      <c r="C56" s="475">
        <v>45</v>
      </c>
      <c r="D56" s="110"/>
      <c r="E56" s="61"/>
      <c r="F56" s="61"/>
      <c r="G56" s="61"/>
      <c r="H56" s="61"/>
      <c r="I56" s="61"/>
      <c r="J56" s="68" t="str">
        <f>IFERROR(VLOOKUP($G56,'様式8-3'!$B$11:$N$57,11,FALSE),"")</f>
        <v/>
      </c>
      <c r="K56" s="102" t="str">
        <f>IFERROR(VLOOKUP($G56,'様式8-3'!$B$11:$N$57,2,FALSE),"")</f>
        <v/>
      </c>
      <c r="L56" s="102" t="str">
        <f>IFERROR(VLOOKUP($G56,'様式8-3'!$B$11:$N$57,3,FALSE),"")</f>
        <v/>
      </c>
      <c r="M56" s="114" t="str">
        <f>IFERROR(VLOOKUP($G56,'様式8-3'!$B$11:$N$57,4,FALSE),"")</f>
        <v/>
      </c>
      <c r="N56" s="114" t="str">
        <f>IFERROR(VLOOKUP($G56,'様式8-3'!$B$11:$N$57,5,FALSE),"")</f>
        <v/>
      </c>
      <c r="O56" s="114" t="str">
        <f>IFERROR(VLOOKUP($G56,'様式8-3'!$B$11:$N$57,6,FALSE),"")</f>
        <v/>
      </c>
      <c r="P56" s="114" t="str">
        <f>IFERROR(VLOOKUP($G56,'様式8-3'!$B$11:$N$57,7,FALSE),"")</f>
        <v/>
      </c>
      <c r="Q56" s="70"/>
      <c r="R56" s="70"/>
      <c r="S56" s="61"/>
      <c r="T56" s="69" t="str">
        <f t="shared" si="1"/>
        <v/>
      </c>
      <c r="U56" s="69" t="str">
        <f t="shared" si="2"/>
        <v/>
      </c>
      <c r="V56" s="117" t="str">
        <f t="shared" si="3"/>
        <v/>
      </c>
      <c r="W56" s="117" t="str">
        <f t="shared" si="4"/>
        <v/>
      </c>
      <c r="X56" s="117" t="str">
        <f t="shared" si="5"/>
        <v/>
      </c>
      <c r="Y56" s="117" t="str">
        <f t="shared" si="6"/>
        <v/>
      </c>
      <c r="Z56" s="70"/>
      <c r="AA56" s="70"/>
      <c r="AB56" s="575" t="str">
        <f>IFERROR(VLOOKUP($G56,'様式8-3'!$B$11:$N$57,12,FALSE),"")</f>
        <v/>
      </c>
      <c r="AC56" s="575" t="str">
        <f>IFERROR(VLOOKUP($G56,'様式8-3'!$B$11:$N$57,13,FALSE),"")</f>
        <v/>
      </c>
      <c r="AD56" s="580"/>
      <c r="AE56" s="61"/>
      <c r="AF56" s="68" t="str">
        <f>IFERROR(VLOOKUP($AE56,'様式8-3'!$B$110:$N$118,2,TRUE),"")</f>
        <v/>
      </c>
      <c r="AG56" s="61"/>
      <c r="AH56" s="579" t="str">
        <f>IFERROR(VLOOKUP($AE56,'様式8-3'!$B$110:$N$118,12,TRUE),"")</f>
        <v/>
      </c>
      <c r="AI56" s="579" t="str">
        <f>IFERROR(VLOOKUP($AE56,'様式8-3'!$B$110:$N$118,13,TRUE),"")</f>
        <v/>
      </c>
    </row>
    <row r="57" spans="1:35">
      <c r="A57" s="2">
        <v>46</v>
      </c>
      <c r="C57" s="475">
        <v>46</v>
      </c>
      <c r="D57" s="110"/>
      <c r="E57" s="61"/>
      <c r="F57" s="61"/>
      <c r="G57" s="61"/>
      <c r="H57" s="61"/>
      <c r="I57" s="61"/>
      <c r="J57" s="68" t="str">
        <f>IFERROR(VLOOKUP($G57,'様式8-3'!$B$11:$N$57,11,FALSE),"")</f>
        <v/>
      </c>
      <c r="K57" s="102" t="str">
        <f>IFERROR(VLOOKUP($G57,'様式8-3'!$B$11:$N$57,2,FALSE),"")</f>
        <v/>
      </c>
      <c r="L57" s="102" t="str">
        <f>IFERROR(VLOOKUP($G57,'様式8-3'!$B$11:$N$57,3,FALSE),"")</f>
        <v/>
      </c>
      <c r="M57" s="114" t="str">
        <f>IFERROR(VLOOKUP($G57,'様式8-3'!$B$11:$N$57,4,FALSE),"")</f>
        <v/>
      </c>
      <c r="N57" s="114" t="str">
        <f>IFERROR(VLOOKUP($G57,'様式8-3'!$B$11:$N$57,5,FALSE),"")</f>
        <v/>
      </c>
      <c r="O57" s="114" t="str">
        <f>IFERROR(VLOOKUP($G57,'様式8-3'!$B$11:$N$57,6,FALSE),"")</f>
        <v/>
      </c>
      <c r="P57" s="114" t="str">
        <f>IFERROR(VLOOKUP($G57,'様式8-3'!$B$11:$N$57,7,FALSE),"")</f>
        <v/>
      </c>
      <c r="Q57" s="70"/>
      <c r="R57" s="70"/>
      <c r="S57" s="61"/>
      <c r="T57" s="69" t="str">
        <f t="shared" si="1"/>
        <v/>
      </c>
      <c r="U57" s="69" t="str">
        <f t="shared" si="2"/>
        <v/>
      </c>
      <c r="V57" s="117" t="str">
        <f t="shared" si="3"/>
        <v/>
      </c>
      <c r="W57" s="117" t="str">
        <f t="shared" si="4"/>
        <v/>
      </c>
      <c r="X57" s="117" t="str">
        <f t="shared" si="5"/>
        <v/>
      </c>
      <c r="Y57" s="117" t="str">
        <f t="shared" si="6"/>
        <v/>
      </c>
      <c r="Z57" s="70"/>
      <c r="AA57" s="70"/>
      <c r="AB57" s="575" t="str">
        <f>IFERROR(VLOOKUP($G57,'様式8-3'!$B$11:$N$57,12,FALSE),"")</f>
        <v/>
      </c>
      <c r="AC57" s="575" t="str">
        <f>IFERROR(VLOOKUP($G57,'様式8-3'!$B$11:$N$57,13,FALSE),"")</f>
        <v/>
      </c>
      <c r="AD57" s="580"/>
      <c r="AE57" s="61"/>
      <c r="AF57" s="68" t="str">
        <f>IFERROR(VLOOKUP($AE57,'様式8-3'!$B$110:$N$118,2,TRUE),"")</f>
        <v/>
      </c>
      <c r="AG57" s="61"/>
      <c r="AH57" s="579" t="str">
        <f>IFERROR(VLOOKUP($AE57,'様式8-3'!$B$110:$N$118,12,TRUE),"")</f>
        <v/>
      </c>
      <c r="AI57" s="579" t="str">
        <f>IFERROR(VLOOKUP($AE57,'様式8-3'!$B$110:$N$118,13,TRUE),"")</f>
        <v/>
      </c>
    </row>
    <row r="58" spans="1:35">
      <c r="A58" s="2">
        <v>47</v>
      </c>
      <c r="C58" s="475">
        <v>47</v>
      </c>
      <c r="D58" s="110"/>
      <c r="E58" s="61"/>
      <c r="F58" s="61"/>
      <c r="G58" s="61"/>
      <c r="H58" s="61"/>
      <c r="I58" s="61"/>
      <c r="J58" s="68" t="str">
        <f>IFERROR(VLOOKUP($G58,'様式8-3'!$B$11:$N$57,11,FALSE),"")</f>
        <v/>
      </c>
      <c r="K58" s="102" t="str">
        <f>IFERROR(VLOOKUP($G58,'様式8-3'!$B$11:$N$57,2,FALSE),"")</f>
        <v/>
      </c>
      <c r="L58" s="102" t="str">
        <f>IFERROR(VLOOKUP($G58,'様式8-3'!$B$11:$N$57,3,FALSE),"")</f>
        <v/>
      </c>
      <c r="M58" s="114" t="str">
        <f>IFERROR(VLOOKUP($G58,'様式8-3'!$B$11:$N$57,4,FALSE),"")</f>
        <v/>
      </c>
      <c r="N58" s="114" t="str">
        <f>IFERROR(VLOOKUP($G58,'様式8-3'!$B$11:$N$57,5,FALSE),"")</f>
        <v/>
      </c>
      <c r="O58" s="114" t="str">
        <f>IFERROR(VLOOKUP($G58,'様式8-3'!$B$11:$N$57,6,FALSE),"")</f>
        <v/>
      </c>
      <c r="P58" s="114" t="str">
        <f>IFERROR(VLOOKUP($G58,'様式8-3'!$B$11:$N$57,7,FALSE),"")</f>
        <v/>
      </c>
      <c r="Q58" s="70"/>
      <c r="R58" s="70"/>
      <c r="S58" s="61"/>
      <c r="T58" s="69" t="str">
        <f t="shared" si="1"/>
        <v/>
      </c>
      <c r="U58" s="69" t="str">
        <f t="shared" si="2"/>
        <v/>
      </c>
      <c r="V58" s="117" t="str">
        <f t="shared" si="3"/>
        <v/>
      </c>
      <c r="W58" s="117" t="str">
        <f t="shared" si="4"/>
        <v/>
      </c>
      <c r="X58" s="117" t="str">
        <f t="shared" si="5"/>
        <v/>
      </c>
      <c r="Y58" s="117" t="str">
        <f t="shared" si="6"/>
        <v/>
      </c>
      <c r="Z58" s="70"/>
      <c r="AA58" s="70"/>
      <c r="AB58" s="575" t="str">
        <f>IFERROR(VLOOKUP($G58,'様式8-3'!$B$11:$N$57,12,FALSE),"")</f>
        <v/>
      </c>
      <c r="AC58" s="575" t="str">
        <f>IFERROR(VLOOKUP($G58,'様式8-3'!$B$11:$N$57,13,FALSE),"")</f>
        <v/>
      </c>
      <c r="AD58" s="580"/>
      <c r="AE58" s="61"/>
      <c r="AF58" s="68" t="str">
        <f>IFERROR(VLOOKUP($AE58,'様式8-3'!$B$110:$N$118,2,TRUE),"")</f>
        <v/>
      </c>
      <c r="AG58" s="61"/>
      <c r="AH58" s="579" t="str">
        <f>IFERROR(VLOOKUP($AE58,'様式8-3'!$B$110:$N$118,12,TRUE),"")</f>
        <v/>
      </c>
      <c r="AI58" s="579" t="str">
        <f>IFERROR(VLOOKUP($AE58,'様式8-3'!$B$110:$N$118,13,TRUE),"")</f>
        <v/>
      </c>
    </row>
    <row r="59" spans="1:35">
      <c r="A59" s="2">
        <v>48</v>
      </c>
      <c r="C59" s="475">
        <v>48</v>
      </c>
      <c r="D59" s="110"/>
      <c r="E59" s="61"/>
      <c r="F59" s="61"/>
      <c r="G59" s="61"/>
      <c r="H59" s="61"/>
      <c r="I59" s="61"/>
      <c r="J59" s="68" t="str">
        <f>IFERROR(VLOOKUP($G59,'様式8-3'!$B$11:$N$57,11,FALSE),"")</f>
        <v/>
      </c>
      <c r="K59" s="102" t="str">
        <f>IFERROR(VLOOKUP($G59,'様式8-3'!$B$11:$N$57,2,FALSE),"")</f>
        <v/>
      </c>
      <c r="L59" s="102" t="str">
        <f>IFERROR(VLOOKUP($G59,'様式8-3'!$B$11:$N$57,3,FALSE),"")</f>
        <v/>
      </c>
      <c r="M59" s="114" t="str">
        <f>IFERROR(VLOOKUP($G59,'様式8-3'!$B$11:$N$57,4,FALSE),"")</f>
        <v/>
      </c>
      <c r="N59" s="114" t="str">
        <f>IFERROR(VLOOKUP($G59,'様式8-3'!$B$11:$N$57,5,FALSE),"")</f>
        <v/>
      </c>
      <c r="O59" s="114" t="str">
        <f>IFERROR(VLOOKUP($G59,'様式8-3'!$B$11:$N$57,6,FALSE),"")</f>
        <v/>
      </c>
      <c r="P59" s="114" t="str">
        <f>IFERROR(VLOOKUP($G59,'様式8-3'!$B$11:$N$57,7,FALSE),"")</f>
        <v/>
      </c>
      <c r="Q59" s="70"/>
      <c r="R59" s="70"/>
      <c r="S59" s="61"/>
      <c r="T59" s="69" t="str">
        <f t="shared" si="1"/>
        <v/>
      </c>
      <c r="U59" s="69" t="str">
        <f t="shared" si="2"/>
        <v/>
      </c>
      <c r="V59" s="117" t="str">
        <f t="shared" si="3"/>
        <v/>
      </c>
      <c r="W59" s="117" t="str">
        <f t="shared" si="4"/>
        <v/>
      </c>
      <c r="X59" s="117" t="str">
        <f t="shared" si="5"/>
        <v/>
      </c>
      <c r="Y59" s="117" t="str">
        <f t="shared" si="6"/>
        <v/>
      </c>
      <c r="Z59" s="70"/>
      <c r="AA59" s="70"/>
      <c r="AB59" s="575" t="str">
        <f>IFERROR(VLOOKUP($G59,'様式8-3'!$B$11:$N$57,12,FALSE),"")</f>
        <v/>
      </c>
      <c r="AC59" s="575" t="str">
        <f>IFERROR(VLOOKUP($G59,'様式8-3'!$B$11:$N$57,13,FALSE),"")</f>
        <v/>
      </c>
      <c r="AD59" s="580"/>
      <c r="AE59" s="61"/>
      <c r="AF59" s="68" t="str">
        <f>IFERROR(VLOOKUP($AE59,'様式8-3'!$B$110:$N$118,2,TRUE),"")</f>
        <v/>
      </c>
      <c r="AG59" s="61"/>
      <c r="AH59" s="579" t="str">
        <f>IFERROR(VLOOKUP($AE59,'様式8-3'!$B$110:$N$118,12,TRUE),"")</f>
        <v/>
      </c>
      <c r="AI59" s="579" t="str">
        <f>IFERROR(VLOOKUP($AE59,'様式8-3'!$B$110:$N$118,13,TRUE),"")</f>
        <v/>
      </c>
    </row>
    <row r="60" spans="1:35">
      <c r="A60" s="2">
        <v>49</v>
      </c>
      <c r="C60" s="475">
        <v>49</v>
      </c>
      <c r="D60" s="110"/>
      <c r="E60" s="61"/>
      <c r="F60" s="61"/>
      <c r="G60" s="61"/>
      <c r="H60" s="61"/>
      <c r="I60" s="61"/>
      <c r="J60" s="68" t="str">
        <f>IFERROR(VLOOKUP($G60,'様式8-3'!$B$11:$N$57,11,FALSE),"")</f>
        <v/>
      </c>
      <c r="K60" s="102" t="str">
        <f>IFERROR(VLOOKUP($G60,'様式8-3'!$B$11:$N$57,2,FALSE),"")</f>
        <v/>
      </c>
      <c r="L60" s="102" t="str">
        <f>IFERROR(VLOOKUP($G60,'様式8-3'!$B$11:$N$57,3,FALSE),"")</f>
        <v/>
      </c>
      <c r="M60" s="114" t="str">
        <f>IFERROR(VLOOKUP($G60,'様式8-3'!$B$11:$N$57,4,FALSE),"")</f>
        <v/>
      </c>
      <c r="N60" s="114" t="str">
        <f>IFERROR(VLOOKUP($G60,'様式8-3'!$B$11:$N$57,5,FALSE),"")</f>
        <v/>
      </c>
      <c r="O60" s="114" t="str">
        <f>IFERROR(VLOOKUP($G60,'様式8-3'!$B$11:$N$57,6,FALSE),"")</f>
        <v/>
      </c>
      <c r="P60" s="114" t="str">
        <f>IFERROR(VLOOKUP($G60,'様式8-3'!$B$11:$N$57,7,FALSE),"")</f>
        <v/>
      </c>
      <c r="Q60" s="70"/>
      <c r="R60" s="70"/>
      <c r="S60" s="61"/>
      <c r="T60" s="69" t="str">
        <f t="shared" si="1"/>
        <v/>
      </c>
      <c r="U60" s="69" t="str">
        <f t="shared" si="2"/>
        <v/>
      </c>
      <c r="V60" s="117" t="str">
        <f t="shared" si="3"/>
        <v/>
      </c>
      <c r="W60" s="117" t="str">
        <f t="shared" si="4"/>
        <v/>
      </c>
      <c r="X60" s="117" t="str">
        <f t="shared" si="5"/>
        <v/>
      </c>
      <c r="Y60" s="117" t="str">
        <f t="shared" si="6"/>
        <v/>
      </c>
      <c r="Z60" s="70"/>
      <c r="AA60" s="70"/>
      <c r="AB60" s="575" t="str">
        <f>IFERROR(VLOOKUP($G60,'様式8-3'!$B$11:$N$57,12,FALSE),"")</f>
        <v/>
      </c>
      <c r="AC60" s="575" t="str">
        <f>IFERROR(VLOOKUP($G60,'様式8-3'!$B$11:$N$57,13,FALSE),"")</f>
        <v/>
      </c>
      <c r="AD60" s="580"/>
      <c r="AE60" s="61"/>
      <c r="AF60" s="68" t="str">
        <f>IFERROR(VLOOKUP($AE60,'様式8-3'!$B$110:$N$118,2,TRUE),"")</f>
        <v/>
      </c>
      <c r="AG60" s="61"/>
      <c r="AH60" s="579" t="str">
        <f>IFERROR(VLOOKUP($AE60,'様式8-3'!$B$110:$N$118,12,TRUE),"")</f>
        <v/>
      </c>
      <c r="AI60" s="579" t="str">
        <f>IFERROR(VLOOKUP($AE60,'様式8-3'!$B$110:$N$118,13,TRUE),"")</f>
        <v/>
      </c>
    </row>
    <row r="61" spans="1:35">
      <c r="A61" s="2">
        <v>50</v>
      </c>
      <c r="C61" s="475">
        <v>50</v>
      </c>
      <c r="D61" s="110"/>
      <c r="E61" s="61"/>
      <c r="F61" s="61"/>
      <c r="G61" s="61"/>
      <c r="H61" s="61"/>
      <c r="I61" s="61"/>
      <c r="J61" s="68" t="str">
        <f>IFERROR(VLOOKUP($G61,'様式8-3'!$B$11:$N$57,11,FALSE),"")</f>
        <v/>
      </c>
      <c r="K61" s="102" t="str">
        <f>IFERROR(VLOOKUP($G61,'様式8-3'!$B$11:$N$57,2,FALSE),"")</f>
        <v/>
      </c>
      <c r="L61" s="102" t="str">
        <f>IFERROR(VLOOKUP($G61,'様式8-3'!$B$11:$N$57,3,FALSE),"")</f>
        <v/>
      </c>
      <c r="M61" s="114" t="str">
        <f>IFERROR(VLOOKUP($G61,'様式8-3'!$B$11:$N$57,4,FALSE),"")</f>
        <v/>
      </c>
      <c r="N61" s="114" t="str">
        <f>IFERROR(VLOOKUP($G61,'様式8-3'!$B$11:$N$57,5,FALSE),"")</f>
        <v/>
      </c>
      <c r="O61" s="114" t="str">
        <f>IFERROR(VLOOKUP($G61,'様式8-3'!$B$11:$N$57,6,FALSE),"")</f>
        <v/>
      </c>
      <c r="P61" s="114" t="str">
        <f>IFERROR(VLOOKUP($G61,'様式8-3'!$B$11:$N$57,7,FALSE),"")</f>
        <v/>
      </c>
      <c r="Q61" s="70"/>
      <c r="R61" s="70"/>
      <c r="S61" s="61"/>
      <c r="T61" s="69" t="str">
        <f t="shared" si="1"/>
        <v/>
      </c>
      <c r="U61" s="69" t="str">
        <f t="shared" si="2"/>
        <v/>
      </c>
      <c r="V61" s="117" t="str">
        <f t="shared" si="3"/>
        <v/>
      </c>
      <c r="W61" s="117" t="str">
        <f t="shared" si="4"/>
        <v/>
      </c>
      <c r="X61" s="117" t="str">
        <f t="shared" si="5"/>
        <v/>
      </c>
      <c r="Y61" s="117" t="str">
        <f t="shared" si="6"/>
        <v/>
      </c>
      <c r="Z61" s="70"/>
      <c r="AA61" s="70"/>
      <c r="AB61" s="575" t="str">
        <f>IFERROR(VLOOKUP($G61,'様式8-3'!$B$11:$N$57,12,FALSE),"")</f>
        <v/>
      </c>
      <c r="AC61" s="575" t="str">
        <f>IFERROR(VLOOKUP($G61,'様式8-3'!$B$11:$N$57,13,FALSE),"")</f>
        <v/>
      </c>
      <c r="AD61" s="580"/>
      <c r="AE61" s="61"/>
      <c r="AF61" s="68" t="str">
        <f>IFERROR(VLOOKUP($AE61,'様式8-3'!$B$110:$N$118,2,TRUE),"")</f>
        <v/>
      </c>
      <c r="AG61" s="61"/>
      <c r="AH61" s="579" t="str">
        <f>IFERROR(VLOOKUP($AE61,'様式8-3'!$B$110:$N$118,12,TRUE),"")</f>
        <v/>
      </c>
      <c r="AI61" s="579" t="str">
        <f>IFERROR(VLOOKUP($AE61,'様式8-3'!$B$110:$N$118,13,TRUE),"")</f>
        <v/>
      </c>
    </row>
    <row r="62" spans="1:35">
      <c r="A62" s="2">
        <v>51</v>
      </c>
      <c r="C62" s="475">
        <v>51</v>
      </c>
      <c r="D62" s="110"/>
      <c r="E62" s="61"/>
      <c r="F62" s="61"/>
      <c r="G62" s="61"/>
      <c r="H62" s="61"/>
      <c r="I62" s="61"/>
      <c r="J62" s="68" t="str">
        <f>IFERROR(VLOOKUP($G62,'様式8-3'!$B$11:$N$57,11,FALSE),"")</f>
        <v/>
      </c>
      <c r="K62" s="102" t="str">
        <f>IFERROR(VLOOKUP($G62,'様式8-3'!$B$11:$N$57,2,FALSE),"")</f>
        <v/>
      </c>
      <c r="L62" s="102" t="str">
        <f>IFERROR(VLOOKUP($G62,'様式8-3'!$B$11:$N$57,3,FALSE),"")</f>
        <v/>
      </c>
      <c r="M62" s="114" t="str">
        <f>IFERROR(VLOOKUP($G62,'様式8-3'!$B$11:$N$57,4,FALSE),"")</f>
        <v/>
      </c>
      <c r="N62" s="114" t="str">
        <f>IFERROR(VLOOKUP($G62,'様式8-3'!$B$11:$N$57,5,FALSE),"")</f>
        <v/>
      </c>
      <c r="O62" s="114" t="str">
        <f>IFERROR(VLOOKUP($G62,'様式8-3'!$B$11:$N$57,6,FALSE),"")</f>
        <v/>
      </c>
      <c r="P62" s="114" t="str">
        <f>IFERROR(VLOOKUP($G62,'様式8-3'!$B$11:$N$57,7,FALSE),"")</f>
        <v/>
      </c>
      <c r="Q62" s="70"/>
      <c r="R62" s="70"/>
      <c r="S62" s="61"/>
      <c r="T62" s="69" t="str">
        <f t="shared" si="1"/>
        <v/>
      </c>
      <c r="U62" s="69" t="str">
        <f t="shared" si="2"/>
        <v/>
      </c>
      <c r="V62" s="117" t="str">
        <f t="shared" si="3"/>
        <v/>
      </c>
      <c r="W62" s="117" t="str">
        <f t="shared" si="4"/>
        <v/>
      </c>
      <c r="X62" s="117" t="str">
        <f t="shared" si="5"/>
        <v/>
      </c>
      <c r="Y62" s="117" t="str">
        <f t="shared" si="6"/>
        <v/>
      </c>
      <c r="Z62" s="70"/>
      <c r="AA62" s="70"/>
      <c r="AB62" s="575" t="str">
        <f>IFERROR(VLOOKUP($G62,'様式8-3'!$B$11:$N$57,12,FALSE),"")</f>
        <v/>
      </c>
      <c r="AC62" s="575" t="str">
        <f>IFERROR(VLOOKUP($G62,'様式8-3'!$B$11:$N$57,13,FALSE),"")</f>
        <v/>
      </c>
      <c r="AD62" s="580"/>
      <c r="AE62" s="61"/>
      <c r="AF62" s="68" t="str">
        <f>IFERROR(VLOOKUP($AE62,'様式8-3'!$B$110:$N$118,2,TRUE),"")</f>
        <v/>
      </c>
      <c r="AG62" s="61"/>
      <c r="AH62" s="579" t="str">
        <f>IFERROR(VLOOKUP($AE62,'様式8-3'!$B$110:$N$118,12,TRUE),"")</f>
        <v/>
      </c>
      <c r="AI62" s="579" t="str">
        <f>IFERROR(VLOOKUP($AE62,'様式8-3'!$B$110:$N$118,13,TRUE),"")</f>
        <v/>
      </c>
    </row>
    <row r="63" spans="1:35">
      <c r="A63" s="2">
        <v>52</v>
      </c>
      <c r="C63" s="475">
        <v>52</v>
      </c>
      <c r="D63" s="110"/>
      <c r="E63" s="61"/>
      <c r="F63" s="61"/>
      <c r="G63" s="61"/>
      <c r="H63" s="61"/>
      <c r="I63" s="61"/>
      <c r="J63" s="68" t="str">
        <f>IFERROR(VLOOKUP($G63,'様式8-3'!$B$11:$N$57,11,FALSE),"")</f>
        <v/>
      </c>
      <c r="K63" s="102" t="str">
        <f>IFERROR(VLOOKUP($G63,'様式8-3'!$B$11:$N$57,2,FALSE),"")</f>
        <v/>
      </c>
      <c r="L63" s="102" t="str">
        <f>IFERROR(VLOOKUP($G63,'様式8-3'!$B$11:$N$57,3,FALSE),"")</f>
        <v/>
      </c>
      <c r="M63" s="114" t="str">
        <f>IFERROR(VLOOKUP($G63,'様式8-3'!$B$11:$N$57,4,FALSE),"")</f>
        <v/>
      </c>
      <c r="N63" s="114" t="str">
        <f>IFERROR(VLOOKUP($G63,'様式8-3'!$B$11:$N$57,5,FALSE),"")</f>
        <v/>
      </c>
      <c r="O63" s="114" t="str">
        <f>IFERROR(VLOOKUP($G63,'様式8-3'!$B$11:$N$57,6,FALSE),"")</f>
        <v/>
      </c>
      <c r="P63" s="114" t="str">
        <f>IFERROR(VLOOKUP($G63,'様式8-3'!$B$11:$N$57,7,FALSE),"")</f>
        <v/>
      </c>
      <c r="Q63" s="70"/>
      <c r="R63" s="70"/>
      <c r="S63" s="61"/>
      <c r="T63" s="69" t="str">
        <f t="shared" si="1"/>
        <v/>
      </c>
      <c r="U63" s="69" t="str">
        <f t="shared" si="2"/>
        <v/>
      </c>
      <c r="V63" s="117" t="str">
        <f t="shared" si="3"/>
        <v/>
      </c>
      <c r="W63" s="117" t="str">
        <f t="shared" si="4"/>
        <v/>
      </c>
      <c r="X63" s="117" t="str">
        <f t="shared" si="5"/>
        <v/>
      </c>
      <c r="Y63" s="117" t="str">
        <f t="shared" si="6"/>
        <v/>
      </c>
      <c r="Z63" s="70"/>
      <c r="AA63" s="70"/>
      <c r="AB63" s="575" t="str">
        <f>IFERROR(VLOOKUP($G63,'様式8-3'!$B$11:$N$57,12,FALSE),"")</f>
        <v/>
      </c>
      <c r="AC63" s="575" t="str">
        <f>IFERROR(VLOOKUP($G63,'様式8-3'!$B$11:$N$57,13,FALSE),"")</f>
        <v/>
      </c>
      <c r="AD63" s="580"/>
      <c r="AE63" s="61"/>
      <c r="AF63" s="68" t="str">
        <f>IFERROR(VLOOKUP($AE63,'様式8-3'!$B$110:$N$118,2,TRUE),"")</f>
        <v/>
      </c>
      <c r="AG63" s="61"/>
      <c r="AH63" s="579" t="str">
        <f>IFERROR(VLOOKUP($AE63,'様式8-3'!$B$110:$N$118,12,TRUE),"")</f>
        <v/>
      </c>
      <c r="AI63" s="579" t="str">
        <f>IFERROR(VLOOKUP($AE63,'様式8-3'!$B$110:$N$118,13,TRUE),"")</f>
        <v/>
      </c>
    </row>
    <row r="64" spans="1:35">
      <c r="A64" s="2">
        <v>53</v>
      </c>
      <c r="C64" s="475">
        <v>53</v>
      </c>
      <c r="D64" s="110"/>
      <c r="E64" s="61"/>
      <c r="F64" s="61"/>
      <c r="G64" s="61"/>
      <c r="H64" s="61"/>
      <c r="I64" s="61"/>
      <c r="J64" s="68" t="str">
        <f>IFERROR(VLOOKUP($G64,'様式8-3'!$B$11:$N$57,11,FALSE),"")</f>
        <v/>
      </c>
      <c r="K64" s="102" t="str">
        <f>IFERROR(VLOOKUP($G64,'様式8-3'!$B$11:$N$57,2,FALSE),"")</f>
        <v/>
      </c>
      <c r="L64" s="102" t="str">
        <f>IFERROR(VLOOKUP($G64,'様式8-3'!$B$11:$N$57,3,FALSE),"")</f>
        <v/>
      </c>
      <c r="M64" s="114" t="str">
        <f>IFERROR(VLOOKUP($G64,'様式8-3'!$B$11:$N$57,4,FALSE),"")</f>
        <v/>
      </c>
      <c r="N64" s="114" t="str">
        <f>IFERROR(VLOOKUP($G64,'様式8-3'!$B$11:$N$57,5,FALSE),"")</f>
        <v/>
      </c>
      <c r="O64" s="114" t="str">
        <f>IFERROR(VLOOKUP($G64,'様式8-3'!$B$11:$N$57,6,FALSE),"")</f>
        <v/>
      </c>
      <c r="P64" s="114" t="str">
        <f>IFERROR(VLOOKUP($G64,'様式8-3'!$B$11:$N$57,7,FALSE),"")</f>
        <v/>
      </c>
      <c r="Q64" s="70"/>
      <c r="R64" s="70"/>
      <c r="S64" s="61"/>
      <c r="T64" s="69" t="str">
        <f t="shared" si="1"/>
        <v/>
      </c>
      <c r="U64" s="69" t="str">
        <f t="shared" si="2"/>
        <v/>
      </c>
      <c r="V64" s="117" t="str">
        <f t="shared" si="3"/>
        <v/>
      </c>
      <c r="W64" s="117" t="str">
        <f t="shared" si="4"/>
        <v/>
      </c>
      <c r="X64" s="117" t="str">
        <f t="shared" si="5"/>
        <v/>
      </c>
      <c r="Y64" s="117" t="str">
        <f t="shared" si="6"/>
        <v/>
      </c>
      <c r="Z64" s="70"/>
      <c r="AA64" s="70"/>
      <c r="AB64" s="575" t="str">
        <f>IFERROR(VLOOKUP($G64,'様式8-3'!$B$11:$N$57,12,FALSE),"")</f>
        <v/>
      </c>
      <c r="AC64" s="575" t="str">
        <f>IFERROR(VLOOKUP($G64,'様式8-3'!$B$11:$N$57,13,FALSE),"")</f>
        <v/>
      </c>
      <c r="AD64" s="580"/>
      <c r="AE64" s="61"/>
      <c r="AF64" s="68" t="str">
        <f>IFERROR(VLOOKUP($AE64,'様式8-3'!$B$110:$N$118,2,TRUE),"")</f>
        <v/>
      </c>
      <c r="AG64" s="61"/>
      <c r="AH64" s="579" t="str">
        <f>IFERROR(VLOOKUP($AE64,'様式8-3'!$B$110:$N$118,12,TRUE),"")</f>
        <v/>
      </c>
      <c r="AI64" s="579" t="str">
        <f>IFERROR(VLOOKUP($AE64,'様式8-3'!$B$110:$N$118,13,TRUE),"")</f>
        <v/>
      </c>
    </row>
    <row r="65" spans="1:35">
      <c r="A65" s="2">
        <v>54</v>
      </c>
      <c r="C65" s="475">
        <v>54</v>
      </c>
      <c r="D65" s="110"/>
      <c r="E65" s="61"/>
      <c r="F65" s="61"/>
      <c r="G65" s="61"/>
      <c r="H65" s="61"/>
      <c r="I65" s="61"/>
      <c r="J65" s="68" t="str">
        <f>IFERROR(VLOOKUP($G65,'様式8-3'!$B$11:$N$57,11,FALSE),"")</f>
        <v/>
      </c>
      <c r="K65" s="102" t="str">
        <f>IFERROR(VLOOKUP($G65,'様式8-3'!$B$11:$N$57,2,FALSE),"")</f>
        <v/>
      </c>
      <c r="L65" s="102" t="str">
        <f>IFERROR(VLOOKUP($G65,'様式8-3'!$B$11:$N$57,3,FALSE),"")</f>
        <v/>
      </c>
      <c r="M65" s="114" t="str">
        <f>IFERROR(VLOOKUP($G65,'様式8-3'!$B$11:$N$57,4,FALSE),"")</f>
        <v/>
      </c>
      <c r="N65" s="114" t="str">
        <f>IFERROR(VLOOKUP($G65,'様式8-3'!$B$11:$N$57,5,FALSE),"")</f>
        <v/>
      </c>
      <c r="O65" s="114" t="str">
        <f>IFERROR(VLOOKUP($G65,'様式8-3'!$B$11:$N$57,6,FALSE),"")</f>
        <v/>
      </c>
      <c r="P65" s="114" t="str">
        <f>IFERROR(VLOOKUP($G65,'様式8-3'!$B$11:$N$57,7,FALSE),"")</f>
        <v/>
      </c>
      <c r="Q65" s="70"/>
      <c r="R65" s="70"/>
      <c r="S65" s="61"/>
      <c r="T65" s="69" t="str">
        <f t="shared" si="1"/>
        <v/>
      </c>
      <c r="U65" s="69" t="str">
        <f t="shared" si="2"/>
        <v/>
      </c>
      <c r="V65" s="117" t="str">
        <f t="shared" si="3"/>
        <v/>
      </c>
      <c r="W65" s="117" t="str">
        <f t="shared" si="4"/>
        <v/>
      </c>
      <c r="X65" s="117" t="str">
        <f t="shared" si="5"/>
        <v/>
      </c>
      <c r="Y65" s="117" t="str">
        <f t="shared" si="6"/>
        <v/>
      </c>
      <c r="Z65" s="70"/>
      <c r="AA65" s="70"/>
      <c r="AB65" s="575" t="str">
        <f>IFERROR(VLOOKUP($G65,'様式8-3'!$B$11:$N$57,12,FALSE),"")</f>
        <v/>
      </c>
      <c r="AC65" s="575" t="str">
        <f>IFERROR(VLOOKUP($G65,'様式8-3'!$B$11:$N$57,13,FALSE),"")</f>
        <v/>
      </c>
      <c r="AD65" s="580"/>
      <c r="AE65" s="61"/>
      <c r="AF65" s="68" t="str">
        <f>IFERROR(VLOOKUP($AE65,'様式8-3'!$B$110:$N$118,2,TRUE),"")</f>
        <v/>
      </c>
      <c r="AG65" s="61"/>
      <c r="AH65" s="579" t="str">
        <f>IFERROR(VLOOKUP($AE65,'様式8-3'!$B$110:$N$118,12,TRUE),"")</f>
        <v/>
      </c>
      <c r="AI65" s="579" t="str">
        <f>IFERROR(VLOOKUP($AE65,'様式8-3'!$B$110:$N$118,13,TRUE),"")</f>
        <v/>
      </c>
    </row>
    <row r="66" spans="1:35">
      <c r="A66" s="2">
        <v>55</v>
      </c>
      <c r="C66" s="475">
        <v>55</v>
      </c>
      <c r="D66" s="110"/>
      <c r="E66" s="61"/>
      <c r="F66" s="61"/>
      <c r="G66" s="61"/>
      <c r="H66" s="61"/>
      <c r="I66" s="61"/>
      <c r="J66" s="68" t="str">
        <f>IFERROR(VLOOKUP($G66,'様式8-3'!$B$11:$N$57,11,FALSE),"")</f>
        <v/>
      </c>
      <c r="K66" s="102" t="str">
        <f>IFERROR(VLOOKUP($G66,'様式8-3'!$B$11:$N$57,2,FALSE),"")</f>
        <v/>
      </c>
      <c r="L66" s="102" t="str">
        <f>IFERROR(VLOOKUP($G66,'様式8-3'!$B$11:$N$57,3,FALSE),"")</f>
        <v/>
      </c>
      <c r="M66" s="114" t="str">
        <f>IFERROR(VLOOKUP($G66,'様式8-3'!$B$11:$N$57,4,FALSE),"")</f>
        <v/>
      </c>
      <c r="N66" s="114" t="str">
        <f>IFERROR(VLOOKUP($G66,'様式8-3'!$B$11:$N$57,5,FALSE),"")</f>
        <v/>
      </c>
      <c r="O66" s="114" t="str">
        <f>IFERROR(VLOOKUP($G66,'様式8-3'!$B$11:$N$57,6,FALSE),"")</f>
        <v/>
      </c>
      <c r="P66" s="114" t="str">
        <f>IFERROR(VLOOKUP($G66,'様式8-3'!$B$11:$N$57,7,FALSE),"")</f>
        <v/>
      </c>
      <c r="Q66" s="70"/>
      <c r="R66" s="70"/>
      <c r="S66" s="61"/>
      <c r="T66" s="69" t="str">
        <f t="shared" si="1"/>
        <v/>
      </c>
      <c r="U66" s="69" t="str">
        <f t="shared" si="2"/>
        <v/>
      </c>
      <c r="V66" s="117" t="str">
        <f t="shared" si="3"/>
        <v/>
      </c>
      <c r="W66" s="117" t="str">
        <f t="shared" si="4"/>
        <v/>
      </c>
      <c r="X66" s="117" t="str">
        <f t="shared" si="5"/>
        <v/>
      </c>
      <c r="Y66" s="117" t="str">
        <f t="shared" si="6"/>
        <v/>
      </c>
      <c r="Z66" s="70"/>
      <c r="AA66" s="70"/>
      <c r="AB66" s="575" t="str">
        <f>IFERROR(VLOOKUP($G66,'様式8-3'!$B$11:$N$57,12,FALSE),"")</f>
        <v/>
      </c>
      <c r="AC66" s="575" t="str">
        <f>IFERROR(VLOOKUP($G66,'様式8-3'!$B$11:$N$57,13,FALSE),"")</f>
        <v/>
      </c>
      <c r="AD66" s="580"/>
      <c r="AE66" s="61"/>
      <c r="AF66" s="68" t="str">
        <f>IFERROR(VLOOKUP($AE66,'様式8-3'!$B$110:$N$118,2,TRUE),"")</f>
        <v/>
      </c>
      <c r="AG66" s="61"/>
      <c r="AH66" s="579" t="str">
        <f>IFERROR(VLOOKUP($AE66,'様式8-3'!$B$110:$N$118,12,TRUE),"")</f>
        <v/>
      </c>
      <c r="AI66" s="579" t="str">
        <f>IFERROR(VLOOKUP($AE66,'様式8-3'!$B$110:$N$118,13,TRUE),"")</f>
        <v/>
      </c>
    </row>
    <row r="67" spans="1:35">
      <c r="A67" s="2">
        <v>56</v>
      </c>
      <c r="C67" s="475">
        <v>56</v>
      </c>
      <c r="D67" s="110"/>
      <c r="E67" s="61"/>
      <c r="F67" s="61"/>
      <c r="G67" s="61"/>
      <c r="H67" s="61"/>
      <c r="I67" s="61"/>
      <c r="J67" s="68" t="str">
        <f>IFERROR(VLOOKUP($G67,'様式8-3'!$B$11:$N$57,11,FALSE),"")</f>
        <v/>
      </c>
      <c r="K67" s="102" t="str">
        <f>IFERROR(VLOOKUP($G67,'様式8-3'!$B$11:$N$57,2,FALSE),"")</f>
        <v/>
      </c>
      <c r="L67" s="102" t="str">
        <f>IFERROR(VLOOKUP($G67,'様式8-3'!$B$11:$N$57,3,FALSE),"")</f>
        <v/>
      </c>
      <c r="M67" s="114" t="str">
        <f>IFERROR(VLOOKUP($G67,'様式8-3'!$B$11:$N$57,4,FALSE),"")</f>
        <v/>
      </c>
      <c r="N67" s="114" t="str">
        <f>IFERROR(VLOOKUP($G67,'様式8-3'!$B$11:$N$57,5,FALSE),"")</f>
        <v/>
      </c>
      <c r="O67" s="114" t="str">
        <f>IFERROR(VLOOKUP($G67,'様式8-3'!$B$11:$N$57,6,FALSE),"")</f>
        <v/>
      </c>
      <c r="P67" s="114" t="str">
        <f>IFERROR(VLOOKUP($G67,'様式8-3'!$B$11:$N$57,7,FALSE),"")</f>
        <v/>
      </c>
      <c r="Q67" s="70"/>
      <c r="R67" s="70"/>
      <c r="S67" s="61"/>
      <c r="T67" s="69" t="str">
        <f t="shared" si="1"/>
        <v/>
      </c>
      <c r="U67" s="69" t="str">
        <f t="shared" si="2"/>
        <v/>
      </c>
      <c r="V67" s="117" t="str">
        <f t="shared" si="3"/>
        <v/>
      </c>
      <c r="W67" s="117" t="str">
        <f t="shared" si="4"/>
        <v/>
      </c>
      <c r="X67" s="117" t="str">
        <f t="shared" si="5"/>
        <v/>
      </c>
      <c r="Y67" s="117" t="str">
        <f t="shared" si="6"/>
        <v/>
      </c>
      <c r="Z67" s="70"/>
      <c r="AA67" s="70"/>
      <c r="AB67" s="575" t="str">
        <f>IFERROR(VLOOKUP($G67,'様式8-3'!$B$11:$N$57,12,FALSE),"")</f>
        <v/>
      </c>
      <c r="AC67" s="575" t="str">
        <f>IFERROR(VLOOKUP($G67,'様式8-3'!$B$11:$N$57,13,FALSE),"")</f>
        <v/>
      </c>
      <c r="AD67" s="580"/>
      <c r="AE67" s="61"/>
      <c r="AF67" s="68" t="str">
        <f>IFERROR(VLOOKUP($AE67,'様式8-3'!$B$110:$N$118,2,TRUE),"")</f>
        <v/>
      </c>
      <c r="AG67" s="61"/>
      <c r="AH67" s="579" t="str">
        <f>IFERROR(VLOOKUP($AE67,'様式8-3'!$B$110:$N$118,12,TRUE),"")</f>
        <v/>
      </c>
      <c r="AI67" s="579" t="str">
        <f>IFERROR(VLOOKUP($AE67,'様式8-3'!$B$110:$N$118,13,TRUE),"")</f>
        <v/>
      </c>
    </row>
    <row r="68" spans="1:35">
      <c r="A68" s="2">
        <v>57</v>
      </c>
      <c r="C68" s="475">
        <v>57</v>
      </c>
      <c r="D68" s="110"/>
      <c r="E68" s="61"/>
      <c r="F68" s="61"/>
      <c r="G68" s="61"/>
      <c r="H68" s="61"/>
      <c r="I68" s="61"/>
      <c r="J68" s="68" t="str">
        <f>IFERROR(VLOOKUP($G68,'様式8-3'!$B$11:$N$57,11,FALSE),"")</f>
        <v/>
      </c>
      <c r="K68" s="102" t="str">
        <f>IFERROR(VLOOKUP($G68,'様式8-3'!$B$11:$N$57,2,FALSE),"")</f>
        <v/>
      </c>
      <c r="L68" s="102" t="str">
        <f>IFERROR(VLOOKUP($G68,'様式8-3'!$B$11:$N$57,3,FALSE),"")</f>
        <v/>
      </c>
      <c r="M68" s="114" t="str">
        <f>IFERROR(VLOOKUP($G68,'様式8-3'!$B$11:$N$57,4,FALSE),"")</f>
        <v/>
      </c>
      <c r="N68" s="114" t="str">
        <f>IFERROR(VLOOKUP($G68,'様式8-3'!$B$11:$N$57,5,FALSE),"")</f>
        <v/>
      </c>
      <c r="O68" s="114" t="str">
        <f>IFERROR(VLOOKUP($G68,'様式8-3'!$B$11:$N$57,6,FALSE),"")</f>
        <v/>
      </c>
      <c r="P68" s="114" t="str">
        <f>IFERROR(VLOOKUP($G68,'様式8-3'!$B$11:$N$57,7,FALSE),"")</f>
        <v/>
      </c>
      <c r="Q68" s="70"/>
      <c r="R68" s="70"/>
      <c r="S68" s="61"/>
      <c r="T68" s="69" t="str">
        <f t="shared" si="1"/>
        <v/>
      </c>
      <c r="U68" s="69" t="str">
        <f t="shared" si="2"/>
        <v/>
      </c>
      <c r="V68" s="117" t="str">
        <f t="shared" si="3"/>
        <v/>
      </c>
      <c r="W68" s="117" t="str">
        <f t="shared" si="4"/>
        <v/>
      </c>
      <c r="X68" s="117" t="str">
        <f t="shared" si="5"/>
        <v/>
      </c>
      <c r="Y68" s="117" t="str">
        <f t="shared" si="6"/>
        <v/>
      </c>
      <c r="Z68" s="70"/>
      <c r="AA68" s="70"/>
      <c r="AB68" s="575" t="str">
        <f>IFERROR(VLOOKUP($G68,'様式8-3'!$B$11:$N$57,12,FALSE),"")</f>
        <v/>
      </c>
      <c r="AC68" s="575" t="str">
        <f>IFERROR(VLOOKUP($G68,'様式8-3'!$B$11:$N$57,13,FALSE),"")</f>
        <v/>
      </c>
      <c r="AD68" s="580"/>
      <c r="AE68" s="61"/>
      <c r="AF68" s="68" t="str">
        <f>IFERROR(VLOOKUP($AE68,'様式8-3'!$B$110:$N$118,2,TRUE),"")</f>
        <v/>
      </c>
      <c r="AG68" s="61"/>
      <c r="AH68" s="579" t="str">
        <f>IFERROR(VLOOKUP($AE68,'様式8-3'!$B$110:$N$118,12,TRUE),"")</f>
        <v/>
      </c>
      <c r="AI68" s="579" t="str">
        <f>IFERROR(VLOOKUP($AE68,'様式8-3'!$B$110:$N$118,13,TRUE),"")</f>
        <v/>
      </c>
    </row>
    <row r="69" spans="1:35">
      <c r="A69" s="2">
        <v>58</v>
      </c>
      <c r="C69" s="475">
        <v>58</v>
      </c>
      <c r="D69" s="110"/>
      <c r="E69" s="61"/>
      <c r="F69" s="61"/>
      <c r="G69" s="61"/>
      <c r="H69" s="61"/>
      <c r="I69" s="61"/>
      <c r="J69" s="68" t="str">
        <f>IFERROR(VLOOKUP($G69,'様式8-3'!$B$11:$N$57,11,FALSE),"")</f>
        <v/>
      </c>
      <c r="K69" s="102" t="str">
        <f>IFERROR(VLOOKUP($G69,'様式8-3'!$B$11:$N$57,2,FALSE),"")</f>
        <v/>
      </c>
      <c r="L69" s="102" t="str">
        <f>IFERROR(VLOOKUP($G69,'様式8-3'!$B$11:$N$57,3,FALSE),"")</f>
        <v/>
      </c>
      <c r="M69" s="114" t="str">
        <f>IFERROR(VLOOKUP($G69,'様式8-3'!$B$11:$N$57,4,FALSE),"")</f>
        <v/>
      </c>
      <c r="N69" s="114" t="str">
        <f>IFERROR(VLOOKUP($G69,'様式8-3'!$B$11:$N$57,5,FALSE),"")</f>
        <v/>
      </c>
      <c r="O69" s="114" t="str">
        <f>IFERROR(VLOOKUP($G69,'様式8-3'!$B$11:$N$57,6,FALSE),"")</f>
        <v/>
      </c>
      <c r="P69" s="114" t="str">
        <f>IFERROR(VLOOKUP($G69,'様式8-3'!$B$11:$N$57,7,FALSE),"")</f>
        <v/>
      </c>
      <c r="Q69" s="70"/>
      <c r="R69" s="70"/>
      <c r="S69" s="61"/>
      <c r="T69" s="69" t="str">
        <f t="shared" si="1"/>
        <v/>
      </c>
      <c r="U69" s="69" t="str">
        <f t="shared" si="2"/>
        <v/>
      </c>
      <c r="V69" s="117" t="str">
        <f t="shared" si="3"/>
        <v/>
      </c>
      <c r="W69" s="117" t="str">
        <f t="shared" si="4"/>
        <v/>
      </c>
      <c r="X69" s="117" t="str">
        <f t="shared" si="5"/>
        <v/>
      </c>
      <c r="Y69" s="117" t="str">
        <f t="shared" si="6"/>
        <v/>
      </c>
      <c r="Z69" s="70"/>
      <c r="AA69" s="70"/>
      <c r="AB69" s="575" t="str">
        <f>IFERROR(VLOOKUP($G69,'様式8-3'!$B$11:$N$57,12,FALSE),"")</f>
        <v/>
      </c>
      <c r="AC69" s="575" t="str">
        <f>IFERROR(VLOOKUP($G69,'様式8-3'!$B$11:$N$57,13,FALSE),"")</f>
        <v/>
      </c>
      <c r="AD69" s="580"/>
      <c r="AE69" s="61"/>
      <c r="AF69" s="68" t="str">
        <f>IFERROR(VLOOKUP($AE69,'様式8-3'!$B$110:$N$118,2,TRUE),"")</f>
        <v/>
      </c>
      <c r="AG69" s="61"/>
      <c r="AH69" s="579" t="str">
        <f>IFERROR(VLOOKUP($AE69,'様式8-3'!$B$110:$N$118,12,TRUE),"")</f>
        <v/>
      </c>
      <c r="AI69" s="579" t="str">
        <f>IFERROR(VLOOKUP($AE69,'様式8-3'!$B$110:$N$118,13,TRUE),"")</f>
        <v/>
      </c>
    </row>
    <row r="70" spans="1:35">
      <c r="A70" s="2">
        <v>59</v>
      </c>
      <c r="C70" s="475">
        <v>59</v>
      </c>
      <c r="D70" s="110"/>
      <c r="E70" s="61"/>
      <c r="F70" s="61"/>
      <c r="G70" s="61"/>
      <c r="H70" s="61"/>
      <c r="I70" s="61"/>
      <c r="J70" s="68" t="str">
        <f>IFERROR(VLOOKUP($G70,'様式8-3'!$B$11:$N$57,11,FALSE),"")</f>
        <v/>
      </c>
      <c r="K70" s="102" t="str">
        <f>IFERROR(VLOOKUP($G70,'様式8-3'!$B$11:$N$57,2,FALSE),"")</f>
        <v/>
      </c>
      <c r="L70" s="102" t="str">
        <f>IFERROR(VLOOKUP($G70,'様式8-3'!$B$11:$N$57,3,FALSE),"")</f>
        <v/>
      </c>
      <c r="M70" s="114" t="str">
        <f>IFERROR(VLOOKUP($G70,'様式8-3'!$B$11:$N$57,4,FALSE),"")</f>
        <v/>
      </c>
      <c r="N70" s="114" t="str">
        <f>IFERROR(VLOOKUP($G70,'様式8-3'!$B$11:$N$57,5,FALSE),"")</f>
        <v/>
      </c>
      <c r="O70" s="114" t="str">
        <f>IFERROR(VLOOKUP($G70,'様式8-3'!$B$11:$N$57,6,FALSE),"")</f>
        <v/>
      </c>
      <c r="P70" s="114" t="str">
        <f>IFERROR(VLOOKUP($G70,'様式8-3'!$B$11:$N$57,7,FALSE),"")</f>
        <v/>
      </c>
      <c r="Q70" s="70"/>
      <c r="R70" s="70"/>
      <c r="S70" s="61"/>
      <c r="T70" s="69" t="str">
        <f t="shared" si="1"/>
        <v/>
      </c>
      <c r="U70" s="69" t="str">
        <f t="shared" si="2"/>
        <v/>
      </c>
      <c r="V70" s="117" t="str">
        <f t="shared" si="3"/>
        <v/>
      </c>
      <c r="W70" s="117" t="str">
        <f t="shared" si="4"/>
        <v/>
      </c>
      <c r="X70" s="117" t="str">
        <f t="shared" si="5"/>
        <v/>
      </c>
      <c r="Y70" s="117" t="str">
        <f t="shared" si="6"/>
        <v/>
      </c>
      <c r="Z70" s="70"/>
      <c r="AA70" s="70"/>
      <c r="AB70" s="575" t="str">
        <f>IFERROR(VLOOKUP($G70,'様式8-3'!$B$11:$N$57,12,FALSE),"")</f>
        <v/>
      </c>
      <c r="AC70" s="575" t="str">
        <f>IFERROR(VLOOKUP($G70,'様式8-3'!$B$11:$N$57,13,FALSE),"")</f>
        <v/>
      </c>
      <c r="AD70" s="580"/>
      <c r="AE70" s="61"/>
      <c r="AF70" s="68" t="str">
        <f>IFERROR(VLOOKUP($AE70,'様式8-3'!$B$110:$N$118,2,TRUE),"")</f>
        <v/>
      </c>
      <c r="AG70" s="61"/>
      <c r="AH70" s="579" t="str">
        <f>IFERROR(VLOOKUP($AE70,'様式8-3'!$B$110:$N$118,12,TRUE),"")</f>
        <v/>
      </c>
      <c r="AI70" s="579" t="str">
        <f>IFERROR(VLOOKUP($AE70,'様式8-3'!$B$110:$N$118,13,TRUE),"")</f>
        <v/>
      </c>
    </row>
    <row r="71" spans="1:35">
      <c r="A71" s="2">
        <v>60</v>
      </c>
      <c r="C71" s="475">
        <v>60</v>
      </c>
      <c r="D71" s="110"/>
      <c r="E71" s="61"/>
      <c r="F71" s="61"/>
      <c r="G71" s="61"/>
      <c r="H71" s="61"/>
      <c r="I71" s="61"/>
      <c r="J71" s="68" t="str">
        <f>IFERROR(VLOOKUP($G71,'様式8-3'!$B$11:$N$57,11,FALSE),"")</f>
        <v/>
      </c>
      <c r="K71" s="102" t="str">
        <f>IFERROR(VLOOKUP($G71,'様式8-3'!$B$11:$N$57,2,FALSE),"")</f>
        <v/>
      </c>
      <c r="L71" s="102" t="str">
        <f>IFERROR(VLOOKUP($G71,'様式8-3'!$B$11:$N$57,3,FALSE),"")</f>
        <v/>
      </c>
      <c r="M71" s="114" t="str">
        <f>IFERROR(VLOOKUP($G71,'様式8-3'!$B$11:$N$57,4,FALSE),"")</f>
        <v/>
      </c>
      <c r="N71" s="114" t="str">
        <f>IFERROR(VLOOKUP($G71,'様式8-3'!$B$11:$N$57,5,FALSE),"")</f>
        <v/>
      </c>
      <c r="O71" s="114" t="str">
        <f>IFERROR(VLOOKUP($G71,'様式8-3'!$B$11:$N$57,6,FALSE),"")</f>
        <v/>
      </c>
      <c r="P71" s="114" t="str">
        <f>IFERROR(VLOOKUP($G71,'様式8-3'!$B$11:$N$57,7,FALSE),"")</f>
        <v/>
      </c>
      <c r="Q71" s="70"/>
      <c r="R71" s="70"/>
      <c r="S71" s="61"/>
      <c r="T71" s="69" t="str">
        <f t="shared" si="1"/>
        <v/>
      </c>
      <c r="U71" s="69" t="str">
        <f t="shared" si="2"/>
        <v/>
      </c>
      <c r="V71" s="117" t="str">
        <f t="shared" si="3"/>
        <v/>
      </c>
      <c r="W71" s="117" t="str">
        <f t="shared" si="4"/>
        <v/>
      </c>
      <c r="X71" s="117" t="str">
        <f t="shared" si="5"/>
        <v/>
      </c>
      <c r="Y71" s="117" t="str">
        <f t="shared" si="6"/>
        <v/>
      </c>
      <c r="Z71" s="70"/>
      <c r="AA71" s="70"/>
      <c r="AB71" s="575" t="str">
        <f>IFERROR(VLOOKUP($G71,'様式8-3'!$B$11:$N$57,12,FALSE),"")</f>
        <v/>
      </c>
      <c r="AC71" s="575" t="str">
        <f>IFERROR(VLOOKUP($G71,'様式8-3'!$B$11:$N$57,13,FALSE),"")</f>
        <v/>
      </c>
      <c r="AD71" s="580"/>
      <c r="AE71" s="61"/>
      <c r="AF71" s="68" t="str">
        <f>IFERROR(VLOOKUP($AE71,'様式8-3'!$B$110:$N$118,2,TRUE),"")</f>
        <v/>
      </c>
      <c r="AG71" s="61"/>
      <c r="AH71" s="579" t="str">
        <f>IFERROR(VLOOKUP($AE71,'様式8-3'!$B$110:$N$118,12,TRUE),"")</f>
        <v/>
      </c>
      <c r="AI71" s="579" t="str">
        <f>IFERROR(VLOOKUP($AE71,'様式8-3'!$B$110:$N$118,13,TRUE),"")</f>
        <v/>
      </c>
    </row>
    <row r="72" spans="1:35">
      <c r="A72" s="2">
        <v>61</v>
      </c>
      <c r="C72" s="475">
        <v>61</v>
      </c>
      <c r="D72" s="110"/>
      <c r="E72" s="61"/>
      <c r="F72" s="61"/>
      <c r="G72" s="61"/>
      <c r="H72" s="61"/>
      <c r="I72" s="61"/>
      <c r="J72" s="68" t="str">
        <f>IFERROR(VLOOKUP($G72,'様式8-3'!$B$11:$N$57,11,FALSE),"")</f>
        <v/>
      </c>
      <c r="K72" s="102" t="str">
        <f>IFERROR(VLOOKUP($G72,'様式8-3'!$B$11:$N$57,2,FALSE),"")</f>
        <v/>
      </c>
      <c r="L72" s="102" t="str">
        <f>IFERROR(VLOOKUP($G72,'様式8-3'!$B$11:$N$57,3,FALSE),"")</f>
        <v/>
      </c>
      <c r="M72" s="114" t="str">
        <f>IFERROR(VLOOKUP($G72,'様式8-3'!$B$11:$N$57,4,FALSE),"")</f>
        <v/>
      </c>
      <c r="N72" s="114" t="str">
        <f>IFERROR(VLOOKUP($G72,'様式8-3'!$B$11:$N$57,5,FALSE),"")</f>
        <v/>
      </c>
      <c r="O72" s="114" t="str">
        <f>IFERROR(VLOOKUP($G72,'様式8-3'!$B$11:$N$57,6,FALSE),"")</f>
        <v/>
      </c>
      <c r="P72" s="114" t="str">
        <f>IFERROR(VLOOKUP($G72,'様式8-3'!$B$11:$N$57,7,FALSE),"")</f>
        <v/>
      </c>
      <c r="Q72" s="70"/>
      <c r="R72" s="70"/>
      <c r="S72" s="61"/>
      <c r="T72" s="69" t="str">
        <f t="shared" si="1"/>
        <v/>
      </c>
      <c r="U72" s="69" t="str">
        <f t="shared" si="2"/>
        <v/>
      </c>
      <c r="V72" s="117" t="str">
        <f t="shared" si="3"/>
        <v/>
      </c>
      <c r="W72" s="117" t="str">
        <f t="shared" si="4"/>
        <v/>
      </c>
      <c r="X72" s="117" t="str">
        <f t="shared" si="5"/>
        <v/>
      </c>
      <c r="Y72" s="117" t="str">
        <f t="shared" si="6"/>
        <v/>
      </c>
      <c r="Z72" s="70"/>
      <c r="AA72" s="70"/>
      <c r="AB72" s="575" t="str">
        <f>IFERROR(VLOOKUP($G72,'様式8-3'!$B$11:$N$57,12,FALSE),"")</f>
        <v/>
      </c>
      <c r="AC72" s="575" t="str">
        <f>IFERROR(VLOOKUP($G72,'様式8-3'!$B$11:$N$57,13,FALSE),"")</f>
        <v/>
      </c>
      <c r="AD72" s="580"/>
      <c r="AE72" s="61"/>
      <c r="AF72" s="68" t="str">
        <f>IFERROR(VLOOKUP($AE72,'様式8-3'!$B$110:$N$118,2,TRUE),"")</f>
        <v/>
      </c>
      <c r="AG72" s="61"/>
      <c r="AH72" s="579" t="str">
        <f>IFERROR(VLOOKUP($AE72,'様式8-3'!$B$110:$N$118,12,TRUE),"")</f>
        <v/>
      </c>
      <c r="AI72" s="579" t="str">
        <f>IFERROR(VLOOKUP($AE72,'様式8-3'!$B$110:$N$118,13,TRUE),"")</f>
        <v/>
      </c>
    </row>
    <row r="73" spans="1:35">
      <c r="A73" s="2">
        <v>62</v>
      </c>
      <c r="C73" s="475">
        <v>62</v>
      </c>
      <c r="D73" s="110"/>
      <c r="E73" s="61"/>
      <c r="F73" s="61"/>
      <c r="G73" s="61"/>
      <c r="H73" s="61"/>
      <c r="I73" s="61"/>
      <c r="J73" s="68" t="str">
        <f>IFERROR(VLOOKUP($G73,'様式8-3'!$B$11:$N$57,11,FALSE),"")</f>
        <v/>
      </c>
      <c r="K73" s="102" t="str">
        <f>IFERROR(VLOOKUP($G73,'様式8-3'!$B$11:$N$57,2,FALSE),"")</f>
        <v/>
      </c>
      <c r="L73" s="102" t="str">
        <f>IFERROR(VLOOKUP($G73,'様式8-3'!$B$11:$N$57,3,FALSE),"")</f>
        <v/>
      </c>
      <c r="M73" s="114" t="str">
        <f>IFERROR(VLOOKUP($G73,'様式8-3'!$B$11:$N$57,4,FALSE),"")</f>
        <v/>
      </c>
      <c r="N73" s="114" t="str">
        <f>IFERROR(VLOOKUP($G73,'様式8-3'!$B$11:$N$57,5,FALSE),"")</f>
        <v/>
      </c>
      <c r="O73" s="114" t="str">
        <f>IFERROR(VLOOKUP($G73,'様式8-3'!$B$11:$N$57,6,FALSE),"")</f>
        <v/>
      </c>
      <c r="P73" s="114" t="str">
        <f>IFERROR(VLOOKUP($G73,'様式8-3'!$B$11:$N$57,7,FALSE),"")</f>
        <v/>
      </c>
      <c r="Q73" s="70"/>
      <c r="R73" s="70"/>
      <c r="S73" s="61"/>
      <c r="T73" s="69" t="str">
        <f t="shared" si="1"/>
        <v/>
      </c>
      <c r="U73" s="69" t="str">
        <f t="shared" si="2"/>
        <v/>
      </c>
      <c r="V73" s="117" t="str">
        <f t="shared" si="3"/>
        <v/>
      </c>
      <c r="W73" s="117" t="str">
        <f t="shared" si="4"/>
        <v/>
      </c>
      <c r="X73" s="117" t="str">
        <f t="shared" si="5"/>
        <v/>
      </c>
      <c r="Y73" s="117" t="str">
        <f t="shared" si="6"/>
        <v/>
      </c>
      <c r="Z73" s="70"/>
      <c r="AA73" s="70"/>
      <c r="AB73" s="575" t="str">
        <f>IFERROR(VLOOKUP($G73,'様式8-3'!$B$11:$N$57,12,FALSE),"")</f>
        <v/>
      </c>
      <c r="AC73" s="575" t="str">
        <f>IFERROR(VLOOKUP($G73,'様式8-3'!$B$11:$N$57,13,FALSE),"")</f>
        <v/>
      </c>
      <c r="AD73" s="580"/>
      <c r="AE73" s="61"/>
      <c r="AF73" s="68" t="str">
        <f>IFERROR(VLOOKUP($AE73,'様式8-3'!$B$110:$N$118,2,TRUE),"")</f>
        <v/>
      </c>
      <c r="AG73" s="61"/>
      <c r="AH73" s="579" t="str">
        <f>IFERROR(VLOOKUP($AE73,'様式8-3'!$B$110:$N$118,12,TRUE),"")</f>
        <v/>
      </c>
      <c r="AI73" s="579" t="str">
        <f>IFERROR(VLOOKUP($AE73,'様式8-3'!$B$110:$N$118,13,TRUE),"")</f>
        <v/>
      </c>
    </row>
    <row r="74" spans="1:35">
      <c r="A74" s="2">
        <v>63</v>
      </c>
      <c r="C74" s="475">
        <v>63</v>
      </c>
      <c r="D74" s="110"/>
      <c r="E74" s="61"/>
      <c r="F74" s="61"/>
      <c r="G74" s="61"/>
      <c r="H74" s="61"/>
      <c r="I74" s="61"/>
      <c r="J74" s="68" t="str">
        <f>IFERROR(VLOOKUP($G74,'様式8-3'!$B$11:$N$57,11,FALSE),"")</f>
        <v/>
      </c>
      <c r="K74" s="102" t="str">
        <f>IFERROR(VLOOKUP($G74,'様式8-3'!$B$11:$N$57,2,FALSE),"")</f>
        <v/>
      </c>
      <c r="L74" s="102" t="str">
        <f>IFERROR(VLOOKUP($G74,'様式8-3'!$B$11:$N$57,3,FALSE),"")</f>
        <v/>
      </c>
      <c r="M74" s="114" t="str">
        <f>IFERROR(VLOOKUP($G74,'様式8-3'!$B$11:$N$57,4,FALSE),"")</f>
        <v/>
      </c>
      <c r="N74" s="114" t="str">
        <f>IFERROR(VLOOKUP($G74,'様式8-3'!$B$11:$N$57,5,FALSE),"")</f>
        <v/>
      </c>
      <c r="O74" s="114" t="str">
        <f>IFERROR(VLOOKUP($G74,'様式8-3'!$B$11:$N$57,6,FALSE),"")</f>
        <v/>
      </c>
      <c r="P74" s="114" t="str">
        <f>IFERROR(VLOOKUP($G74,'様式8-3'!$B$11:$N$57,7,FALSE),"")</f>
        <v/>
      </c>
      <c r="Q74" s="70"/>
      <c r="R74" s="70"/>
      <c r="S74" s="61"/>
      <c r="T74" s="69" t="str">
        <f t="shared" si="1"/>
        <v/>
      </c>
      <c r="U74" s="69" t="str">
        <f t="shared" si="2"/>
        <v/>
      </c>
      <c r="V74" s="117" t="str">
        <f t="shared" si="3"/>
        <v/>
      </c>
      <c r="W74" s="117" t="str">
        <f t="shared" si="4"/>
        <v/>
      </c>
      <c r="X74" s="117" t="str">
        <f t="shared" si="5"/>
        <v/>
      </c>
      <c r="Y74" s="117" t="str">
        <f t="shared" si="6"/>
        <v/>
      </c>
      <c r="Z74" s="70"/>
      <c r="AA74" s="70"/>
      <c r="AB74" s="575" t="str">
        <f>IFERROR(VLOOKUP($G74,'様式8-3'!$B$11:$N$57,12,FALSE),"")</f>
        <v/>
      </c>
      <c r="AC74" s="575" t="str">
        <f>IFERROR(VLOOKUP($G74,'様式8-3'!$B$11:$N$57,13,FALSE),"")</f>
        <v/>
      </c>
      <c r="AD74" s="580"/>
      <c r="AE74" s="61"/>
      <c r="AF74" s="68" t="str">
        <f>IFERROR(VLOOKUP($AE74,'様式8-3'!$B$110:$N$118,2,TRUE),"")</f>
        <v/>
      </c>
      <c r="AG74" s="61"/>
      <c r="AH74" s="579" t="str">
        <f>IFERROR(VLOOKUP($AE74,'様式8-3'!$B$110:$N$118,12,TRUE),"")</f>
        <v/>
      </c>
      <c r="AI74" s="579" t="str">
        <f>IFERROR(VLOOKUP($AE74,'様式8-3'!$B$110:$N$118,13,TRUE),"")</f>
        <v/>
      </c>
    </row>
    <row r="75" spans="1:35">
      <c r="A75" s="2">
        <v>64</v>
      </c>
      <c r="C75" s="475">
        <v>64</v>
      </c>
      <c r="D75" s="110"/>
      <c r="E75" s="61"/>
      <c r="F75" s="61"/>
      <c r="G75" s="61"/>
      <c r="H75" s="61"/>
      <c r="I75" s="61"/>
      <c r="J75" s="68" t="str">
        <f>IFERROR(VLOOKUP($G75,'様式8-3'!$B$11:$N$57,11,FALSE),"")</f>
        <v/>
      </c>
      <c r="K75" s="102" t="str">
        <f>IFERROR(VLOOKUP($G75,'様式8-3'!$B$11:$N$57,2,FALSE),"")</f>
        <v/>
      </c>
      <c r="L75" s="102" t="str">
        <f>IFERROR(VLOOKUP($G75,'様式8-3'!$B$11:$N$57,3,FALSE),"")</f>
        <v/>
      </c>
      <c r="M75" s="114" t="str">
        <f>IFERROR(VLOOKUP($G75,'様式8-3'!$B$11:$N$57,4,FALSE),"")</f>
        <v/>
      </c>
      <c r="N75" s="114" t="str">
        <f>IFERROR(VLOOKUP($G75,'様式8-3'!$B$11:$N$57,5,FALSE),"")</f>
        <v/>
      </c>
      <c r="O75" s="114" t="str">
        <f>IFERROR(VLOOKUP($G75,'様式8-3'!$B$11:$N$57,6,FALSE),"")</f>
        <v/>
      </c>
      <c r="P75" s="114" t="str">
        <f>IFERROR(VLOOKUP($G75,'様式8-3'!$B$11:$N$57,7,FALSE),"")</f>
        <v/>
      </c>
      <c r="Q75" s="70"/>
      <c r="R75" s="70"/>
      <c r="S75" s="61"/>
      <c r="T75" s="69" t="str">
        <f t="shared" si="1"/>
        <v/>
      </c>
      <c r="U75" s="69" t="str">
        <f t="shared" si="2"/>
        <v/>
      </c>
      <c r="V75" s="117" t="str">
        <f t="shared" si="3"/>
        <v/>
      </c>
      <c r="W75" s="117" t="str">
        <f t="shared" si="4"/>
        <v/>
      </c>
      <c r="X75" s="117" t="str">
        <f t="shared" si="5"/>
        <v/>
      </c>
      <c r="Y75" s="117" t="str">
        <f t="shared" si="6"/>
        <v/>
      </c>
      <c r="Z75" s="70"/>
      <c r="AA75" s="70"/>
      <c r="AB75" s="575" t="str">
        <f>IFERROR(VLOOKUP($G75,'様式8-3'!$B$11:$N$57,12,FALSE),"")</f>
        <v/>
      </c>
      <c r="AC75" s="575" t="str">
        <f>IFERROR(VLOOKUP($G75,'様式8-3'!$B$11:$N$57,13,FALSE),"")</f>
        <v/>
      </c>
      <c r="AD75" s="580"/>
      <c r="AE75" s="61"/>
      <c r="AF75" s="68" t="str">
        <f>IFERROR(VLOOKUP($AE75,'様式8-3'!$B$110:$N$118,2,TRUE),"")</f>
        <v/>
      </c>
      <c r="AG75" s="61"/>
      <c r="AH75" s="579" t="str">
        <f>IFERROR(VLOOKUP($AE75,'様式8-3'!$B$110:$N$118,12,TRUE),"")</f>
        <v/>
      </c>
      <c r="AI75" s="579" t="str">
        <f>IFERROR(VLOOKUP($AE75,'様式8-3'!$B$110:$N$118,13,TRUE),"")</f>
        <v/>
      </c>
    </row>
    <row r="76" spans="1:35">
      <c r="A76" s="2">
        <v>65</v>
      </c>
      <c r="C76" s="475">
        <v>65</v>
      </c>
      <c r="D76" s="110"/>
      <c r="E76" s="61"/>
      <c r="F76" s="61"/>
      <c r="G76" s="61"/>
      <c r="H76" s="61"/>
      <c r="I76" s="61"/>
      <c r="J76" s="68" t="str">
        <f>IFERROR(VLOOKUP($G76,'様式8-3'!$B$11:$N$57,11,FALSE),"")</f>
        <v/>
      </c>
      <c r="K76" s="102" t="str">
        <f>IFERROR(VLOOKUP($G76,'様式8-3'!$B$11:$N$57,2,FALSE),"")</f>
        <v/>
      </c>
      <c r="L76" s="102" t="str">
        <f>IFERROR(VLOOKUP($G76,'様式8-3'!$B$11:$N$57,3,FALSE),"")</f>
        <v/>
      </c>
      <c r="M76" s="114" t="str">
        <f>IFERROR(VLOOKUP($G76,'様式8-3'!$B$11:$N$57,4,FALSE),"")</f>
        <v/>
      </c>
      <c r="N76" s="114" t="str">
        <f>IFERROR(VLOOKUP($G76,'様式8-3'!$B$11:$N$57,5,FALSE),"")</f>
        <v/>
      </c>
      <c r="O76" s="114" t="str">
        <f>IFERROR(VLOOKUP($G76,'様式8-3'!$B$11:$N$57,6,FALSE),"")</f>
        <v/>
      </c>
      <c r="P76" s="114" t="str">
        <f>IFERROR(VLOOKUP($G76,'様式8-3'!$B$11:$N$57,7,FALSE),"")</f>
        <v/>
      </c>
      <c r="Q76" s="70"/>
      <c r="R76" s="70"/>
      <c r="S76" s="61"/>
      <c r="T76" s="69" t="str">
        <f t="shared" si="1"/>
        <v/>
      </c>
      <c r="U76" s="69" t="str">
        <f t="shared" si="2"/>
        <v/>
      </c>
      <c r="V76" s="117" t="str">
        <f t="shared" si="3"/>
        <v/>
      </c>
      <c r="W76" s="117" t="str">
        <f t="shared" si="4"/>
        <v/>
      </c>
      <c r="X76" s="117" t="str">
        <f t="shared" si="5"/>
        <v/>
      </c>
      <c r="Y76" s="117" t="str">
        <f t="shared" si="6"/>
        <v/>
      </c>
      <c r="Z76" s="70"/>
      <c r="AA76" s="70"/>
      <c r="AB76" s="575" t="str">
        <f>IFERROR(VLOOKUP($G76,'様式8-3'!$B$11:$N$57,12,FALSE),"")</f>
        <v/>
      </c>
      <c r="AC76" s="575" t="str">
        <f>IFERROR(VLOOKUP($G76,'様式8-3'!$B$11:$N$57,13,FALSE),"")</f>
        <v/>
      </c>
      <c r="AD76" s="580"/>
      <c r="AE76" s="61"/>
      <c r="AF76" s="68" t="str">
        <f>IFERROR(VLOOKUP($AE76,'様式8-3'!$B$110:$N$118,2,TRUE),"")</f>
        <v/>
      </c>
      <c r="AG76" s="61"/>
      <c r="AH76" s="579" t="str">
        <f>IFERROR(VLOOKUP($AE76,'様式8-3'!$B$110:$N$118,12,TRUE),"")</f>
        <v/>
      </c>
      <c r="AI76" s="579" t="str">
        <f>IFERROR(VLOOKUP($AE76,'様式8-3'!$B$110:$N$118,13,TRUE),"")</f>
        <v/>
      </c>
    </row>
    <row r="77" spans="1:35">
      <c r="A77" s="2">
        <v>66</v>
      </c>
      <c r="C77" s="475">
        <v>66</v>
      </c>
      <c r="D77" s="110"/>
      <c r="E77" s="61"/>
      <c r="F77" s="61"/>
      <c r="G77" s="61"/>
      <c r="H77" s="61"/>
      <c r="I77" s="61"/>
      <c r="J77" s="68" t="str">
        <f>IFERROR(VLOOKUP($G77,'様式8-3'!$B$11:$N$57,11,FALSE),"")</f>
        <v/>
      </c>
      <c r="K77" s="102" t="str">
        <f>IFERROR(VLOOKUP($G77,'様式8-3'!$B$11:$N$57,2,FALSE),"")</f>
        <v/>
      </c>
      <c r="L77" s="102" t="str">
        <f>IFERROR(VLOOKUP($G77,'様式8-3'!$B$11:$N$57,3,FALSE),"")</f>
        <v/>
      </c>
      <c r="M77" s="114" t="str">
        <f>IFERROR(VLOOKUP($G77,'様式8-3'!$B$11:$N$57,4,FALSE),"")</f>
        <v/>
      </c>
      <c r="N77" s="114" t="str">
        <f>IFERROR(VLOOKUP($G77,'様式8-3'!$B$11:$N$57,5,FALSE),"")</f>
        <v/>
      </c>
      <c r="O77" s="114" t="str">
        <f>IFERROR(VLOOKUP($G77,'様式8-3'!$B$11:$N$57,6,FALSE),"")</f>
        <v/>
      </c>
      <c r="P77" s="114" t="str">
        <f>IFERROR(VLOOKUP($G77,'様式8-3'!$B$11:$N$57,7,FALSE),"")</f>
        <v/>
      </c>
      <c r="Q77" s="70"/>
      <c r="R77" s="70"/>
      <c r="S77" s="61"/>
      <c r="T77" s="69" t="str">
        <f t="shared" ref="T77:T81" si="7">IFERROR(K77*$S77,"")</f>
        <v/>
      </c>
      <c r="U77" s="69" t="str">
        <f t="shared" ref="U77:U81" si="8">IFERROR(L77*$S77,"")</f>
        <v/>
      </c>
      <c r="V77" s="117" t="str">
        <f t="shared" ref="V77:V81" si="9">IFERROR(M77*$S77,"")</f>
        <v/>
      </c>
      <c r="W77" s="117" t="str">
        <f t="shared" ref="W77:W81" si="10">IFERROR(N77*$S77,"")</f>
        <v/>
      </c>
      <c r="X77" s="117" t="str">
        <f t="shared" ref="X77:X81" si="11">IFERROR(O77*$S77,"")</f>
        <v/>
      </c>
      <c r="Y77" s="117" t="str">
        <f t="shared" ref="Y77:Y81" si="12">IFERROR(P77*$S77,"")</f>
        <v/>
      </c>
      <c r="Z77" s="70"/>
      <c r="AA77" s="70"/>
      <c r="AB77" s="575" t="str">
        <f>IFERROR(VLOOKUP($G77,'様式8-3'!$B$11:$N$57,12,FALSE),"")</f>
        <v/>
      </c>
      <c r="AC77" s="575" t="str">
        <f>IFERROR(VLOOKUP($G77,'様式8-3'!$B$11:$N$57,13,FALSE),"")</f>
        <v/>
      </c>
      <c r="AD77" s="580"/>
      <c r="AE77" s="61"/>
      <c r="AF77" s="68" t="str">
        <f>IFERROR(VLOOKUP($AE77,'様式8-3'!$B$110:$N$118,2,TRUE),"")</f>
        <v/>
      </c>
      <c r="AG77" s="61"/>
      <c r="AH77" s="579" t="str">
        <f>IFERROR(VLOOKUP($AE77,'様式8-3'!$B$110:$N$118,12,TRUE),"")</f>
        <v/>
      </c>
      <c r="AI77" s="579" t="str">
        <f>IFERROR(VLOOKUP($AE77,'様式8-3'!$B$110:$N$118,13,TRUE),"")</f>
        <v/>
      </c>
    </row>
    <row r="78" spans="1:35">
      <c r="A78" s="2">
        <v>67</v>
      </c>
      <c r="C78" s="475">
        <v>67</v>
      </c>
      <c r="D78" s="110"/>
      <c r="E78" s="61"/>
      <c r="F78" s="61"/>
      <c r="G78" s="61"/>
      <c r="H78" s="61"/>
      <c r="I78" s="61"/>
      <c r="J78" s="68" t="str">
        <f>IFERROR(VLOOKUP($G78,'様式8-3'!$B$11:$N$57,11,FALSE),"")</f>
        <v/>
      </c>
      <c r="K78" s="102" t="str">
        <f>IFERROR(VLOOKUP($G78,'様式8-3'!$B$11:$N$57,2,FALSE),"")</f>
        <v/>
      </c>
      <c r="L78" s="102" t="str">
        <f>IFERROR(VLOOKUP($G78,'様式8-3'!$B$11:$N$57,3,FALSE),"")</f>
        <v/>
      </c>
      <c r="M78" s="114" t="str">
        <f>IFERROR(VLOOKUP($G78,'様式8-3'!$B$11:$N$57,4,FALSE),"")</f>
        <v/>
      </c>
      <c r="N78" s="114" t="str">
        <f>IFERROR(VLOOKUP($G78,'様式8-3'!$B$11:$N$57,5,FALSE),"")</f>
        <v/>
      </c>
      <c r="O78" s="114" t="str">
        <f>IFERROR(VLOOKUP($G78,'様式8-3'!$B$11:$N$57,6,FALSE),"")</f>
        <v/>
      </c>
      <c r="P78" s="114" t="str">
        <f>IFERROR(VLOOKUP($G78,'様式8-3'!$B$11:$N$57,7,FALSE),"")</f>
        <v/>
      </c>
      <c r="Q78" s="70"/>
      <c r="R78" s="70"/>
      <c r="S78" s="61"/>
      <c r="T78" s="69" t="str">
        <f t="shared" si="7"/>
        <v/>
      </c>
      <c r="U78" s="69" t="str">
        <f t="shared" si="8"/>
        <v/>
      </c>
      <c r="V78" s="117" t="str">
        <f t="shared" si="9"/>
        <v/>
      </c>
      <c r="W78" s="117" t="str">
        <f t="shared" si="10"/>
        <v/>
      </c>
      <c r="X78" s="117" t="str">
        <f t="shared" si="11"/>
        <v/>
      </c>
      <c r="Y78" s="117" t="str">
        <f t="shared" si="12"/>
        <v/>
      </c>
      <c r="Z78" s="70"/>
      <c r="AA78" s="70"/>
      <c r="AB78" s="575" t="str">
        <f>IFERROR(VLOOKUP($G78,'様式8-3'!$B$11:$N$57,12,FALSE),"")</f>
        <v/>
      </c>
      <c r="AC78" s="575" t="str">
        <f>IFERROR(VLOOKUP($G78,'様式8-3'!$B$11:$N$57,13,FALSE),"")</f>
        <v/>
      </c>
      <c r="AD78" s="580"/>
      <c r="AE78" s="61"/>
      <c r="AF78" s="68" t="str">
        <f>IFERROR(VLOOKUP($AE78,'様式8-3'!$B$110:$N$118,2,TRUE),"")</f>
        <v/>
      </c>
      <c r="AG78" s="61"/>
      <c r="AH78" s="579" t="str">
        <f>IFERROR(VLOOKUP($AE78,'様式8-3'!$B$110:$N$118,12,TRUE),"")</f>
        <v/>
      </c>
      <c r="AI78" s="579" t="str">
        <f>IFERROR(VLOOKUP($AE78,'様式8-3'!$B$110:$N$118,13,TRUE),"")</f>
        <v/>
      </c>
    </row>
    <row r="79" spans="1:35">
      <c r="A79" s="2">
        <v>68</v>
      </c>
      <c r="C79" s="475">
        <v>68</v>
      </c>
      <c r="D79" s="110"/>
      <c r="E79" s="61"/>
      <c r="F79" s="61"/>
      <c r="G79" s="61"/>
      <c r="H79" s="61"/>
      <c r="I79" s="61"/>
      <c r="J79" s="68" t="str">
        <f>IFERROR(VLOOKUP($G79,'様式8-3'!$B$11:$N$57,11,FALSE),"")</f>
        <v/>
      </c>
      <c r="K79" s="102" t="str">
        <f>IFERROR(VLOOKUP($G79,'様式8-3'!$B$11:$N$57,2,FALSE),"")</f>
        <v/>
      </c>
      <c r="L79" s="102" t="str">
        <f>IFERROR(VLOOKUP($G79,'様式8-3'!$B$11:$N$57,3,FALSE),"")</f>
        <v/>
      </c>
      <c r="M79" s="114" t="str">
        <f>IFERROR(VLOOKUP($G79,'様式8-3'!$B$11:$N$57,4,FALSE),"")</f>
        <v/>
      </c>
      <c r="N79" s="114" t="str">
        <f>IFERROR(VLOOKUP($G79,'様式8-3'!$B$11:$N$57,5,FALSE),"")</f>
        <v/>
      </c>
      <c r="O79" s="114" t="str">
        <f>IFERROR(VLOOKUP($G79,'様式8-3'!$B$11:$N$57,6,FALSE),"")</f>
        <v/>
      </c>
      <c r="P79" s="114" t="str">
        <f>IFERROR(VLOOKUP($G79,'様式8-3'!$B$11:$N$57,7,FALSE),"")</f>
        <v/>
      </c>
      <c r="Q79" s="70"/>
      <c r="R79" s="70"/>
      <c r="S79" s="61"/>
      <c r="T79" s="69" t="str">
        <f t="shared" si="7"/>
        <v/>
      </c>
      <c r="U79" s="69" t="str">
        <f t="shared" si="8"/>
        <v/>
      </c>
      <c r="V79" s="117" t="str">
        <f t="shared" si="9"/>
        <v/>
      </c>
      <c r="W79" s="117" t="str">
        <f t="shared" si="10"/>
        <v/>
      </c>
      <c r="X79" s="117" t="str">
        <f t="shared" si="11"/>
        <v/>
      </c>
      <c r="Y79" s="117" t="str">
        <f t="shared" si="12"/>
        <v/>
      </c>
      <c r="Z79" s="70"/>
      <c r="AA79" s="70"/>
      <c r="AB79" s="575" t="str">
        <f>IFERROR(VLOOKUP($G79,'様式8-3'!$B$11:$N$57,12,FALSE),"")</f>
        <v/>
      </c>
      <c r="AC79" s="575" t="str">
        <f>IFERROR(VLOOKUP($G79,'様式8-3'!$B$11:$N$57,13,FALSE),"")</f>
        <v/>
      </c>
      <c r="AD79" s="580"/>
      <c r="AE79" s="61"/>
      <c r="AF79" s="68" t="str">
        <f>IFERROR(VLOOKUP($AE79,'様式8-3'!$B$110:$N$118,2,TRUE),"")</f>
        <v/>
      </c>
      <c r="AG79" s="61"/>
      <c r="AH79" s="579" t="str">
        <f>IFERROR(VLOOKUP($AE79,'様式8-3'!$B$110:$N$118,12,TRUE),"")</f>
        <v/>
      </c>
      <c r="AI79" s="579" t="str">
        <f>IFERROR(VLOOKUP($AE79,'様式8-3'!$B$110:$N$118,13,TRUE),"")</f>
        <v/>
      </c>
    </row>
    <row r="80" spans="1:35">
      <c r="A80" s="2">
        <v>69</v>
      </c>
      <c r="C80" s="475">
        <v>69</v>
      </c>
      <c r="D80" s="110"/>
      <c r="E80" s="61"/>
      <c r="F80" s="61"/>
      <c r="G80" s="61"/>
      <c r="H80" s="61"/>
      <c r="I80" s="61"/>
      <c r="J80" s="68" t="str">
        <f>IFERROR(VLOOKUP($G80,'様式8-3'!$B$11:$N$57,11,FALSE),"")</f>
        <v/>
      </c>
      <c r="K80" s="102" t="str">
        <f>IFERROR(VLOOKUP($G80,'様式8-3'!$B$11:$N$57,2,FALSE),"")</f>
        <v/>
      </c>
      <c r="L80" s="102" t="str">
        <f>IFERROR(VLOOKUP($G80,'様式8-3'!$B$11:$N$57,3,FALSE),"")</f>
        <v/>
      </c>
      <c r="M80" s="114" t="str">
        <f>IFERROR(VLOOKUP($G80,'様式8-3'!$B$11:$N$57,4,FALSE),"")</f>
        <v/>
      </c>
      <c r="N80" s="114" t="str">
        <f>IFERROR(VLOOKUP($G80,'様式8-3'!$B$11:$N$57,5,FALSE),"")</f>
        <v/>
      </c>
      <c r="O80" s="114" t="str">
        <f>IFERROR(VLOOKUP($G80,'様式8-3'!$B$11:$N$57,6,FALSE),"")</f>
        <v/>
      </c>
      <c r="P80" s="114" t="str">
        <f>IFERROR(VLOOKUP($G80,'様式8-3'!$B$11:$N$57,7,FALSE),"")</f>
        <v/>
      </c>
      <c r="Q80" s="70"/>
      <c r="R80" s="70"/>
      <c r="S80" s="61"/>
      <c r="T80" s="69" t="str">
        <f t="shared" si="7"/>
        <v/>
      </c>
      <c r="U80" s="69" t="str">
        <f t="shared" si="8"/>
        <v/>
      </c>
      <c r="V80" s="117" t="str">
        <f t="shared" si="9"/>
        <v/>
      </c>
      <c r="W80" s="117" t="str">
        <f t="shared" si="10"/>
        <v/>
      </c>
      <c r="X80" s="117" t="str">
        <f t="shared" si="11"/>
        <v/>
      </c>
      <c r="Y80" s="117" t="str">
        <f t="shared" si="12"/>
        <v/>
      </c>
      <c r="Z80" s="70"/>
      <c r="AA80" s="70"/>
      <c r="AB80" s="575" t="str">
        <f>IFERROR(VLOOKUP($G80,'様式8-3'!$B$11:$N$57,12,FALSE),"")</f>
        <v/>
      </c>
      <c r="AC80" s="575" t="str">
        <f>IFERROR(VLOOKUP($G80,'様式8-3'!$B$11:$N$57,13,FALSE),"")</f>
        <v/>
      </c>
      <c r="AD80" s="580"/>
      <c r="AE80" s="61"/>
      <c r="AF80" s="68" t="str">
        <f>IFERROR(VLOOKUP($AE80,'様式8-3'!$B$110:$N$118,2,TRUE),"")</f>
        <v/>
      </c>
      <c r="AG80" s="61"/>
      <c r="AH80" s="579" t="str">
        <f>IFERROR(VLOOKUP($AE80,'様式8-3'!$B$110:$N$118,12,TRUE),"")</f>
        <v/>
      </c>
      <c r="AI80" s="579" t="str">
        <f>IFERROR(VLOOKUP($AE80,'様式8-3'!$B$110:$N$118,13,TRUE),"")</f>
        <v/>
      </c>
    </row>
    <row r="81" spans="1:35">
      <c r="A81" s="2">
        <v>70</v>
      </c>
      <c r="C81" s="475">
        <v>70</v>
      </c>
      <c r="D81" s="110"/>
      <c r="E81" s="61"/>
      <c r="F81" s="61"/>
      <c r="G81" s="61"/>
      <c r="H81" s="61"/>
      <c r="I81" s="61"/>
      <c r="J81" s="68" t="str">
        <f>IFERROR(VLOOKUP($G81,'様式8-3'!$B$11:$N$57,11,FALSE),"")</f>
        <v/>
      </c>
      <c r="K81" s="102" t="str">
        <f>IFERROR(VLOOKUP($G81,'様式8-3'!$B$11:$N$57,2,FALSE),"")</f>
        <v/>
      </c>
      <c r="L81" s="102" t="str">
        <f>IFERROR(VLOOKUP($G81,'様式8-3'!$B$11:$N$57,3,FALSE),"")</f>
        <v/>
      </c>
      <c r="M81" s="114" t="str">
        <f>IFERROR(VLOOKUP($G81,'様式8-3'!$B$11:$N$57,4,FALSE),"")</f>
        <v/>
      </c>
      <c r="N81" s="114" t="str">
        <f>IFERROR(VLOOKUP($G81,'様式8-3'!$B$11:$N$57,5,FALSE),"")</f>
        <v/>
      </c>
      <c r="O81" s="114" t="str">
        <f>IFERROR(VLOOKUP($G81,'様式8-3'!$B$11:$N$57,6,FALSE),"")</f>
        <v/>
      </c>
      <c r="P81" s="114" t="str">
        <f>IFERROR(VLOOKUP($G81,'様式8-3'!$B$11:$N$57,7,FALSE),"")</f>
        <v/>
      </c>
      <c r="Q81" s="70"/>
      <c r="R81" s="70"/>
      <c r="S81" s="61"/>
      <c r="T81" s="69" t="str">
        <f t="shared" si="7"/>
        <v/>
      </c>
      <c r="U81" s="69" t="str">
        <f t="shared" si="8"/>
        <v/>
      </c>
      <c r="V81" s="117" t="str">
        <f t="shared" si="9"/>
        <v/>
      </c>
      <c r="W81" s="117" t="str">
        <f t="shared" si="10"/>
        <v/>
      </c>
      <c r="X81" s="117" t="str">
        <f t="shared" si="11"/>
        <v/>
      </c>
      <c r="Y81" s="117" t="str">
        <f t="shared" si="12"/>
        <v/>
      </c>
      <c r="Z81" s="70"/>
      <c r="AA81" s="70"/>
      <c r="AB81" s="575" t="str">
        <f>IFERROR(VLOOKUP($G81,'様式8-3'!$B$11:$N$57,12,FALSE),"")</f>
        <v/>
      </c>
      <c r="AC81" s="575" t="str">
        <f>IFERROR(VLOOKUP($G81,'様式8-3'!$B$11:$N$57,13,FALSE),"")</f>
        <v/>
      </c>
      <c r="AD81" s="580"/>
      <c r="AE81" s="61"/>
      <c r="AF81" s="68" t="str">
        <f>IFERROR(VLOOKUP($AE81,'様式8-3'!$B$110:$N$118,2,TRUE),"")</f>
        <v/>
      </c>
      <c r="AG81" s="61"/>
      <c r="AH81" s="579" t="str">
        <f>IFERROR(VLOOKUP($AE81,'様式8-3'!$B$110:$N$118,12,TRUE),"")</f>
        <v/>
      </c>
      <c r="AI81" s="579" t="str">
        <f>IFERROR(VLOOKUP($AE81,'様式8-3'!$B$110:$N$118,13,TRUE),"")</f>
        <v/>
      </c>
    </row>
    <row r="82" spans="1:35">
      <c r="C82" s="76" t="s">
        <v>261</v>
      </c>
      <c r="D82" s="120"/>
      <c r="E82" s="76"/>
      <c r="F82" s="76"/>
      <c r="G82" s="76"/>
      <c r="H82" s="76"/>
      <c r="I82" s="76"/>
      <c r="J82" s="76"/>
      <c r="K82" s="77"/>
      <c r="L82" s="77"/>
      <c r="M82" s="77"/>
      <c r="N82" s="77"/>
      <c r="O82" s="77"/>
      <c r="P82" s="77"/>
      <c r="Q82" s="115"/>
      <c r="R82" s="115"/>
      <c r="S82" s="76"/>
      <c r="T82" s="76"/>
      <c r="U82" s="76"/>
      <c r="V82" s="76"/>
      <c r="W82" s="76"/>
      <c r="X82" s="76"/>
      <c r="Y82" s="76"/>
      <c r="Z82" s="115"/>
      <c r="AA82" s="115"/>
      <c r="AB82" s="120"/>
      <c r="AC82" s="120"/>
      <c r="AD82" s="76"/>
      <c r="AE82" s="76"/>
      <c r="AF82" s="76"/>
      <c r="AG82" s="76"/>
      <c r="AH82" s="120"/>
      <c r="AI82" s="120"/>
    </row>
    <row r="83" spans="1:35">
      <c r="C83" s="63"/>
      <c r="D83" s="121"/>
      <c r="E83" s="63"/>
      <c r="F83" s="63"/>
      <c r="G83" s="63"/>
      <c r="H83" s="72"/>
      <c r="I83" s="72"/>
      <c r="J83" s="72"/>
      <c r="K83" s="72"/>
      <c r="L83" s="72"/>
      <c r="M83" s="72"/>
      <c r="N83" s="72"/>
      <c r="O83" s="72"/>
      <c r="P83" s="72"/>
      <c r="Q83" s="72"/>
      <c r="R83" s="74" t="s">
        <v>315</v>
      </c>
      <c r="S83" s="475">
        <f>SUM(S11:S82)</f>
        <v>0</v>
      </c>
      <c r="T83" s="94">
        <f>SUM(T11:T82)</f>
        <v>0</v>
      </c>
      <c r="U83" s="94">
        <f>SUM(U11:U82)</f>
        <v>0</v>
      </c>
      <c r="V83" s="94">
        <f t="shared" ref="V83:Y83" si="13">SUM(V11:V82)</f>
        <v>0</v>
      </c>
      <c r="W83" s="94">
        <f t="shared" si="13"/>
        <v>0</v>
      </c>
      <c r="X83" s="94">
        <f t="shared" si="13"/>
        <v>0</v>
      </c>
      <c r="Y83" s="94">
        <f t="shared" si="13"/>
        <v>0</v>
      </c>
      <c r="Z83" s="70"/>
      <c r="AA83" s="70"/>
      <c r="AB83" s="71"/>
      <c r="AC83" s="72"/>
      <c r="AD83" s="73"/>
      <c r="AF83" s="74" t="s">
        <v>315</v>
      </c>
      <c r="AG83" s="475">
        <f>SUM(AG11:AG82)</f>
        <v>0</v>
      </c>
      <c r="AH83" s="73"/>
      <c r="AI83" s="73"/>
    </row>
    <row r="84" spans="1:35">
      <c r="B84" s="2"/>
    </row>
    <row r="85" spans="1:35">
      <c r="O85" s="130" t="s">
        <v>388</v>
      </c>
      <c r="P85" s="131"/>
      <c r="Q85" s="131"/>
      <c r="R85" s="132"/>
      <c r="S85" s="87" t="s">
        <v>389</v>
      </c>
      <c r="T85" s="112" t="s">
        <v>379</v>
      </c>
      <c r="U85" s="133"/>
      <c r="V85" s="112" t="s">
        <v>380</v>
      </c>
      <c r="W85" s="133"/>
      <c r="X85" s="112" t="s">
        <v>381</v>
      </c>
      <c r="Y85" s="133"/>
      <c r="Z85" s="173"/>
      <c r="AA85" s="173"/>
    </row>
    <row r="86" spans="1:35" ht="24">
      <c r="O86" s="134"/>
      <c r="P86" s="135"/>
      <c r="Q86" s="135"/>
      <c r="R86" s="136"/>
      <c r="S86" s="154"/>
      <c r="T86" s="90" t="s">
        <v>377</v>
      </c>
      <c r="U86" s="90" t="s">
        <v>378</v>
      </c>
      <c r="V86" s="90" t="s">
        <v>377</v>
      </c>
      <c r="W86" s="90" t="s">
        <v>378</v>
      </c>
      <c r="X86" s="90" t="s">
        <v>377</v>
      </c>
      <c r="Y86" s="90" t="s">
        <v>378</v>
      </c>
      <c r="Z86" s="174"/>
      <c r="AA86" s="174"/>
    </row>
    <row r="87" spans="1:35">
      <c r="O87" s="172"/>
      <c r="P87" s="474"/>
      <c r="Q87" s="474"/>
      <c r="R87" s="129" t="s">
        <v>309</v>
      </c>
      <c r="S87" s="155">
        <f>SUMIFS(S$11:S$82,$E$11:$E$82,$R87)</f>
        <v>0</v>
      </c>
      <c r="T87" s="116">
        <f>SUMIFS(T$11:T$82,$E$11:$E$82,$R87)</f>
        <v>0</v>
      </c>
      <c r="U87" s="116">
        <f t="shared" ref="T87:Y88" si="14">SUMIFS(U$11:U$82,$E$11:$E$82,$R87)</f>
        <v>0</v>
      </c>
      <c r="V87" s="116">
        <f t="shared" si="14"/>
        <v>0</v>
      </c>
      <c r="W87" s="116">
        <f t="shared" si="14"/>
        <v>0</v>
      </c>
      <c r="X87" s="116">
        <f t="shared" si="14"/>
        <v>0</v>
      </c>
      <c r="Y87" s="116">
        <f t="shared" si="14"/>
        <v>0</v>
      </c>
      <c r="Z87" s="175"/>
      <c r="AA87" s="175"/>
    </row>
    <row r="88" spans="1:35">
      <c r="O88" s="172"/>
      <c r="P88" s="474"/>
      <c r="Q88" s="474"/>
      <c r="R88" s="129" t="s">
        <v>385</v>
      </c>
      <c r="S88" s="155">
        <f>SUMIFS(S$11:S$82,$E$11:$E$82,$R88)</f>
        <v>0</v>
      </c>
      <c r="T88" s="116">
        <f t="shared" si="14"/>
        <v>0</v>
      </c>
      <c r="U88" s="116">
        <f t="shared" si="14"/>
        <v>0</v>
      </c>
      <c r="V88" s="116">
        <f t="shared" si="14"/>
        <v>0</v>
      </c>
      <c r="W88" s="116">
        <f t="shared" si="14"/>
        <v>0</v>
      </c>
      <c r="X88" s="116">
        <f t="shared" si="14"/>
        <v>0</v>
      </c>
      <c r="Y88" s="116">
        <f t="shared" si="14"/>
        <v>0</v>
      </c>
      <c r="Z88" s="175"/>
      <c r="AA88" s="175"/>
    </row>
    <row r="89" spans="1:35">
      <c r="O89" s="172" t="s">
        <v>424</v>
      </c>
      <c r="P89" s="474"/>
      <c r="Q89" s="474"/>
      <c r="R89" s="129"/>
      <c r="S89" s="155">
        <f>SUM(S87:S88)</f>
        <v>0</v>
      </c>
      <c r="T89" s="116">
        <f>SUM(T87:T88)</f>
        <v>0</v>
      </c>
      <c r="U89" s="116">
        <f t="shared" ref="U89:Y89" si="15">SUM(U87:U88)</f>
        <v>0</v>
      </c>
      <c r="V89" s="116">
        <f t="shared" si="15"/>
        <v>0</v>
      </c>
      <c r="W89" s="116">
        <f t="shared" si="15"/>
        <v>0</v>
      </c>
      <c r="X89" s="116">
        <f t="shared" si="15"/>
        <v>0</v>
      </c>
      <c r="Y89" s="116">
        <f t="shared" si="15"/>
        <v>0</v>
      </c>
      <c r="Z89" s="175"/>
      <c r="AA89" s="175"/>
    </row>
    <row r="90" spans="1:35" s="716" customFormat="1">
      <c r="B90" s="717"/>
      <c r="D90" s="718"/>
      <c r="O90" s="719"/>
      <c r="P90" s="720" t="s">
        <v>306</v>
      </c>
      <c r="Q90" s="721"/>
      <c r="R90" s="722"/>
      <c r="S90" s="664">
        <f>SUMIFS(S$11:S$82,$E$11:$E$82,$R$87,$I$11:$I$82,$P90)+SUMIFS(S$11:S$82,$E$11:$E$82,$R$88,$I$11:$I$82,$P90)</f>
        <v>0</v>
      </c>
      <c r="T90" s="658">
        <f>SUMIFS(T$11:T$82,$E$11:$E$82,$R$87,$I$11:$I$82,$P90)+SUMIFS(T$11:T$82,$E$11:$E$82,$R$88,$I$11:$I$82,$P90)</f>
        <v>0</v>
      </c>
      <c r="U90" s="658">
        <f t="shared" ref="U90:Y91" si="16">SUMIFS(U$11:U$82,$E$11:$E$82,$R$87,$I$11:$I$82,$P90)+SUMIFS(U$11:U$82,$E$11:$E$82,$R$88,$I$11:$I$82,$P90)</f>
        <v>0</v>
      </c>
      <c r="V90" s="658">
        <f t="shared" si="16"/>
        <v>0</v>
      </c>
      <c r="W90" s="658">
        <f t="shared" si="16"/>
        <v>0</v>
      </c>
      <c r="X90" s="658">
        <f t="shared" si="16"/>
        <v>0</v>
      </c>
      <c r="Y90" s="658">
        <f t="shared" si="16"/>
        <v>0</v>
      </c>
      <c r="Z90" s="723"/>
      <c r="AA90" s="723"/>
    </row>
    <row r="91" spans="1:35" s="716" customFormat="1">
      <c r="B91" s="717"/>
      <c r="D91" s="718"/>
      <c r="O91" s="719"/>
      <c r="P91" s="720" t="s">
        <v>326</v>
      </c>
      <c r="Q91" s="721"/>
      <c r="R91" s="722"/>
      <c r="S91" s="664">
        <f>SUMIFS(S$11:S$82,$E$11:$E$82,$R$87,$I$11:$I$82,$P91)+SUMIFS(S$11:S$82,$E$11:$E$82,$R$88,$I$11:$I$82,$P91)</f>
        <v>0</v>
      </c>
      <c r="T91" s="658">
        <f>SUMIFS(T$11:T$82,$E$11:$E$82,$R$87,$I$11:$I$82,$P91)+SUMIFS(T$11:T$82,$E$11:$E$82,$R$88,$I$11:$I$82,$P91)</f>
        <v>0</v>
      </c>
      <c r="U91" s="658">
        <f t="shared" si="16"/>
        <v>0</v>
      </c>
      <c r="V91" s="658">
        <f t="shared" si="16"/>
        <v>0</v>
      </c>
      <c r="W91" s="658">
        <f t="shared" si="16"/>
        <v>0</v>
      </c>
      <c r="X91" s="658">
        <f t="shared" si="16"/>
        <v>0</v>
      </c>
      <c r="Y91" s="658">
        <f t="shared" si="16"/>
        <v>0</v>
      </c>
      <c r="Z91" s="723"/>
      <c r="AA91" s="723"/>
    </row>
    <row r="92" spans="1:35" s="716" customFormat="1">
      <c r="B92" s="717"/>
      <c r="D92" s="718"/>
      <c r="O92" s="719"/>
      <c r="P92" s="720" t="s">
        <v>485</v>
      </c>
      <c r="Q92" s="721"/>
      <c r="R92" s="722"/>
      <c r="S92" s="664">
        <f>S89-S90-S91</f>
        <v>0</v>
      </c>
      <c r="T92" s="658">
        <f t="shared" ref="T92:W92" si="17">T89-T90-T91</f>
        <v>0</v>
      </c>
      <c r="U92" s="658">
        <f t="shared" si="17"/>
        <v>0</v>
      </c>
      <c r="V92" s="658">
        <f t="shared" si="17"/>
        <v>0</v>
      </c>
      <c r="W92" s="658">
        <f t="shared" si="17"/>
        <v>0</v>
      </c>
      <c r="X92" s="658">
        <f>X89-X90-X91</f>
        <v>0</v>
      </c>
      <c r="Y92" s="658">
        <f>Y89-Y90-Y91</f>
        <v>0</v>
      </c>
      <c r="Z92" s="723"/>
      <c r="AA92" s="723"/>
    </row>
    <row r="93" spans="1:35">
      <c r="O93" s="172" t="s">
        <v>430</v>
      </c>
      <c r="P93" s="474"/>
      <c r="Q93" s="474"/>
      <c r="R93" s="176" t="s">
        <v>310</v>
      </c>
      <c r="S93" s="155">
        <f>SUMIFS(S$11:S$82,$E$11:$E$82,$R93)</f>
        <v>0</v>
      </c>
      <c r="T93" s="116">
        <f>SUMIFS(T$11:T$82,$E$11:$E$82,$R93)</f>
        <v>0</v>
      </c>
      <c r="U93" s="116">
        <f>SUMIFS(U$11:U$82,$E$11:$E$82,$R93)</f>
        <v>0</v>
      </c>
      <c r="V93" s="116">
        <f t="shared" ref="V93" si="18">SUMIFS(V$11:V$82,$E$11:$E$82,$R93)</f>
        <v>0</v>
      </c>
      <c r="W93" s="116">
        <f>SUMIFS(W$11:W$82,$E$11:$E$82,$R93)</f>
        <v>0</v>
      </c>
      <c r="X93" s="116">
        <f>SUMIFS(X$11:X$82,$E$11:$E$82,$R93)</f>
        <v>0</v>
      </c>
      <c r="Y93" s="116">
        <f>SUMIFS(Y$11:Y$82,$E$11:$E$82,$R93)</f>
        <v>0</v>
      </c>
      <c r="Z93" s="175"/>
      <c r="AA93" s="175"/>
    </row>
    <row r="94" spans="1:35" s="716" customFormat="1">
      <c r="B94" s="717"/>
      <c r="D94" s="718"/>
      <c r="O94" s="719"/>
      <c r="P94" s="720" t="s">
        <v>306</v>
      </c>
      <c r="Q94" s="721"/>
      <c r="R94" s="724"/>
      <c r="S94" s="664">
        <f>SUMIFS(S$11:S$82,$E$11:$E$82,$R$93,$I$11:$I$82,$P94)</f>
        <v>0</v>
      </c>
      <c r="T94" s="658">
        <f t="shared" ref="T94:Y95" si="19">SUMIFS(T$11:T$82,$E$11:$E$82,$R$93,$I$11:$I$82,$P94)</f>
        <v>0</v>
      </c>
      <c r="U94" s="658">
        <f t="shared" si="19"/>
        <v>0</v>
      </c>
      <c r="V94" s="658">
        <f t="shared" si="19"/>
        <v>0</v>
      </c>
      <c r="W94" s="658">
        <f t="shared" si="19"/>
        <v>0</v>
      </c>
      <c r="X94" s="658">
        <f t="shared" si="19"/>
        <v>0</v>
      </c>
      <c r="Y94" s="658">
        <f t="shared" si="19"/>
        <v>0</v>
      </c>
      <c r="Z94" s="723"/>
      <c r="AA94" s="723"/>
    </row>
    <row r="95" spans="1:35" s="716" customFormat="1">
      <c r="B95" s="717"/>
      <c r="D95" s="718"/>
      <c r="O95" s="719"/>
      <c r="P95" s="720" t="s">
        <v>326</v>
      </c>
      <c r="Q95" s="721"/>
      <c r="R95" s="724"/>
      <c r="S95" s="664">
        <f>SUMIFS(S$11:S$82,$E$11:$E$82,$R$93,$I$11:$I$82,$P95)</f>
        <v>0</v>
      </c>
      <c r="T95" s="658">
        <f t="shared" si="19"/>
        <v>0</v>
      </c>
      <c r="U95" s="658">
        <f t="shared" si="19"/>
        <v>0</v>
      </c>
      <c r="V95" s="658">
        <f t="shared" si="19"/>
        <v>0</v>
      </c>
      <c r="W95" s="658">
        <f t="shared" si="19"/>
        <v>0</v>
      </c>
      <c r="X95" s="658">
        <f t="shared" si="19"/>
        <v>0</v>
      </c>
      <c r="Y95" s="658">
        <f t="shared" si="19"/>
        <v>0</v>
      </c>
      <c r="Z95" s="723"/>
      <c r="AA95" s="723"/>
    </row>
    <row r="96" spans="1:35" s="716" customFormat="1">
      <c r="B96" s="717"/>
      <c r="D96" s="718"/>
      <c r="O96" s="719"/>
      <c r="P96" s="720" t="s">
        <v>485</v>
      </c>
      <c r="Q96" s="721"/>
      <c r="R96" s="724"/>
      <c r="S96" s="664">
        <f>S93-S94-S95</f>
        <v>0</v>
      </c>
      <c r="T96" s="658">
        <f t="shared" ref="T96" si="20">T93-T94-T95</f>
        <v>0</v>
      </c>
      <c r="U96" s="658">
        <f t="shared" ref="U96" si="21">U93-U94-U95</f>
        <v>0</v>
      </c>
      <c r="V96" s="658">
        <f t="shared" ref="V96" si="22">V93-V94-V95</f>
        <v>0</v>
      </c>
      <c r="W96" s="658">
        <f t="shared" ref="W96" si="23">W93-W94-W95</f>
        <v>0</v>
      </c>
      <c r="X96" s="658">
        <f t="shared" ref="X96" si="24">X93-X94-X95</f>
        <v>0</v>
      </c>
      <c r="Y96" s="658">
        <f t="shared" ref="Y96" si="25">Y93-Y94-Y95</f>
        <v>0</v>
      </c>
      <c r="Z96" s="723"/>
      <c r="AA96" s="723"/>
    </row>
    <row r="97" spans="1:52">
      <c r="O97" s="172" t="s">
        <v>425</v>
      </c>
      <c r="P97" s="474"/>
      <c r="Q97" s="474"/>
      <c r="R97" s="129"/>
      <c r="S97" s="664">
        <f>SUM(S89,S93)</f>
        <v>0</v>
      </c>
      <c r="T97" s="658">
        <f t="shared" ref="T97:Y97" si="26">SUM(T89,T93)</f>
        <v>0</v>
      </c>
      <c r="U97" s="658">
        <f t="shared" si="26"/>
        <v>0</v>
      </c>
      <c r="V97" s="658">
        <f t="shared" si="26"/>
        <v>0</v>
      </c>
      <c r="W97" s="658">
        <f t="shared" si="26"/>
        <v>0</v>
      </c>
      <c r="X97" s="658">
        <f t="shared" si="26"/>
        <v>0</v>
      </c>
      <c r="Y97" s="658">
        <f t="shared" si="26"/>
        <v>0</v>
      </c>
      <c r="Z97" s="175"/>
      <c r="AA97" s="175"/>
    </row>
    <row r="98" spans="1:52">
      <c r="T98" s="128"/>
      <c r="U98" s="128"/>
      <c r="V98" s="128"/>
      <c r="W98" s="128"/>
      <c r="X98" s="128"/>
      <c r="Y98" s="128"/>
      <c r="Z98" s="128"/>
      <c r="AA98" s="128"/>
      <c r="AK98" s="3" t="s">
        <v>568</v>
      </c>
    </row>
    <row r="99" spans="1:52" ht="13.5">
      <c r="B99" s="58" t="s">
        <v>548</v>
      </c>
      <c r="AK99" s="62" t="s">
        <v>429</v>
      </c>
      <c r="AS99" s="62" t="s">
        <v>310</v>
      </c>
    </row>
    <row r="100" spans="1:52">
      <c r="C100" s="842" t="s">
        <v>311</v>
      </c>
      <c r="D100" s="844" t="s">
        <v>298</v>
      </c>
      <c r="E100" s="842" t="s">
        <v>316</v>
      </c>
      <c r="F100" s="137" t="s">
        <v>304</v>
      </c>
      <c r="G100" s="138"/>
      <c r="H100" s="138"/>
      <c r="I100" s="138"/>
      <c r="J100" s="138"/>
      <c r="K100" s="137" t="s">
        <v>373</v>
      </c>
      <c r="L100" s="139"/>
      <c r="M100" s="137" t="s">
        <v>370</v>
      </c>
      <c r="N100" s="139"/>
      <c r="O100" s="137" t="s">
        <v>374</v>
      </c>
      <c r="P100" s="139"/>
      <c r="Q100" s="137" t="s">
        <v>375</v>
      </c>
      <c r="R100" s="138"/>
      <c r="S100" s="140"/>
      <c r="T100" s="141" t="s">
        <v>379</v>
      </c>
      <c r="U100" s="139"/>
      <c r="V100" s="137" t="s">
        <v>380</v>
      </c>
      <c r="W100" s="139"/>
      <c r="X100" s="137" t="s">
        <v>381</v>
      </c>
      <c r="Y100" s="139"/>
      <c r="Z100" s="137" t="s">
        <v>382</v>
      </c>
      <c r="AA100" s="139"/>
      <c r="AB100" s="140"/>
      <c r="AC100" s="147"/>
      <c r="AD100" s="140"/>
      <c r="AE100" s="106" t="s">
        <v>383</v>
      </c>
      <c r="AF100" s="107"/>
      <c r="AK100" s="148" t="s">
        <v>379</v>
      </c>
      <c r="AL100" s="139"/>
      <c r="AM100" s="137" t="s">
        <v>380</v>
      </c>
      <c r="AN100" s="139"/>
      <c r="AO100" s="137" t="s">
        <v>381</v>
      </c>
      <c r="AP100" s="139"/>
      <c r="AQ100" s="137" t="s">
        <v>382</v>
      </c>
      <c r="AR100" s="139"/>
      <c r="AS100" s="148" t="s">
        <v>379</v>
      </c>
      <c r="AT100" s="139"/>
      <c r="AU100" s="137" t="s">
        <v>380</v>
      </c>
      <c r="AV100" s="139"/>
      <c r="AW100" s="137" t="s">
        <v>381</v>
      </c>
      <c r="AX100" s="139"/>
      <c r="AY100" s="137" t="s">
        <v>382</v>
      </c>
      <c r="AZ100" s="139"/>
    </row>
    <row r="101" spans="1:52" ht="24">
      <c r="C101" s="843"/>
      <c r="D101" s="845"/>
      <c r="E101" s="843"/>
      <c r="F101" s="142" t="s">
        <v>311</v>
      </c>
      <c r="G101" s="143" t="s">
        <v>299</v>
      </c>
      <c r="H101" s="144" t="s">
        <v>313</v>
      </c>
      <c r="I101" s="144" t="s">
        <v>549</v>
      </c>
      <c r="J101" s="143" t="s">
        <v>312</v>
      </c>
      <c r="K101" s="144" t="s">
        <v>377</v>
      </c>
      <c r="L101" s="144" t="s">
        <v>378</v>
      </c>
      <c r="M101" s="144" t="s">
        <v>377</v>
      </c>
      <c r="N101" s="144" t="s">
        <v>378</v>
      </c>
      <c r="O101" s="144" t="s">
        <v>377</v>
      </c>
      <c r="P101" s="144" t="s">
        <v>378</v>
      </c>
      <c r="Q101" s="144" t="s">
        <v>377</v>
      </c>
      <c r="R101" s="144" t="s">
        <v>378</v>
      </c>
      <c r="S101" s="142" t="s">
        <v>300</v>
      </c>
      <c r="T101" s="144" t="s">
        <v>377</v>
      </c>
      <c r="U101" s="144" t="s">
        <v>378</v>
      </c>
      <c r="V101" s="144" t="s">
        <v>377</v>
      </c>
      <c r="W101" s="144" t="s">
        <v>378</v>
      </c>
      <c r="X101" s="144" t="s">
        <v>377</v>
      </c>
      <c r="Y101" s="144" t="s">
        <v>378</v>
      </c>
      <c r="Z101" s="144" t="s">
        <v>377</v>
      </c>
      <c r="AA101" s="144" t="s">
        <v>378</v>
      </c>
      <c r="AB101" s="142" t="s">
        <v>301</v>
      </c>
      <c r="AC101" s="578" t="s">
        <v>252</v>
      </c>
      <c r="AD101" s="142" t="s">
        <v>247</v>
      </c>
      <c r="AE101" s="108" t="s">
        <v>369</v>
      </c>
      <c r="AF101" s="108" t="s">
        <v>310</v>
      </c>
      <c r="AG101" s="67"/>
      <c r="AH101" s="67"/>
      <c r="AI101" s="67"/>
      <c r="AJ101" s="67"/>
      <c r="AK101" s="144" t="s">
        <v>377</v>
      </c>
      <c r="AL101" s="144" t="s">
        <v>378</v>
      </c>
      <c r="AM101" s="144" t="s">
        <v>377</v>
      </c>
      <c r="AN101" s="144" t="s">
        <v>378</v>
      </c>
      <c r="AO101" s="144" t="s">
        <v>377</v>
      </c>
      <c r="AP101" s="144" t="s">
        <v>378</v>
      </c>
      <c r="AQ101" s="144" t="s">
        <v>377</v>
      </c>
      <c r="AR101" s="144" t="s">
        <v>378</v>
      </c>
      <c r="AS101" s="144" t="s">
        <v>377</v>
      </c>
      <c r="AT101" s="144" t="s">
        <v>378</v>
      </c>
      <c r="AU101" s="144" t="s">
        <v>377</v>
      </c>
      <c r="AV101" s="144" t="s">
        <v>378</v>
      </c>
      <c r="AW101" s="144" t="s">
        <v>377</v>
      </c>
      <c r="AX101" s="144" t="s">
        <v>378</v>
      </c>
      <c r="AY101" s="144" t="s">
        <v>377</v>
      </c>
      <c r="AZ101" s="144" t="s">
        <v>378</v>
      </c>
    </row>
    <row r="102" spans="1:52" s="95" customFormat="1" ht="4.5" customHeight="1">
      <c r="B102" s="96"/>
      <c r="C102" s="60"/>
      <c r="D102" s="119"/>
      <c r="E102" s="97"/>
      <c r="F102" s="98"/>
      <c r="G102" s="61"/>
      <c r="H102" s="168"/>
      <c r="I102" s="168"/>
      <c r="J102" s="99"/>
      <c r="K102" s="100"/>
      <c r="L102" s="100"/>
      <c r="M102" s="100"/>
      <c r="N102" s="100"/>
      <c r="O102" s="100"/>
      <c r="P102" s="100"/>
      <c r="Q102" s="100"/>
      <c r="R102" s="100"/>
      <c r="S102" s="168"/>
      <c r="T102" s="100"/>
      <c r="U102" s="100"/>
      <c r="V102" s="100"/>
      <c r="W102" s="100"/>
      <c r="X102" s="100"/>
      <c r="Y102" s="100"/>
      <c r="Z102" s="100"/>
      <c r="AA102" s="100"/>
      <c r="AB102" s="574"/>
      <c r="AC102" s="574"/>
      <c r="AD102" s="169"/>
      <c r="AE102" s="99"/>
      <c r="AF102" s="100"/>
      <c r="AG102" s="101"/>
      <c r="AH102" s="101"/>
      <c r="AI102" s="101"/>
      <c r="AJ102" s="101"/>
      <c r="AK102" s="99"/>
      <c r="AL102" s="99"/>
      <c r="AM102" s="99"/>
      <c r="AN102" s="99"/>
      <c r="AO102" s="99"/>
      <c r="AP102" s="99"/>
      <c r="AQ102" s="99"/>
      <c r="AR102" s="99"/>
      <c r="AS102" s="99"/>
      <c r="AT102" s="99"/>
      <c r="AU102" s="99"/>
      <c r="AV102" s="99"/>
      <c r="AW102" s="99"/>
      <c r="AX102" s="99"/>
      <c r="AY102" s="99"/>
      <c r="AZ102" s="99"/>
    </row>
    <row r="103" spans="1:52">
      <c r="A103" s="2">
        <v>1</v>
      </c>
      <c r="C103" s="61" t="s">
        <v>307</v>
      </c>
      <c r="D103" s="122"/>
      <c r="E103" s="70"/>
      <c r="F103" s="475" t="str">
        <f>C103</f>
        <v>A</v>
      </c>
      <c r="G103" s="61"/>
      <c r="H103" s="61"/>
      <c r="I103" s="61"/>
      <c r="J103" s="70"/>
      <c r="K103" s="104" t="str">
        <f>IFERROR(VLOOKUP($G103,'様式8-3'!$B$63:$N$118,2,FALSE),"")</f>
        <v/>
      </c>
      <c r="L103" s="104" t="str">
        <f>IFERROR(VLOOKUP($G103,'様式8-3'!$B$63:$N$118,3,FALSE),"")</f>
        <v/>
      </c>
      <c r="M103" s="104" t="str">
        <f>IFERROR(VLOOKUP($G103,'様式8-3'!$B$63:$N$118,4,FALSE),"")</f>
        <v/>
      </c>
      <c r="N103" s="104" t="str">
        <f>IFERROR(VLOOKUP($G103,'様式8-3'!$B$63:$N$118,5,FALSE),"")</f>
        <v/>
      </c>
      <c r="O103" s="104" t="str">
        <f>IFERROR(VLOOKUP($G103,'様式8-3'!$B$63:$N$118,6,FALSE),"")</f>
        <v/>
      </c>
      <c r="P103" s="104" t="str">
        <f>IFERROR(VLOOKUP($G103,'様式8-3'!$B$63:$N$118,7,FALSE),"")</f>
        <v/>
      </c>
      <c r="Q103" s="104" t="str">
        <f>IFERROR(VLOOKUP($G103,'様式8-3'!$B$63:$N$118,8,FALSE),"")</f>
        <v/>
      </c>
      <c r="R103" s="104" t="str">
        <f>IFERROR(VLOOKUP($G103,'様式8-3'!$B$63:$N$118,9,FALSE),"")</f>
        <v/>
      </c>
      <c r="S103" s="61"/>
      <c r="T103" s="69" t="str">
        <f t="shared" ref="T103:T129" si="27">IFERROR(K103*$S103,"")</f>
        <v/>
      </c>
      <c r="U103" s="69" t="str">
        <f t="shared" ref="U103" si="28">IFERROR(L103*$S103,"")</f>
        <v/>
      </c>
      <c r="V103" s="69" t="str">
        <f t="shared" ref="V103:V129" si="29">IFERROR(M103*$S103,"")</f>
        <v/>
      </c>
      <c r="W103" s="69" t="str">
        <f t="shared" ref="W103:W129" si="30">IFERROR(N103*$S103,"")</f>
        <v/>
      </c>
      <c r="X103" s="69" t="str">
        <f t="shared" ref="X103:X129" si="31">IFERROR(O103*$S103,"")</f>
        <v/>
      </c>
      <c r="Y103" s="69" t="str">
        <f t="shared" ref="Y103:Y129" si="32">IFERROR(P103*$S103,"")</f>
        <v/>
      </c>
      <c r="Z103" s="69" t="str">
        <f t="shared" ref="Z103:Z129" si="33">IFERROR(Q103*$S103,"")</f>
        <v/>
      </c>
      <c r="AA103" s="69" t="str">
        <f t="shared" ref="AA103:AA129" si="34">IFERROR(R103*$S103,"")</f>
        <v/>
      </c>
      <c r="AB103" s="576" t="str">
        <f>IFERROR(VLOOKUP($G103,'様式8-3'!$B$63:$N$118,12,FALSE),"")</f>
        <v/>
      </c>
      <c r="AC103" s="576" t="str">
        <f>IFERROR(VLOOKUP($G103,'様式8-3'!$B$63:$N$118,13,FALSE),"")</f>
        <v/>
      </c>
      <c r="AD103" s="580"/>
      <c r="AE103" s="109" t="str">
        <f>IFERROR((SUMIFS($T$11:$T$82,$F$11:$F$82,$F103,$E$11:$E$82,"普通教室")+SUMIFS($T$11:$T$82,$F$11:$F$82,$F103,$E$11:$E$82,"特別教室"))/SUMIFS($T$11:$T$82,$F$11:$F$82,$F103),"")</f>
        <v/>
      </c>
      <c r="AF103" s="109" t="str">
        <f>IFERROR(SUMIFS($T$11:$T$82,$F$11:$F$82,$F103,$E$11:$E$82,"管理諸室")/SUMIFS($T$11:$T$82,$F$11:$F$82,$F103),"")</f>
        <v/>
      </c>
      <c r="AK103" s="103" t="str">
        <f>IFERROR(T103*$AE103,"")</f>
        <v/>
      </c>
      <c r="AL103" s="103" t="str">
        <f t="shared" ref="AL103:AL129" si="35">IFERROR(U103*$AE103,"")</f>
        <v/>
      </c>
      <c r="AM103" s="103" t="str">
        <f t="shared" ref="AM103:AM129" si="36">IFERROR(V103*$AE103,"")</f>
        <v/>
      </c>
      <c r="AN103" s="103" t="str">
        <f t="shared" ref="AN103:AN129" si="37">IFERROR(W103*$AE103,"")</f>
        <v/>
      </c>
      <c r="AO103" s="103" t="str">
        <f t="shared" ref="AO103:AO129" si="38">IFERROR(X103*$AE103,"")</f>
        <v/>
      </c>
      <c r="AP103" s="103" t="str">
        <f t="shared" ref="AP103:AP129" si="39">IFERROR(Y103*$AE103,"")</f>
        <v/>
      </c>
      <c r="AQ103" s="103" t="str">
        <f t="shared" ref="AQ103:AQ129" si="40">IFERROR(Z103*$AE103,"")</f>
        <v/>
      </c>
      <c r="AR103" s="103" t="str">
        <f t="shared" ref="AR103:AR129" si="41">IFERROR(AA103*$AE103,"")</f>
        <v/>
      </c>
      <c r="AS103" s="103" t="str">
        <f>IFERROR(T103*$AF103,"")</f>
        <v/>
      </c>
      <c r="AT103" s="103" t="str">
        <f t="shared" ref="AT103:AT129" si="42">IFERROR(U103*$AF103,"")</f>
        <v/>
      </c>
      <c r="AU103" s="103" t="str">
        <f t="shared" ref="AU103:AU129" si="43">IFERROR(V103*$AF103,"")</f>
        <v/>
      </c>
      <c r="AV103" s="103" t="str">
        <f t="shared" ref="AV103:AV129" si="44">IFERROR(W103*$AF103,"")</f>
        <v/>
      </c>
      <c r="AW103" s="103" t="str">
        <f t="shared" ref="AW103:AW129" si="45">IFERROR(X103*$AF103,"")</f>
        <v/>
      </c>
      <c r="AX103" s="103" t="str">
        <f t="shared" ref="AX103:AX129" si="46">IFERROR(Y103*$AF103,"")</f>
        <v/>
      </c>
      <c r="AY103" s="103" t="str">
        <f t="shared" ref="AY103:AY129" si="47">IFERROR(Z103*$AF103,"")</f>
        <v/>
      </c>
      <c r="AZ103" s="103" t="str">
        <f t="shared" ref="AZ103:AZ129" si="48">IFERROR(AA103*$AF103,"")</f>
        <v/>
      </c>
    </row>
    <row r="104" spans="1:52" ht="12.75">
      <c r="A104" s="2">
        <v>2</v>
      </c>
      <c r="C104" s="61" t="s">
        <v>308</v>
      </c>
      <c r="D104" s="122"/>
      <c r="E104" s="70"/>
      <c r="F104" s="475" t="str">
        <f t="shared" ref="F104:F129" si="49">C104</f>
        <v>B</v>
      </c>
      <c r="G104" s="554"/>
      <c r="H104" s="61"/>
      <c r="I104" s="61"/>
      <c r="J104" s="70"/>
      <c r="K104" s="104" t="str">
        <f>IFERROR(VLOOKUP($G104,'様式8-3'!$B$63:$N$118,2,FALSE),"")</f>
        <v/>
      </c>
      <c r="L104" s="104" t="str">
        <f>IFERROR(VLOOKUP($G104,'様式8-3'!$B$63:$N$118,3,FALSE),"")</f>
        <v/>
      </c>
      <c r="M104" s="104" t="str">
        <f>IFERROR(VLOOKUP($G104,'様式8-3'!$B$63:$N$118,4,FALSE),"")</f>
        <v/>
      </c>
      <c r="N104" s="104" t="str">
        <f>IFERROR(VLOOKUP($G104,'様式8-3'!$B$63:$N$118,5,FALSE),"")</f>
        <v/>
      </c>
      <c r="O104" s="104" t="str">
        <f>IFERROR(VLOOKUP($G104,'様式8-3'!$B$63:$N$118,6,FALSE),"")</f>
        <v/>
      </c>
      <c r="P104" s="104" t="str">
        <f>IFERROR(VLOOKUP($G104,'様式8-3'!$B$63:$N$118,7,FALSE),"")</f>
        <v/>
      </c>
      <c r="Q104" s="104" t="str">
        <f>IFERROR(VLOOKUP($G104,'様式8-3'!$B$63:$N$118,8,FALSE),"")</f>
        <v/>
      </c>
      <c r="R104" s="104" t="str">
        <f>IFERROR(VLOOKUP($G104,'様式8-3'!$B$63:$N$118,9,FALSE),"")</f>
        <v/>
      </c>
      <c r="S104" s="61"/>
      <c r="T104" s="69" t="str">
        <f t="shared" si="27"/>
        <v/>
      </c>
      <c r="U104" s="69" t="str">
        <f t="shared" ref="U104:U129" si="50">IFERROR(L104*$S104,"")</f>
        <v/>
      </c>
      <c r="V104" s="69" t="str">
        <f t="shared" si="29"/>
        <v/>
      </c>
      <c r="W104" s="69" t="str">
        <f t="shared" si="30"/>
        <v/>
      </c>
      <c r="X104" s="69" t="str">
        <f t="shared" si="31"/>
        <v/>
      </c>
      <c r="Y104" s="69" t="str">
        <f t="shared" si="32"/>
        <v/>
      </c>
      <c r="Z104" s="69" t="str">
        <f t="shared" si="33"/>
        <v/>
      </c>
      <c r="AA104" s="69" t="str">
        <f t="shared" si="34"/>
        <v/>
      </c>
      <c r="AB104" s="576" t="str">
        <f>IFERROR(VLOOKUP($G104,'様式8-3'!$B$63:$N$118,12,FALSE),"")</f>
        <v/>
      </c>
      <c r="AC104" s="576" t="str">
        <f>IFERROR(VLOOKUP($G104,'様式8-3'!$B$63:$N$118,13,FALSE),"")</f>
        <v/>
      </c>
      <c r="AD104" s="580"/>
      <c r="AE104" s="109" t="str">
        <f t="shared" ref="AE104:AE129" si="51">IFERROR((SUMIFS($T$11:$T$82,$F$11:$F$82,$F104,$E$11:$E$82,"普通教室")+SUMIFS($T$11:$T$82,$F$11:$F$82,$F104,$E$11:$E$82,"特別教室"))/SUMIFS($T$11:$T$82,$F$11:$F$82,$F104),"")</f>
        <v/>
      </c>
      <c r="AF104" s="109" t="str">
        <f t="shared" ref="AF104:AF129" si="52">IFERROR(SUMIFS($T$11:$T$82,$F$11:$F$82,$F104,$E$11:$E$82,"管理諸室")/SUMIFS($T$11:$T$82,$F$11:$F$82,$F104),"")</f>
        <v/>
      </c>
      <c r="AK104" s="103" t="str">
        <f t="shared" ref="AK104:AK129" si="53">IFERROR(T104*$AE104,"")</f>
        <v/>
      </c>
      <c r="AL104" s="103" t="str">
        <f t="shared" si="35"/>
        <v/>
      </c>
      <c r="AM104" s="103" t="str">
        <f t="shared" si="36"/>
        <v/>
      </c>
      <c r="AN104" s="103" t="str">
        <f t="shared" si="37"/>
        <v/>
      </c>
      <c r="AO104" s="103" t="str">
        <f t="shared" si="38"/>
        <v/>
      </c>
      <c r="AP104" s="103" t="str">
        <f t="shared" si="39"/>
        <v/>
      </c>
      <c r="AQ104" s="103" t="str">
        <f t="shared" si="40"/>
        <v/>
      </c>
      <c r="AR104" s="103" t="str">
        <f t="shared" si="41"/>
        <v/>
      </c>
      <c r="AS104" s="103" t="str">
        <f t="shared" ref="AS104:AS129" si="54">IFERROR(T104*$AF104,"")</f>
        <v/>
      </c>
      <c r="AT104" s="103" t="str">
        <f t="shared" si="42"/>
        <v/>
      </c>
      <c r="AU104" s="103" t="str">
        <f t="shared" si="43"/>
        <v/>
      </c>
      <c r="AV104" s="103" t="str">
        <f t="shared" si="44"/>
        <v/>
      </c>
      <c r="AW104" s="103" t="str">
        <f t="shared" si="45"/>
        <v/>
      </c>
      <c r="AX104" s="103" t="str">
        <f t="shared" si="46"/>
        <v/>
      </c>
      <c r="AY104" s="103" t="str">
        <f t="shared" si="47"/>
        <v/>
      </c>
      <c r="AZ104" s="103" t="str">
        <f t="shared" si="48"/>
        <v/>
      </c>
    </row>
    <row r="105" spans="1:52" ht="12.75">
      <c r="A105" s="2">
        <v>3</v>
      </c>
      <c r="C105" s="61" t="s">
        <v>314</v>
      </c>
      <c r="D105" s="122"/>
      <c r="E105" s="70"/>
      <c r="F105" s="475" t="str">
        <f t="shared" si="49"/>
        <v>C</v>
      </c>
      <c r="G105" s="554"/>
      <c r="H105" s="61"/>
      <c r="I105" s="61"/>
      <c r="J105" s="70"/>
      <c r="K105" s="104" t="str">
        <f>IFERROR(VLOOKUP($G105,'様式8-3'!$B$63:$N$118,2,FALSE),"")</f>
        <v/>
      </c>
      <c r="L105" s="104" t="str">
        <f>IFERROR(VLOOKUP($G105,'様式8-3'!$B$63:$N$118,3,FALSE),"")</f>
        <v/>
      </c>
      <c r="M105" s="104" t="str">
        <f>IFERROR(VLOOKUP($G105,'様式8-3'!$B$63:$N$118,4,FALSE),"")</f>
        <v/>
      </c>
      <c r="N105" s="104" t="str">
        <f>IFERROR(VLOOKUP($G105,'様式8-3'!$B$63:$N$118,5,FALSE),"")</f>
        <v/>
      </c>
      <c r="O105" s="104" t="str">
        <f>IFERROR(VLOOKUP($G105,'様式8-3'!$B$63:$N$118,6,FALSE),"")</f>
        <v/>
      </c>
      <c r="P105" s="104" t="str">
        <f>IFERROR(VLOOKUP($G105,'様式8-3'!$B$63:$N$118,7,FALSE),"")</f>
        <v/>
      </c>
      <c r="Q105" s="104" t="str">
        <f>IFERROR(VLOOKUP($G105,'様式8-3'!$B$63:$N$118,8,FALSE),"")</f>
        <v/>
      </c>
      <c r="R105" s="104" t="str">
        <f>IFERROR(VLOOKUP($G105,'様式8-3'!$B$63:$N$118,9,FALSE),"")</f>
        <v/>
      </c>
      <c r="S105" s="61"/>
      <c r="T105" s="69" t="str">
        <f t="shared" si="27"/>
        <v/>
      </c>
      <c r="U105" s="69" t="str">
        <f t="shared" si="50"/>
        <v/>
      </c>
      <c r="V105" s="69" t="str">
        <f t="shared" si="29"/>
        <v/>
      </c>
      <c r="W105" s="69" t="str">
        <f t="shared" si="30"/>
        <v/>
      </c>
      <c r="X105" s="69" t="str">
        <f t="shared" si="31"/>
        <v/>
      </c>
      <c r="Y105" s="69" t="str">
        <f t="shared" si="32"/>
        <v/>
      </c>
      <c r="Z105" s="69" t="str">
        <f t="shared" si="33"/>
        <v/>
      </c>
      <c r="AA105" s="69" t="str">
        <f t="shared" si="34"/>
        <v/>
      </c>
      <c r="AB105" s="576" t="str">
        <f>IFERROR(VLOOKUP($G105,'様式8-3'!$B$63:$N$118,12,FALSE),"")</f>
        <v/>
      </c>
      <c r="AC105" s="576" t="str">
        <f>IFERROR(VLOOKUP($G105,'様式8-3'!$B$63:$N$118,13,FALSE),"")</f>
        <v/>
      </c>
      <c r="AD105" s="580"/>
      <c r="AE105" s="109" t="str">
        <f t="shared" si="51"/>
        <v/>
      </c>
      <c r="AF105" s="109" t="str">
        <f t="shared" si="52"/>
        <v/>
      </c>
      <c r="AK105" s="103" t="str">
        <f t="shared" si="53"/>
        <v/>
      </c>
      <c r="AL105" s="103" t="str">
        <f t="shared" si="35"/>
        <v/>
      </c>
      <c r="AM105" s="103" t="str">
        <f t="shared" si="36"/>
        <v/>
      </c>
      <c r="AN105" s="103" t="str">
        <f t="shared" si="37"/>
        <v/>
      </c>
      <c r="AO105" s="103" t="str">
        <f t="shared" si="38"/>
        <v/>
      </c>
      <c r="AP105" s="103" t="str">
        <f t="shared" si="39"/>
        <v/>
      </c>
      <c r="AQ105" s="103" t="str">
        <f t="shared" si="40"/>
        <v/>
      </c>
      <c r="AR105" s="103" t="str">
        <f t="shared" si="41"/>
        <v/>
      </c>
      <c r="AS105" s="103" t="str">
        <f t="shared" si="54"/>
        <v/>
      </c>
      <c r="AT105" s="103" t="str">
        <f t="shared" si="42"/>
        <v/>
      </c>
      <c r="AU105" s="103" t="str">
        <f t="shared" si="43"/>
        <v/>
      </c>
      <c r="AV105" s="103" t="str">
        <f t="shared" si="44"/>
        <v/>
      </c>
      <c r="AW105" s="103" t="str">
        <f t="shared" si="45"/>
        <v/>
      </c>
      <c r="AX105" s="103" t="str">
        <f t="shared" si="46"/>
        <v/>
      </c>
      <c r="AY105" s="103" t="str">
        <f t="shared" si="47"/>
        <v/>
      </c>
      <c r="AZ105" s="103" t="str">
        <f t="shared" si="48"/>
        <v/>
      </c>
    </row>
    <row r="106" spans="1:52">
      <c r="A106" s="2">
        <v>4</v>
      </c>
      <c r="C106" s="61" t="s">
        <v>345</v>
      </c>
      <c r="D106" s="122"/>
      <c r="E106" s="70"/>
      <c r="F106" s="475" t="str">
        <f t="shared" si="49"/>
        <v>D</v>
      </c>
      <c r="G106" s="61"/>
      <c r="H106" s="61"/>
      <c r="I106" s="61"/>
      <c r="J106" s="70"/>
      <c r="K106" s="104" t="str">
        <f>IFERROR(VLOOKUP($G106,'様式8-3'!$B$63:$N$118,2,FALSE),"")</f>
        <v/>
      </c>
      <c r="L106" s="104" t="str">
        <f>IFERROR(VLOOKUP($G106,'様式8-3'!$B$63:$N$118,3,FALSE),"")</f>
        <v/>
      </c>
      <c r="M106" s="104" t="str">
        <f>IFERROR(VLOOKUP($G106,'様式8-3'!$B$63:$N$118,4,FALSE),"")</f>
        <v/>
      </c>
      <c r="N106" s="104" t="str">
        <f>IFERROR(VLOOKUP($G106,'様式8-3'!$B$63:$N$118,5,FALSE),"")</f>
        <v/>
      </c>
      <c r="O106" s="104" t="str">
        <f>IFERROR(VLOOKUP($G106,'様式8-3'!$B$63:$N$118,6,FALSE),"")</f>
        <v/>
      </c>
      <c r="P106" s="104" t="str">
        <f>IFERROR(VLOOKUP($G106,'様式8-3'!$B$63:$N$118,7,FALSE),"")</f>
        <v/>
      </c>
      <c r="Q106" s="104" t="str">
        <f>IFERROR(VLOOKUP($G106,'様式8-3'!$B$63:$N$118,8,FALSE),"")</f>
        <v/>
      </c>
      <c r="R106" s="104" t="str">
        <f>IFERROR(VLOOKUP($G106,'様式8-3'!$B$63:$N$118,9,FALSE),"")</f>
        <v/>
      </c>
      <c r="S106" s="61"/>
      <c r="T106" s="69" t="str">
        <f t="shared" si="27"/>
        <v/>
      </c>
      <c r="U106" s="69" t="str">
        <f t="shared" si="50"/>
        <v/>
      </c>
      <c r="V106" s="69" t="str">
        <f t="shared" si="29"/>
        <v/>
      </c>
      <c r="W106" s="69" t="str">
        <f t="shared" si="30"/>
        <v/>
      </c>
      <c r="X106" s="69" t="str">
        <f t="shared" si="31"/>
        <v/>
      </c>
      <c r="Y106" s="69" t="str">
        <f t="shared" si="32"/>
        <v/>
      </c>
      <c r="Z106" s="69" t="str">
        <f t="shared" si="33"/>
        <v/>
      </c>
      <c r="AA106" s="69" t="str">
        <f t="shared" si="34"/>
        <v/>
      </c>
      <c r="AB106" s="576" t="str">
        <f>IFERROR(VLOOKUP($G106,'様式8-3'!$B$63:$N$118,12,FALSE),"")</f>
        <v/>
      </c>
      <c r="AC106" s="576" t="str">
        <f>IFERROR(VLOOKUP($G106,'様式8-3'!$B$63:$N$118,13,FALSE),"")</f>
        <v/>
      </c>
      <c r="AD106" s="61"/>
      <c r="AE106" s="109" t="str">
        <f t="shared" si="51"/>
        <v/>
      </c>
      <c r="AF106" s="109" t="str">
        <f t="shared" si="52"/>
        <v/>
      </c>
      <c r="AK106" s="103" t="str">
        <f t="shared" si="53"/>
        <v/>
      </c>
      <c r="AL106" s="103" t="str">
        <f t="shared" si="35"/>
        <v/>
      </c>
      <c r="AM106" s="103" t="str">
        <f t="shared" si="36"/>
        <v/>
      </c>
      <c r="AN106" s="103" t="str">
        <f t="shared" si="37"/>
        <v/>
      </c>
      <c r="AO106" s="103" t="str">
        <f t="shared" si="38"/>
        <v/>
      </c>
      <c r="AP106" s="103" t="str">
        <f t="shared" si="39"/>
        <v/>
      </c>
      <c r="AQ106" s="103" t="str">
        <f t="shared" si="40"/>
        <v/>
      </c>
      <c r="AR106" s="103" t="str">
        <f t="shared" si="41"/>
        <v/>
      </c>
      <c r="AS106" s="103" t="str">
        <f t="shared" si="54"/>
        <v/>
      </c>
      <c r="AT106" s="103" t="str">
        <f t="shared" si="42"/>
        <v/>
      </c>
      <c r="AU106" s="103" t="str">
        <f t="shared" si="43"/>
        <v/>
      </c>
      <c r="AV106" s="103" t="str">
        <f t="shared" si="44"/>
        <v/>
      </c>
      <c r="AW106" s="103" t="str">
        <f t="shared" si="45"/>
        <v/>
      </c>
      <c r="AX106" s="103" t="str">
        <f t="shared" si="46"/>
        <v/>
      </c>
      <c r="AY106" s="103" t="str">
        <f t="shared" si="47"/>
        <v/>
      </c>
      <c r="AZ106" s="103" t="str">
        <f t="shared" si="48"/>
        <v/>
      </c>
    </row>
    <row r="107" spans="1:52">
      <c r="A107" s="2">
        <v>5</v>
      </c>
      <c r="C107" s="61" t="s">
        <v>346</v>
      </c>
      <c r="D107" s="122"/>
      <c r="E107" s="70"/>
      <c r="F107" s="475" t="str">
        <f t="shared" si="49"/>
        <v>E</v>
      </c>
      <c r="G107" s="61"/>
      <c r="H107" s="61"/>
      <c r="I107" s="61"/>
      <c r="J107" s="70"/>
      <c r="K107" s="104" t="str">
        <f>IFERROR(VLOOKUP($G107,'様式8-3'!$B$63:$N$118,2,FALSE),"")</f>
        <v/>
      </c>
      <c r="L107" s="104" t="str">
        <f>IFERROR(VLOOKUP($G107,'様式8-3'!$B$63:$N$118,3,FALSE),"")</f>
        <v/>
      </c>
      <c r="M107" s="104" t="str">
        <f>IFERROR(VLOOKUP($G107,'様式8-3'!$B$63:$N$118,4,FALSE),"")</f>
        <v/>
      </c>
      <c r="N107" s="104" t="str">
        <f>IFERROR(VLOOKUP($G107,'様式8-3'!$B$63:$N$118,5,FALSE),"")</f>
        <v/>
      </c>
      <c r="O107" s="104" t="str">
        <f>IFERROR(VLOOKUP($G107,'様式8-3'!$B$63:$N$118,6,FALSE),"")</f>
        <v/>
      </c>
      <c r="P107" s="104" t="str">
        <f>IFERROR(VLOOKUP($G107,'様式8-3'!$B$63:$N$118,7,FALSE),"")</f>
        <v/>
      </c>
      <c r="Q107" s="104" t="str">
        <f>IFERROR(VLOOKUP($G107,'様式8-3'!$B$63:$N$118,8,FALSE),"")</f>
        <v/>
      </c>
      <c r="R107" s="104" t="str">
        <f>IFERROR(VLOOKUP($G107,'様式8-3'!$B$63:$N$118,9,FALSE),"")</f>
        <v/>
      </c>
      <c r="S107" s="61"/>
      <c r="T107" s="69" t="str">
        <f t="shared" si="27"/>
        <v/>
      </c>
      <c r="U107" s="69" t="str">
        <f t="shared" si="50"/>
        <v/>
      </c>
      <c r="V107" s="69" t="str">
        <f t="shared" si="29"/>
        <v/>
      </c>
      <c r="W107" s="69" t="str">
        <f t="shared" si="30"/>
        <v/>
      </c>
      <c r="X107" s="69" t="str">
        <f t="shared" si="31"/>
        <v/>
      </c>
      <c r="Y107" s="69" t="str">
        <f t="shared" si="32"/>
        <v/>
      </c>
      <c r="Z107" s="69" t="str">
        <f t="shared" si="33"/>
        <v/>
      </c>
      <c r="AA107" s="69" t="str">
        <f t="shared" si="34"/>
        <v/>
      </c>
      <c r="AB107" s="576" t="str">
        <f>IFERROR(VLOOKUP($G107,'様式8-3'!$B$63:$N$118,12,FALSE),"")</f>
        <v/>
      </c>
      <c r="AC107" s="576" t="str">
        <f>IFERROR(VLOOKUP($G107,'様式8-3'!$B$63:$N$118,13,FALSE),"")</f>
        <v/>
      </c>
      <c r="AD107" s="61"/>
      <c r="AE107" s="109" t="str">
        <f t="shared" si="51"/>
        <v/>
      </c>
      <c r="AF107" s="109" t="str">
        <f t="shared" si="52"/>
        <v/>
      </c>
      <c r="AK107" s="103" t="str">
        <f t="shared" si="53"/>
        <v/>
      </c>
      <c r="AL107" s="103" t="str">
        <f t="shared" si="35"/>
        <v/>
      </c>
      <c r="AM107" s="103" t="str">
        <f t="shared" si="36"/>
        <v/>
      </c>
      <c r="AN107" s="103" t="str">
        <f t="shared" si="37"/>
        <v/>
      </c>
      <c r="AO107" s="103" t="str">
        <f t="shared" si="38"/>
        <v/>
      </c>
      <c r="AP107" s="103" t="str">
        <f t="shared" si="39"/>
        <v/>
      </c>
      <c r="AQ107" s="103" t="str">
        <f t="shared" si="40"/>
        <v/>
      </c>
      <c r="AR107" s="103" t="str">
        <f t="shared" si="41"/>
        <v/>
      </c>
      <c r="AS107" s="103" t="str">
        <f t="shared" si="54"/>
        <v/>
      </c>
      <c r="AT107" s="103" t="str">
        <f t="shared" si="42"/>
        <v/>
      </c>
      <c r="AU107" s="103" t="str">
        <f t="shared" si="43"/>
        <v/>
      </c>
      <c r="AV107" s="103" t="str">
        <f t="shared" si="44"/>
        <v/>
      </c>
      <c r="AW107" s="103" t="str">
        <f t="shared" si="45"/>
        <v/>
      </c>
      <c r="AX107" s="103" t="str">
        <f t="shared" si="46"/>
        <v/>
      </c>
      <c r="AY107" s="103" t="str">
        <f t="shared" si="47"/>
        <v/>
      </c>
      <c r="AZ107" s="103" t="str">
        <f t="shared" si="48"/>
        <v/>
      </c>
    </row>
    <row r="108" spans="1:52">
      <c r="A108" s="2">
        <v>6</v>
      </c>
      <c r="C108" s="61" t="s">
        <v>347</v>
      </c>
      <c r="D108" s="122"/>
      <c r="E108" s="70"/>
      <c r="F108" s="475" t="str">
        <f t="shared" si="49"/>
        <v>F</v>
      </c>
      <c r="G108" s="61"/>
      <c r="H108" s="61"/>
      <c r="I108" s="61"/>
      <c r="J108" s="70"/>
      <c r="K108" s="104" t="str">
        <f>IFERROR(VLOOKUP($G108,'様式8-3'!$B$63:$N$118,2,FALSE),"")</f>
        <v/>
      </c>
      <c r="L108" s="104" t="str">
        <f>IFERROR(VLOOKUP($G108,'様式8-3'!$B$63:$N$118,3,FALSE),"")</f>
        <v/>
      </c>
      <c r="M108" s="104" t="str">
        <f>IFERROR(VLOOKUP($G108,'様式8-3'!$B$63:$N$118,4,FALSE),"")</f>
        <v/>
      </c>
      <c r="N108" s="104" t="str">
        <f>IFERROR(VLOOKUP($G108,'様式8-3'!$B$63:$N$118,5,FALSE),"")</f>
        <v/>
      </c>
      <c r="O108" s="104" t="str">
        <f>IFERROR(VLOOKUP($G108,'様式8-3'!$B$63:$N$118,6,FALSE),"")</f>
        <v/>
      </c>
      <c r="P108" s="104" t="str">
        <f>IFERROR(VLOOKUP($G108,'様式8-3'!$B$63:$N$118,7,FALSE),"")</f>
        <v/>
      </c>
      <c r="Q108" s="104" t="str">
        <f>IFERROR(VLOOKUP($G108,'様式8-3'!$B$63:$N$118,8,FALSE),"")</f>
        <v/>
      </c>
      <c r="R108" s="104" t="str">
        <f>IFERROR(VLOOKUP($G108,'様式8-3'!$B$63:$N$118,9,FALSE),"")</f>
        <v/>
      </c>
      <c r="S108" s="61"/>
      <c r="T108" s="69" t="str">
        <f t="shared" si="27"/>
        <v/>
      </c>
      <c r="U108" s="69" t="str">
        <f>IFERROR(L108*$S108,"")</f>
        <v/>
      </c>
      <c r="V108" s="69" t="str">
        <f>IFERROR(M108*$S108,"")</f>
        <v/>
      </c>
      <c r="W108" s="69" t="str">
        <f t="shared" si="30"/>
        <v/>
      </c>
      <c r="X108" s="69" t="str">
        <f>IFERROR(O108*$S108,"")</f>
        <v/>
      </c>
      <c r="Y108" s="69" t="str">
        <f t="shared" si="32"/>
        <v/>
      </c>
      <c r="Z108" s="69" t="str">
        <f t="shared" si="33"/>
        <v/>
      </c>
      <c r="AA108" s="69" t="str">
        <f t="shared" si="34"/>
        <v/>
      </c>
      <c r="AB108" s="576" t="str">
        <f>IFERROR(VLOOKUP($G108,'様式8-3'!$B$63:$N$118,12,FALSE),"")</f>
        <v/>
      </c>
      <c r="AC108" s="576" t="str">
        <f>IFERROR(VLOOKUP($G108,'様式8-3'!$B$63:$N$118,13,FALSE),"")</f>
        <v/>
      </c>
      <c r="AD108" s="61"/>
      <c r="AE108" s="109" t="str">
        <f t="shared" si="51"/>
        <v/>
      </c>
      <c r="AF108" s="109" t="str">
        <f t="shared" si="52"/>
        <v/>
      </c>
      <c r="AK108" s="103" t="str">
        <f t="shared" si="53"/>
        <v/>
      </c>
      <c r="AL108" s="103" t="str">
        <f t="shared" si="35"/>
        <v/>
      </c>
      <c r="AM108" s="103" t="str">
        <f t="shared" si="36"/>
        <v/>
      </c>
      <c r="AN108" s="103" t="str">
        <f t="shared" si="37"/>
        <v/>
      </c>
      <c r="AO108" s="103" t="str">
        <f t="shared" si="38"/>
        <v/>
      </c>
      <c r="AP108" s="103" t="str">
        <f t="shared" si="39"/>
        <v/>
      </c>
      <c r="AQ108" s="103" t="str">
        <f t="shared" si="40"/>
        <v/>
      </c>
      <c r="AR108" s="103" t="str">
        <f t="shared" si="41"/>
        <v/>
      </c>
      <c r="AS108" s="103" t="str">
        <f t="shared" si="54"/>
        <v/>
      </c>
      <c r="AT108" s="103" t="str">
        <f t="shared" si="42"/>
        <v/>
      </c>
      <c r="AU108" s="103" t="str">
        <f t="shared" si="43"/>
        <v/>
      </c>
      <c r="AV108" s="103" t="str">
        <f t="shared" si="44"/>
        <v/>
      </c>
      <c r="AW108" s="103" t="str">
        <f t="shared" si="45"/>
        <v/>
      </c>
      <c r="AX108" s="103" t="str">
        <f t="shared" si="46"/>
        <v/>
      </c>
      <c r="AY108" s="103" t="str">
        <f t="shared" si="47"/>
        <v/>
      </c>
      <c r="AZ108" s="103" t="str">
        <f t="shared" si="48"/>
        <v/>
      </c>
    </row>
    <row r="109" spans="1:52">
      <c r="A109" s="2">
        <v>7</v>
      </c>
      <c r="C109" s="61" t="s">
        <v>348</v>
      </c>
      <c r="D109" s="122"/>
      <c r="E109" s="70"/>
      <c r="F109" s="475" t="str">
        <f t="shared" si="49"/>
        <v>G</v>
      </c>
      <c r="G109" s="61"/>
      <c r="H109" s="61"/>
      <c r="I109" s="61"/>
      <c r="J109" s="70"/>
      <c r="K109" s="104" t="str">
        <f>IFERROR(VLOOKUP($G109,'様式8-3'!$B$63:$N$118,2,FALSE),"")</f>
        <v/>
      </c>
      <c r="L109" s="104" t="str">
        <f>IFERROR(VLOOKUP($G109,'様式8-3'!$B$63:$N$118,3,FALSE),"")</f>
        <v/>
      </c>
      <c r="M109" s="104" t="str">
        <f>IFERROR(VLOOKUP($G109,'様式8-3'!$B$63:$N$118,4,FALSE),"")</f>
        <v/>
      </c>
      <c r="N109" s="104" t="str">
        <f>IFERROR(VLOOKUP($G109,'様式8-3'!$B$63:$N$118,5,FALSE),"")</f>
        <v/>
      </c>
      <c r="O109" s="104" t="str">
        <f>IFERROR(VLOOKUP($G109,'様式8-3'!$B$63:$N$118,6,FALSE),"")</f>
        <v/>
      </c>
      <c r="P109" s="104" t="str">
        <f>IFERROR(VLOOKUP($G109,'様式8-3'!$B$63:$N$118,7,FALSE),"")</f>
        <v/>
      </c>
      <c r="Q109" s="104" t="str">
        <f>IFERROR(VLOOKUP($G109,'様式8-3'!$B$63:$N$118,8,FALSE),"")</f>
        <v/>
      </c>
      <c r="R109" s="104" t="str">
        <f>IFERROR(VLOOKUP($G109,'様式8-3'!$B$63:$N$118,9,FALSE),"")</f>
        <v/>
      </c>
      <c r="S109" s="61"/>
      <c r="T109" s="69" t="str">
        <f t="shared" si="27"/>
        <v/>
      </c>
      <c r="U109" s="69" t="str">
        <f t="shared" si="50"/>
        <v/>
      </c>
      <c r="V109" s="69" t="str">
        <f t="shared" si="29"/>
        <v/>
      </c>
      <c r="W109" s="69" t="str">
        <f t="shared" si="30"/>
        <v/>
      </c>
      <c r="X109" s="69" t="str">
        <f t="shared" si="31"/>
        <v/>
      </c>
      <c r="Y109" s="69" t="str">
        <f t="shared" si="32"/>
        <v/>
      </c>
      <c r="Z109" s="69" t="str">
        <f t="shared" si="33"/>
        <v/>
      </c>
      <c r="AA109" s="69" t="str">
        <f t="shared" si="34"/>
        <v/>
      </c>
      <c r="AB109" s="576" t="str">
        <f>IFERROR(VLOOKUP($G109,'様式8-3'!$B$63:$N$118,12,FALSE),"")</f>
        <v/>
      </c>
      <c r="AC109" s="576" t="str">
        <f>IFERROR(VLOOKUP($G109,'様式8-3'!$B$63:$N$118,13,FALSE),"")</f>
        <v/>
      </c>
      <c r="AD109" s="61"/>
      <c r="AE109" s="109" t="str">
        <f t="shared" si="51"/>
        <v/>
      </c>
      <c r="AF109" s="109" t="str">
        <f t="shared" si="52"/>
        <v/>
      </c>
      <c r="AK109" s="103" t="str">
        <f t="shared" si="53"/>
        <v/>
      </c>
      <c r="AL109" s="103" t="str">
        <f t="shared" si="35"/>
        <v/>
      </c>
      <c r="AM109" s="103" t="str">
        <f t="shared" si="36"/>
        <v/>
      </c>
      <c r="AN109" s="103" t="str">
        <f t="shared" si="37"/>
        <v/>
      </c>
      <c r="AO109" s="103" t="str">
        <f t="shared" si="38"/>
        <v/>
      </c>
      <c r="AP109" s="103" t="str">
        <f t="shared" si="39"/>
        <v/>
      </c>
      <c r="AQ109" s="103" t="str">
        <f t="shared" si="40"/>
        <v/>
      </c>
      <c r="AR109" s="103" t="str">
        <f t="shared" si="41"/>
        <v/>
      </c>
      <c r="AS109" s="103" t="str">
        <f t="shared" si="54"/>
        <v/>
      </c>
      <c r="AT109" s="103" t="str">
        <f t="shared" si="42"/>
        <v/>
      </c>
      <c r="AU109" s="103" t="str">
        <f t="shared" si="43"/>
        <v/>
      </c>
      <c r="AV109" s="103" t="str">
        <f t="shared" si="44"/>
        <v/>
      </c>
      <c r="AW109" s="103" t="str">
        <f t="shared" si="45"/>
        <v/>
      </c>
      <c r="AX109" s="103" t="str">
        <f t="shared" si="46"/>
        <v/>
      </c>
      <c r="AY109" s="103" t="str">
        <f t="shared" si="47"/>
        <v/>
      </c>
      <c r="AZ109" s="103" t="str">
        <f t="shared" si="48"/>
        <v/>
      </c>
    </row>
    <row r="110" spans="1:52">
      <c r="A110" s="2">
        <v>8</v>
      </c>
      <c r="C110" s="61" t="s">
        <v>349</v>
      </c>
      <c r="D110" s="122"/>
      <c r="E110" s="70"/>
      <c r="F110" s="475" t="str">
        <f t="shared" si="49"/>
        <v>H</v>
      </c>
      <c r="G110" s="61"/>
      <c r="H110" s="61"/>
      <c r="I110" s="168"/>
      <c r="J110" s="70"/>
      <c r="K110" s="104" t="str">
        <f>IFERROR(VLOOKUP($G110,'様式8-3'!$B$63:$N$118,2,FALSE),"")</f>
        <v/>
      </c>
      <c r="L110" s="104" t="str">
        <f>IFERROR(VLOOKUP($G110,'様式8-3'!$B$63:$N$118,3,FALSE),"")</f>
        <v/>
      </c>
      <c r="M110" s="104" t="str">
        <f>IFERROR(VLOOKUP($G110,'様式8-3'!$B$63:$N$118,4,FALSE),"")</f>
        <v/>
      </c>
      <c r="N110" s="104" t="str">
        <f>IFERROR(VLOOKUP($G110,'様式8-3'!$B$63:$N$118,5,FALSE),"")</f>
        <v/>
      </c>
      <c r="O110" s="104" t="str">
        <f>IFERROR(VLOOKUP($G110,'様式8-3'!$B$63:$N$118,6,FALSE),"")</f>
        <v/>
      </c>
      <c r="P110" s="104" t="str">
        <f>IFERROR(VLOOKUP($G110,'様式8-3'!$B$63:$N$118,7,FALSE),"")</f>
        <v/>
      </c>
      <c r="Q110" s="104" t="str">
        <f>IFERROR(VLOOKUP($G110,'様式8-3'!$B$63:$N$118,8,FALSE),"")</f>
        <v/>
      </c>
      <c r="R110" s="104" t="str">
        <f>IFERROR(VLOOKUP($G110,'様式8-3'!$B$63:$N$118,9,FALSE),"")</f>
        <v/>
      </c>
      <c r="S110" s="61"/>
      <c r="T110" s="69" t="str">
        <f t="shared" si="27"/>
        <v/>
      </c>
      <c r="U110" s="69" t="str">
        <f t="shared" si="50"/>
        <v/>
      </c>
      <c r="V110" s="69" t="str">
        <f t="shared" si="29"/>
        <v/>
      </c>
      <c r="W110" s="69" t="str">
        <f t="shared" si="30"/>
        <v/>
      </c>
      <c r="X110" s="69" t="str">
        <f t="shared" si="31"/>
        <v/>
      </c>
      <c r="Y110" s="69" t="str">
        <f t="shared" si="32"/>
        <v/>
      </c>
      <c r="Z110" s="69" t="str">
        <f t="shared" si="33"/>
        <v/>
      </c>
      <c r="AA110" s="69" t="str">
        <f t="shared" si="34"/>
        <v/>
      </c>
      <c r="AB110" s="576" t="str">
        <f>IFERROR(VLOOKUP($G110,'様式8-3'!$B$63:$N$118,12,FALSE),"")</f>
        <v/>
      </c>
      <c r="AC110" s="576" t="str">
        <f>IFERROR(VLOOKUP($G110,'様式8-3'!$B$63:$N$118,13,FALSE),"")</f>
        <v/>
      </c>
      <c r="AD110" s="61"/>
      <c r="AE110" s="109" t="str">
        <f t="shared" si="51"/>
        <v/>
      </c>
      <c r="AF110" s="109" t="str">
        <f t="shared" si="52"/>
        <v/>
      </c>
      <c r="AK110" s="103" t="str">
        <f t="shared" si="53"/>
        <v/>
      </c>
      <c r="AL110" s="103" t="str">
        <f t="shared" si="35"/>
        <v/>
      </c>
      <c r="AM110" s="103" t="str">
        <f t="shared" si="36"/>
        <v/>
      </c>
      <c r="AN110" s="103" t="str">
        <f t="shared" si="37"/>
        <v/>
      </c>
      <c r="AO110" s="103" t="str">
        <f t="shared" si="38"/>
        <v/>
      </c>
      <c r="AP110" s="103" t="str">
        <f t="shared" si="39"/>
        <v/>
      </c>
      <c r="AQ110" s="103" t="str">
        <f t="shared" si="40"/>
        <v/>
      </c>
      <c r="AR110" s="103" t="str">
        <f t="shared" si="41"/>
        <v/>
      </c>
      <c r="AS110" s="103" t="str">
        <f t="shared" si="54"/>
        <v/>
      </c>
      <c r="AT110" s="103" t="str">
        <f t="shared" si="42"/>
        <v/>
      </c>
      <c r="AU110" s="103" t="str">
        <f t="shared" si="43"/>
        <v/>
      </c>
      <c r="AV110" s="103" t="str">
        <f t="shared" si="44"/>
        <v/>
      </c>
      <c r="AW110" s="103" t="str">
        <f t="shared" si="45"/>
        <v/>
      </c>
      <c r="AX110" s="103" t="str">
        <f t="shared" si="46"/>
        <v/>
      </c>
      <c r="AY110" s="103" t="str">
        <f t="shared" si="47"/>
        <v/>
      </c>
      <c r="AZ110" s="103" t="str">
        <f t="shared" si="48"/>
        <v/>
      </c>
    </row>
    <row r="111" spans="1:52">
      <c r="A111" s="2">
        <v>9</v>
      </c>
      <c r="C111" s="61" t="s">
        <v>350</v>
      </c>
      <c r="D111" s="122"/>
      <c r="E111" s="70"/>
      <c r="F111" s="475" t="str">
        <f t="shared" si="49"/>
        <v>I</v>
      </c>
      <c r="G111" s="61"/>
      <c r="H111" s="61"/>
      <c r="I111" s="168"/>
      <c r="J111" s="70"/>
      <c r="K111" s="104" t="str">
        <f>IFERROR(VLOOKUP($G111,'様式8-3'!$B$63:$N$118,2,FALSE),"")</f>
        <v/>
      </c>
      <c r="L111" s="104" t="str">
        <f>IFERROR(VLOOKUP($G111,'様式8-3'!$B$63:$N$118,3,FALSE),"")</f>
        <v/>
      </c>
      <c r="M111" s="104" t="str">
        <f>IFERROR(VLOOKUP($G111,'様式8-3'!$B$63:$N$118,4,FALSE),"")</f>
        <v/>
      </c>
      <c r="N111" s="104" t="str">
        <f>IFERROR(VLOOKUP($G111,'様式8-3'!$B$63:$N$118,5,FALSE),"")</f>
        <v/>
      </c>
      <c r="O111" s="104" t="str">
        <f>IFERROR(VLOOKUP($G111,'様式8-3'!$B$63:$N$118,6,FALSE),"")</f>
        <v/>
      </c>
      <c r="P111" s="104" t="str">
        <f>IFERROR(VLOOKUP($G111,'様式8-3'!$B$63:$N$118,7,FALSE),"")</f>
        <v/>
      </c>
      <c r="Q111" s="104" t="str">
        <f>IFERROR(VLOOKUP($G111,'様式8-3'!$B$63:$N$118,8,FALSE),"")</f>
        <v/>
      </c>
      <c r="R111" s="104" t="str">
        <f>IFERROR(VLOOKUP($G111,'様式8-3'!$B$63:$N$118,9,FALSE),"")</f>
        <v/>
      </c>
      <c r="S111" s="61"/>
      <c r="T111" s="69" t="str">
        <f t="shared" si="27"/>
        <v/>
      </c>
      <c r="U111" s="69" t="str">
        <f t="shared" si="50"/>
        <v/>
      </c>
      <c r="V111" s="69" t="str">
        <f t="shared" si="29"/>
        <v/>
      </c>
      <c r="W111" s="69" t="str">
        <f t="shared" si="30"/>
        <v/>
      </c>
      <c r="X111" s="69" t="str">
        <f t="shared" si="31"/>
        <v/>
      </c>
      <c r="Y111" s="69" t="str">
        <f t="shared" si="32"/>
        <v/>
      </c>
      <c r="Z111" s="69" t="str">
        <f t="shared" si="33"/>
        <v/>
      </c>
      <c r="AA111" s="69" t="str">
        <f t="shared" si="34"/>
        <v/>
      </c>
      <c r="AB111" s="576" t="str">
        <f>IFERROR(VLOOKUP($G111,'様式8-3'!$B$63:$N$118,12,FALSE),"")</f>
        <v/>
      </c>
      <c r="AC111" s="576" t="str">
        <f>IFERROR(VLOOKUP($G111,'様式8-3'!$B$63:$N$118,13,FALSE),"")</f>
        <v/>
      </c>
      <c r="AD111" s="61"/>
      <c r="AE111" s="109" t="str">
        <f t="shared" si="51"/>
        <v/>
      </c>
      <c r="AF111" s="109" t="str">
        <f t="shared" si="52"/>
        <v/>
      </c>
      <c r="AK111" s="103" t="str">
        <f t="shared" si="53"/>
        <v/>
      </c>
      <c r="AL111" s="103" t="str">
        <f t="shared" si="35"/>
        <v/>
      </c>
      <c r="AM111" s="103" t="str">
        <f t="shared" si="36"/>
        <v/>
      </c>
      <c r="AN111" s="103" t="str">
        <f t="shared" si="37"/>
        <v/>
      </c>
      <c r="AO111" s="103" t="str">
        <f t="shared" si="38"/>
        <v/>
      </c>
      <c r="AP111" s="103" t="str">
        <f t="shared" si="39"/>
        <v/>
      </c>
      <c r="AQ111" s="103" t="str">
        <f t="shared" si="40"/>
        <v/>
      </c>
      <c r="AR111" s="103" t="str">
        <f t="shared" si="41"/>
        <v/>
      </c>
      <c r="AS111" s="103" t="str">
        <f t="shared" si="54"/>
        <v/>
      </c>
      <c r="AT111" s="103" t="str">
        <f t="shared" si="42"/>
        <v/>
      </c>
      <c r="AU111" s="103" t="str">
        <f t="shared" si="43"/>
        <v/>
      </c>
      <c r="AV111" s="103" t="str">
        <f t="shared" si="44"/>
        <v/>
      </c>
      <c r="AW111" s="103" t="str">
        <f t="shared" si="45"/>
        <v/>
      </c>
      <c r="AX111" s="103" t="str">
        <f t="shared" si="46"/>
        <v/>
      </c>
      <c r="AY111" s="103" t="str">
        <f t="shared" si="47"/>
        <v/>
      </c>
      <c r="AZ111" s="103" t="str">
        <f t="shared" si="48"/>
        <v/>
      </c>
    </row>
    <row r="112" spans="1:52">
      <c r="A112" s="2">
        <v>10</v>
      </c>
      <c r="C112" s="61" t="s">
        <v>351</v>
      </c>
      <c r="D112" s="122"/>
      <c r="E112" s="70"/>
      <c r="F112" s="475" t="str">
        <f t="shared" si="49"/>
        <v>J</v>
      </c>
      <c r="G112" s="61"/>
      <c r="H112" s="61"/>
      <c r="I112" s="168"/>
      <c r="J112" s="70"/>
      <c r="K112" s="104" t="str">
        <f>IFERROR(VLOOKUP($G112,'様式8-3'!$B$63:$N$118,2,FALSE),"")</f>
        <v/>
      </c>
      <c r="L112" s="104" t="str">
        <f>IFERROR(VLOOKUP($G112,'様式8-3'!$B$63:$N$118,3,FALSE),"")</f>
        <v/>
      </c>
      <c r="M112" s="104" t="str">
        <f>IFERROR(VLOOKUP($G112,'様式8-3'!$B$63:$N$118,4,FALSE),"")</f>
        <v/>
      </c>
      <c r="N112" s="104" t="str">
        <f>IFERROR(VLOOKUP($G112,'様式8-3'!$B$63:$N$118,5,FALSE),"")</f>
        <v/>
      </c>
      <c r="O112" s="104" t="str">
        <f>IFERROR(VLOOKUP($G112,'様式8-3'!$B$63:$N$118,6,FALSE),"")</f>
        <v/>
      </c>
      <c r="P112" s="104" t="str">
        <f>IFERROR(VLOOKUP($G112,'様式8-3'!$B$63:$N$118,7,FALSE),"")</f>
        <v/>
      </c>
      <c r="Q112" s="104" t="str">
        <f>IFERROR(VLOOKUP($G112,'様式8-3'!$B$63:$N$118,8,FALSE),"")</f>
        <v/>
      </c>
      <c r="R112" s="104" t="str">
        <f>IFERROR(VLOOKUP($G112,'様式8-3'!$B$63:$N$118,9,FALSE),"")</f>
        <v/>
      </c>
      <c r="S112" s="61"/>
      <c r="T112" s="69" t="str">
        <f t="shared" si="27"/>
        <v/>
      </c>
      <c r="U112" s="69" t="str">
        <f t="shared" si="50"/>
        <v/>
      </c>
      <c r="V112" s="69" t="str">
        <f t="shared" si="29"/>
        <v/>
      </c>
      <c r="W112" s="69" t="str">
        <f t="shared" si="30"/>
        <v/>
      </c>
      <c r="X112" s="69" t="str">
        <f t="shared" si="31"/>
        <v/>
      </c>
      <c r="Y112" s="69" t="str">
        <f t="shared" si="32"/>
        <v/>
      </c>
      <c r="Z112" s="69" t="str">
        <f t="shared" si="33"/>
        <v/>
      </c>
      <c r="AA112" s="69" t="str">
        <f t="shared" si="34"/>
        <v/>
      </c>
      <c r="AB112" s="576" t="str">
        <f>IFERROR(VLOOKUP($G112,'様式8-3'!$B$63:$N$118,12,FALSE),"")</f>
        <v/>
      </c>
      <c r="AC112" s="576" t="str">
        <f>IFERROR(VLOOKUP($G112,'様式8-3'!$B$63:$N$118,13,FALSE),"")</f>
        <v/>
      </c>
      <c r="AD112" s="61"/>
      <c r="AE112" s="109" t="str">
        <f t="shared" si="51"/>
        <v/>
      </c>
      <c r="AF112" s="109" t="str">
        <f t="shared" si="52"/>
        <v/>
      </c>
      <c r="AK112" s="103" t="str">
        <f t="shared" si="53"/>
        <v/>
      </c>
      <c r="AL112" s="103" t="str">
        <f t="shared" si="35"/>
        <v/>
      </c>
      <c r="AM112" s="103" t="str">
        <f t="shared" si="36"/>
        <v/>
      </c>
      <c r="AN112" s="103" t="str">
        <f t="shared" si="37"/>
        <v/>
      </c>
      <c r="AO112" s="103" t="str">
        <f t="shared" si="38"/>
        <v/>
      </c>
      <c r="AP112" s="103" t="str">
        <f t="shared" si="39"/>
        <v/>
      </c>
      <c r="AQ112" s="103" t="str">
        <f t="shared" si="40"/>
        <v/>
      </c>
      <c r="AR112" s="103" t="str">
        <f t="shared" si="41"/>
        <v/>
      </c>
      <c r="AS112" s="103" t="str">
        <f t="shared" si="54"/>
        <v/>
      </c>
      <c r="AT112" s="103" t="str">
        <f t="shared" si="42"/>
        <v/>
      </c>
      <c r="AU112" s="103" t="str">
        <f t="shared" si="43"/>
        <v/>
      </c>
      <c r="AV112" s="103" t="str">
        <f t="shared" si="44"/>
        <v/>
      </c>
      <c r="AW112" s="103" t="str">
        <f t="shared" si="45"/>
        <v/>
      </c>
      <c r="AX112" s="103" t="str">
        <f t="shared" si="46"/>
        <v/>
      </c>
      <c r="AY112" s="103" t="str">
        <f t="shared" si="47"/>
        <v/>
      </c>
      <c r="AZ112" s="103" t="str">
        <f t="shared" si="48"/>
        <v/>
      </c>
    </row>
    <row r="113" spans="1:52">
      <c r="A113" s="2">
        <v>11</v>
      </c>
      <c r="C113" s="61" t="s">
        <v>352</v>
      </c>
      <c r="D113" s="122"/>
      <c r="E113" s="70"/>
      <c r="F113" s="475" t="str">
        <f t="shared" si="49"/>
        <v>K</v>
      </c>
      <c r="G113" s="61"/>
      <c r="H113" s="61"/>
      <c r="I113" s="168"/>
      <c r="J113" s="70"/>
      <c r="K113" s="104" t="str">
        <f>IFERROR(VLOOKUP($G113,'様式8-3'!$B$63:$N$118,2,FALSE),"")</f>
        <v/>
      </c>
      <c r="L113" s="104" t="str">
        <f>IFERROR(VLOOKUP($G113,'様式8-3'!$B$63:$N$118,3,FALSE),"")</f>
        <v/>
      </c>
      <c r="M113" s="104" t="str">
        <f>IFERROR(VLOOKUP($G113,'様式8-3'!$B$63:$N$118,4,FALSE),"")</f>
        <v/>
      </c>
      <c r="N113" s="104" t="str">
        <f>IFERROR(VLOOKUP($G113,'様式8-3'!$B$63:$N$118,5,FALSE),"")</f>
        <v/>
      </c>
      <c r="O113" s="104" t="str">
        <f>IFERROR(VLOOKUP($G113,'様式8-3'!$B$63:$N$118,6,FALSE),"")</f>
        <v/>
      </c>
      <c r="P113" s="104" t="str">
        <f>IFERROR(VLOOKUP($G113,'様式8-3'!$B$63:$N$118,7,FALSE),"")</f>
        <v/>
      </c>
      <c r="Q113" s="104" t="str">
        <f>IFERROR(VLOOKUP($G113,'様式8-3'!$B$63:$N$118,8,FALSE),"")</f>
        <v/>
      </c>
      <c r="R113" s="104" t="str">
        <f>IFERROR(VLOOKUP($G113,'様式8-3'!$B$63:$N$118,9,FALSE),"")</f>
        <v/>
      </c>
      <c r="S113" s="61"/>
      <c r="T113" s="69" t="str">
        <f t="shared" si="27"/>
        <v/>
      </c>
      <c r="U113" s="69" t="str">
        <f t="shared" si="50"/>
        <v/>
      </c>
      <c r="V113" s="69" t="str">
        <f t="shared" si="29"/>
        <v/>
      </c>
      <c r="W113" s="69" t="str">
        <f t="shared" si="30"/>
        <v/>
      </c>
      <c r="X113" s="69" t="str">
        <f t="shared" si="31"/>
        <v/>
      </c>
      <c r="Y113" s="69" t="str">
        <f t="shared" si="32"/>
        <v/>
      </c>
      <c r="Z113" s="69" t="str">
        <f t="shared" si="33"/>
        <v/>
      </c>
      <c r="AA113" s="69" t="str">
        <f t="shared" si="34"/>
        <v/>
      </c>
      <c r="AB113" s="576" t="str">
        <f>IFERROR(VLOOKUP($G113,'様式8-3'!$B$63:$N$118,12,FALSE),"")</f>
        <v/>
      </c>
      <c r="AC113" s="576" t="str">
        <f>IFERROR(VLOOKUP($G113,'様式8-3'!$B$63:$N$118,13,FALSE),"")</f>
        <v/>
      </c>
      <c r="AD113" s="61"/>
      <c r="AE113" s="109" t="str">
        <f t="shared" si="51"/>
        <v/>
      </c>
      <c r="AF113" s="109" t="str">
        <f t="shared" si="52"/>
        <v/>
      </c>
      <c r="AK113" s="103" t="str">
        <f t="shared" si="53"/>
        <v/>
      </c>
      <c r="AL113" s="103" t="str">
        <f t="shared" si="35"/>
        <v/>
      </c>
      <c r="AM113" s="103" t="str">
        <f t="shared" si="36"/>
        <v/>
      </c>
      <c r="AN113" s="103" t="str">
        <f t="shared" si="37"/>
        <v/>
      </c>
      <c r="AO113" s="103" t="str">
        <f t="shared" si="38"/>
        <v/>
      </c>
      <c r="AP113" s="103" t="str">
        <f t="shared" si="39"/>
        <v/>
      </c>
      <c r="AQ113" s="103" t="str">
        <f t="shared" si="40"/>
        <v/>
      </c>
      <c r="AR113" s="103" t="str">
        <f t="shared" si="41"/>
        <v/>
      </c>
      <c r="AS113" s="103" t="str">
        <f t="shared" si="54"/>
        <v/>
      </c>
      <c r="AT113" s="103" t="str">
        <f t="shared" si="42"/>
        <v/>
      </c>
      <c r="AU113" s="103" t="str">
        <f t="shared" si="43"/>
        <v/>
      </c>
      <c r="AV113" s="103" t="str">
        <f t="shared" si="44"/>
        <v/>
      </c>
      <c r="AW113" s="103" t="str">
        <f t="shared" si="45"/>
        <v/>
      </c>
      <c r="AX113" s="103" t="str">
        <f t="shared" si="46"/>
        <v/>
      </c>
      <c r="AY113" s="103" t="str">
        <f t="shared" si="47"/>
        <v/>
      </c>
      <c r="AZ113" s="103" t="str">
        <f t="shared" si="48"/>
        <v/>
      </c>
    </row>
    <row r="114" spans="1:52">
      <c r="A114" s="2">
        <v>12</v>
      </c>
      <c r="C114" s="61" t="s">
        <v>353</v>
      </c>
      <c r="D114" s="122"/>
      <c r="E114" s="70"/>
      <c r="F114" s="475" t="str">
        <f t="shared" si="49"/>
        <v>L</v>
      </c>
      <c r="G114" s="61"/>
      <c r="H114" s="61"/>
      <c r="I114" s="168"/>
      <c r="J114" s="70"/>
      <c r="K114" s="104" t="str">
        <f>IFERROR(VLOOKUP($G114,'様式8-3'!$B$63:$N$118,2,FALSE),"")</f>
        <v/>
      </c>
      <c r="L114" s="104" t="str">
        <f>IFERROR(VLOOKUP($G114,'様式8-3'!$B$63:$N$118,3,FALSE),"")</f>
        <v/>
      </c>
      <c r="M114" s="104" t="str">
        <f>IFERROR(VLOOKUP($G114,'様式8-3'!$B$63:$N$118,4,FALSE),"")</f>
        <v/>
      </c>
      <c r="N114" s="104" t="str">
        <f>IFERROR(VLOOKUP($G114,'様式8-3'!$B$63:$N$118,5,FALSE),"")</f>
        <v/>
      </c>
      <c r="O114" s="104" t="str">
        <f>IFERROR(VLOOKUP($G114,'様式8-3'!$B$63:$N$118,6,FALSE),"")</f>
        <v/>
      </c>
      <c r="P114" s="104" t="str">
        <f>IFERROR(VLOOKUP($G114,'様式8-3'!$B$63:$N$118,7,FALSE),"")</f>
        <v/>
      </c>
      <c r="Q114" s="104" t="str">
        <f>IFERROR(VLOOKUP($G114,'様式8-3'!$B$63:$N$118,8,FALSE),"")</f>
        <v/>
      </c>
      <c r="R114" s="104" t="str">
        <f>IFERROR(VLOOKUP($G114,'様式8-3'!$B$63:$N$118,9,FALSE),"")</f>
        <v/>
      </c>
      <c r="S114" s="61"/>
      <c r="T114" s="69" t="str">
        <f t="shared" si="27"/>
        <v/>
      </c>
      <c r="U114" s="69" t="str">
        <f t="shared" si="50"/>
        <v/>
      </c>
      <c r="V114" s="69" t="str">
        <f t="shared" si="29"/>
        <v/>
      </c>
      <c r="W114" s="69" t="str">
        <f t="shared" si="30"/>
        <v/>
      </c>
      <c r="X114" s="69" t="str">
        <f t="shared" si="31"/>
        <v/>
      </c>
      <c r="Y114" s="69" t="str">
        <f t="shared" si="32"/>
        <v/>
      </c>
      <c r="Z114" s="69" t="str">
        <f t="shared" si="33"/>
        <v/>
      </c>
      <c r="AA114" s="69" t="str">
        <f t="shared" si="34"/>
        <v/>
      </c>
      <c r="AB114" s="576" t="str">
        <f>IFERROR(VLOOKUP($G114,'様式8-3'!$B$63:$N$118,12,FALSE),"")</f>
        <v/>
      </c>
      <c r="AC114" s="576" t="str">
        <f>IFERROR(VLOOKUP($G114,'様式8-3'!$B$63:$N$118,13,FALSE),"")</f>
        <v/>
      </c>
      <c r="AD114" s="61"/>
      <c r="AE114" s="109" t="str">
        <f t="shared" si="51"/>
        <v/>
      </c>
      <c r="AF114" s="109" t="str">
        <f t="shared" si="52"/>
        <v/>
      </c>
      <c r="AK114" s="103" t="str">
        <f t="shared" si="53"/>
        <v/>
      </c>
      <c r="AL114" s="103" t="str">
        <f t="shared" si="35"/>
        <v/>
      </c>
      <c r="AM114" s="103" t="str">
        <f t="shared" si="36"/>
        <v/>
      </c>
      <c r="AN114" s="103" t="str">
        <f t="shared" si="37"/>
        <v/>
      </c>
      <c r="AO114" s="103" t="str">
        <f t="shared" si="38"/>
        <v/>
      </c>
      <c r="AP114" s="103" t="str">
        <f t="shared" si="39"/>
        <v/>
      </c>
      <c r="AQ114" s="103" t="str">
        <f t="shared" si="40"/>
        <v/>
      </c>
      <c r="AR114" s="103" t="str">
        <f t="shared" si="41"/>
        <v/>
      </c>
      <c r="AS114" s="103" t="str">
        <f t="shared" si="54"/>
        <v/>
      </c>
      <c r="AT114" s="103" t="str">
        <f t="shared" si="42"/>
        <v/>
      </c>
      <c r="AU114" s="103" t="str">
        <f t="shared" si="43"/>
        <v/>
      </c>
      <c r="AV114" s="103" t="str">
        <f t="shared" si="44"/>
        <v/>
      </c>
      <c r="AW114" s="103" t="str">
        <f t="shared" si="45"/>
        <v/>
      </c>
      <c r="AX114" s="103" t="str">
        <f t="shared" si="46"/>
        <v/>
      </c>
      <c r="AY114" s="103" t="str">
        <f t="shared" si="47"/>
        <v/>
      </c>
      <c r="AZ114" s="103" t="str">
        <f t="shared" si="48"/>
        <v/>
      </c>
    </row>
    <row r="115" spans="1:52">
      <c r="A115" s="2">
        <v>13</v>
      </c>
      <c r="C115" s="61" t="s">
        <v>354</v>
      </c>
      <c r="D115" s="122"/>
      <c r="E115" s="70"/>
      <c r="F115" s="475" t="str">
        <f t="shared" si="49"/>
        <v>M</v>
      </c>
      <c r="G115" s="61"/>
      <c r="H115" s="61"/>
      <c r="I115" s="168"/>
      <c r="J115" s="70"/>
      <c r="K115" s="104" t="str">
        <f>IFERROR(VLOOKUP($G115,'様式8-3'!$B$63:$N$118,2,FALSE),"")</f>
        <v/>
      </c>
      <c r="L115" s="104" t="str">
        <f>IFERROR(VLOOKUP($G115,'様式8-3'!$B$63:$N$118,3,FALSE),"")</f>
        <v/>
      </c>
      <c r="M115" s="104" t="str">
        <f>IFERROR(VLOOKUP($G115,'様式8-3'!$B$63:$N$118,4,FALSE),"")</f>
        <v/>
      </c>
      <c r="N115" s="104" t="str">
        <f>IFERROR(VLOOKUP($G115,'様式8-3'!$B$63:$N$118,5,FALSE),"")</f>
        <v/>
      </c>
      <c r="O115" s="104" t="str">
        <f>IFERROR(VLOOKUP($G115,'様式8-3'!$B$63:$N$118,6,FALSE),"")</f>
        <v/>
      </c>
      <c r="P115" s="104" t="str">
        <f>IFERROR(VLOOKUP($G115,'様式8-3'!$B$63:$N$118,7,FALSE),"")</f>
        <v/>
      </c>
      <c r="Q115" s="104" t="str">
        <f>IFERROR(VLOOKUP($G115,'様式8-3'!$B$63:$N$118,8,FALSE),"")</f>
        <v/>
      </c>
      <c r="R115" s="104" t="str">
        <f>IFERROR(VLOOKUP($G115,'様式8-3'!$B$63:$N$118,9,FALSE),"")</f>
        <v/>
      </c>
      <c r="S115" s="61"/>
      <c r="T115" s="69" t="str">
        <f t="shared" si="27"/>
        <v/>
      </c>
      <c r="U115" s="69" t="str">
        <f t="shared" si="50"/>
        <v/>
      </c>
      <c r="V115" s="69" t="str">
        <f t="shared" si="29"/>
        <v/>
      </c>
      <c r="W115" s="69" t="str">
        <f t="shared" si="30"/>
        <v/>
      </c>
      <c r="X115" s="69" t="str">
        <f t="shared" si="31"/>
        <v/>
      </c>
      <c r="Y115" s="69" t="str">
        <f t="shared" si="32"/>
        <v/>
      </c>
      <c r="Z115" s="69" t="str">
        <f t="shared" si="33"/>
        <v/>
      </c>
      <c r="AA115" s="69" t="str">
        <f t="shared" si="34"/>
        <v/>
      </c>
      <c r="AB115" s="576" t="str">
        <f>IFERROR(VLOOKUP($G115,'様式8-3'!$B$63:$N$118,12,FALSE),"")</f>
        <v/>
      </c>
      <c r="AC115" s="576" t="str">
        <f>IFERROR(VLOOKUP($G115,'様式8-3'!$B$63:$N$118,13,FALSE),"")</f>
        <v/>
      </c>
      <c r="AD115" s="61"/>
      <c r="AE115" s="109" t="str">
        <f t="shared" si="51"/>
        <v/>
      </c>
      <c r="AF115" s="109" t="str">
        <f t="shared" si="52"/>
        <v/>
      </c>
      <c r="AK115" s="103" t="str">
        <f t="shared" si="53"/>
        <v/>
      </c>
      <c r="AL115" s="103" t="str">
        <f t="shared" si="35"/>
        <v/>
      </c>
      <c r="AM115" s="103" t="str">
        <f t="shared" si="36"/>
        <v/>
      </c>
      <c r="AN115" s="103" t="str">
        <f t="shared" si="37"/>
        <v/>
      </c>
      <c r="AO115" s="103" t="str">
        <f t="shared" si="38"/>
        <v/>
      </c>
      <c r="AP115" s="103" t="str">
        <f t="shared" si="39"/>
        <v/>
      </c>
      <c r="AQ115" s="103" t="str">
        <f t="shared" si="40"/>
        <v/>
      </c>
      <c r="AR115" s="103" t="str">
        <f t="shared" si="41"/>
        <v/>
      </c>
      <c r="AS115" s="103" t="str">
        <f t="shared" si="54"/>
        <v/>
      </c>
      <c r="AT115" s="103" t="str">
        <f t="shared" si="42"/>
        <v/>
      </c>
      <c r="AU115" s="103" t="str">
        <f t="shared" si="43"/>
        <v/>
      </c>
      <c r="AV115" s="103" t="str">
        <f t="shared" si="44"/>
        <v/>
      </c>
      <c r="AW115" s="103" t="str">
        <f t="shared" si="45"/>
        <v/>
      </c>
      <c r="AX115" s="103" t="str">
        <f t="shared" si="46"/>
        <v/>
      </c>
      <c r="AY115" s="103" t="str">
        <f t="shared" si="47"/>
        <v/>
      </c>
      <c r="AZ115" s="103" t="str">
        <f t="shared" si="48"/>
        <v/>
      </c>
    </row>
    <row r="116" spans="1:52">
      <c r="A116" s="2">
        <v>14</v>
      </c>
      <c r="C116" s="61" t="s">
        <v>355</v>
      </c>
      <c r="D116" s="122"/>
      <c r="E116" s="70"/>
      <c r="F116" s="475" t="str">
        <f t="shared" si="49"/>
        <v>N</v>
      </c>
      <c r="G116" s="61"/>
      <c r="H116" s="61"/>
      <c r="I116" s="168"/>
      <c r="J116" s="70"/>
      <c r="K116" s="104" t="str">
        <f>IFERROR(VLOOKUP($G116,'様式8-3'!$B$63:$N$118,2,FALSE),"")</f>
        <v/>
      </c>
      <c r="L116" s="104" t="str">
        <f>IFERROR(VLOOKUP($G116,'様式8-3'!$B$63:$N$118,3,FALSE),"")</f>
        <v/>
      </c>
      <c r="M116" s="104" t="str">
        <f>IFERROR(VLOOKUP($G116,'様式8-3'!$B$63:$N$118,4,FALSE),"")</f>
        <v/>
      </c>
      <c r="N116" s="104" t="str">
        <f>IFERROR(VLOOKUP($G116,'様式8-3'!$B$63:$N$118,5,FALSE),"")</f>
        <v/>
      </c>
      <c r="O116" s="104" t="str">
        <f>IFERROR(VLOOKUP($G116,'様式8-3'!$B$63:$N$118,6,FALSE),"")</f>
        <v/>
      </c>
      <c r="P116" s="104" t="str">
        <f>IFERROR(VLOOKUP($G116,'様式8-3'!$B$63:$N$118,7,FALSE),"")</f>
        <v/>
      </c>
      <c r="Q116" s="104" t="str">
        <f>IFERROR(VLOOKUP($G116,'様式8-3'!$B$63:$N$118,8,FALSE),"")</f>
        <v/>
      </c>
      <c r="R116" s="104" t="str">
        <f>IFERROR(VLOOKUP($G116,'様式8-3'!$B$63:$N$118,9,FALSE),"")</f>
        <v/>
      </c>
      <c r="S116" s="61"/>
      <c r="T116" s="69" t="str">
        <f t="shared" si="27"/>
        <v/>
      </c>
      <c r="U116" s="69" t="str">
        <f t="shared" si="50"/>
        <v/>
      </c>
      <c r="V116" s="69" t="str">
        <f t="shared" si="29"/>
        <v/>
      </c>
      <c r="W116" s="69" t="str">
        <f t="shared" si="30"/>
        <v/>
      </c>
      <c r="X116" s="69" t="str">
        <f t="shared" si="31"/>
        <v/>
      </c>
      <c r="Y116" s="69" t="str">
        <f t="shared" si="32"/>
        <v/>
      </c>
      <c r="Z116" s="69" t="str">
        <f t="shared" si="33"/>
        <v/>
      </c>
      <c r="AA116" s="69" t="str">
        <f t="shared" si="34"/>
        <v/>
      </c>
      <c r="AB116" s="576" t="str">
        <f>IFERROR(VLOOKUP($G116,'様式8-3'!$B$63:$N$118,12,FALSE),"")</f>
        <v/>
      </c>
      <c r="AC116" s="576" t="str">
        <f>IFERROR(VLOOKUP($G116,'様式8-3'!$B$63:$N$118,13,FALSE),"")</f>
        <v/>
      </c>
      <c r="AD116" s="61"/>
      <c r="AE116" s="109" t="str">
        <f t="shared" si="51"/>
        <v/>
      </c>
      <c r="AF116" s="109" t="str">
        <f t="shared" si="52"/>
        <v/>
      </c>
      <c r="AK116" s="103" t="str">
        <f t="shared" si="53"/>
        <v/>
      </c>
      <c r="AL116" s="103" t="str">
        <f t="shared" si="35"/>
        <v/>
      </c>
      <c r="AM116" s="103" t="str">
        <f t="shared" si="36"/>
        <v/>
      </c>
      <c r="AN116" s="103" t="str">
        <f t="shared" si="37"/>
        <v/>
      </c>
      <c r="AO116" s="103" t="str">
        <f t="shared" si="38"/>
        <v/>
      </c>
      <c r="AP116" s="103" t="str">
        <f t="shared" si="39"/>
        <v/>
      </c>
      <c r="AQ116" s="103" t="str">
        <f t="shared" si="40"/>
        <v/>
      </c>
      <c r="AR116" s="103" t="str">
        <f t="shared" si="41"/>
        <v/>
      </c>
      <c r="AS116" s="103" t="str">
        <f t="shared" si="54"/>
        <v/>
      </c>
      <c r="AT116" s="103" t="str">
        <f t="shared" si="42"/>
        <v/>
      </c>
      <c r="AU116" s="103" t="str">
        <f t="shared" si="43"/>
        <v/>
      </c>
      <c r="AV116" s="103" t="str">
        <f t="shared" si="44"/>
        <v/>
      </c>
      <c r="AW116" s="103" t="str">
        <f t="shared" si="45"/>
        <v/>
      </c>
      <c r="AX116" s="103" t="str">
        <f t="shared" si="46"/>
        <v/>
      </c>
      <c r="AY116" s="103" t="str">
        <f t="shared" si="47"/>
        <v/>
      </c>
      <c r="AZ116" s="103" t="str">
        <f t="shared" si="48"/>
        <v/>
      </c>
    </row>
    <row r="117" spans="1:52">
      <c r="A117" s="2">
        <v>15</v>
      </c>
      <c r="C117" s="61" t="s">
        <v>356</v>
      </c>
      <c r="D117" s="122"/>
      <c r="E117" s="70"/>
      <c r="F117" s="475" t="str">
        <f t="shared" si="49"/>
        <v>O</v>
      </c>
      <c r="G117" s="61"/>
      <c r="H117" s="61"/>
      <c r="I117" s="168"/>
      <c r="J117" s="70"/>
      <c r="K117" s="104" t="str">
        <f>IFERROR(VLOOKUP($G117,'様式8-3'!$B$63:$N$118,2,FALSE),"")</f>
        <v/>
      </c>
      <c r="L117" s="104" t="str">
        <f>IFERROR(VLOOKUP($G117,'様式8-3'!$B$63:$N$118,3,FALSE),"")</f>
        <v/>
      </c>
      <c r="M117" s="104" t="str">
        <f>IFERROR(VLOOKUP($G117,'様式8-3'!$B$63:$N$118,4,FALSE),"")</f>
        <v/>
      </c>
      <c r="N117" s="104" t="str">
        <f>IFERROR(VLOOKUP($G117,'様式8-3'!$B$63:$N$118,5,FALSE),"")</f>
        <v/>
      </c>
      <c r="O117" s="104" t="str">
        <f>IFERROR(VLOOKUP($G117,'様式8-3'!$B$63:$N$118,6,FALSE),"")</f>
        <v/>
      </c>
      <c r="P117" s="104" t="str">
        <f>IFERROR(VLOOKUP($G117,'様式8-3'!$B$63:$N$118,7,FALSE),"")</f>
        <v/>
      </c>
      <c r="Q117" s="104" t="str">
        <f>IFERROR(VLOOKUP($G117,'様式8-3'!$B$63:$N$118,8,FALSE),"")</f>
        <v/>
      </c>
      <c r="R117" s="104" t="str">
        <f>IFERROR(VLOOKUP($G117,'様式8-3'!$B$63:$N$118,9,FALSE),"")</f>
        <v/>
      </c>
      <c r="S117" s="61"/>
      <c r="T117" s="69" t="str">
        <f t="shared" si="27"/>
        <v/>
      </c>
      <c r="U117" s="69" t="str">
        <f t="shared" si="50"/>
        <v/>
      </c>
      <c r="V117" s="69" t="str">
        <f t="shared" si="29"/>
        <v/>
      </c>
      <c r="W117" s="69" t="str">
        <f t="shared" si="30"/>
        <v/>
      </c>
      <c r="X117" s="69" t="str">
        <f t="shared" si="31"/>
        <v/>
      </c>
      <c r="Y117" s="69" t="str">
        <f t="shared" si="32"/>
        <v/>
      </c>
      <c r="Z117" s="69" t="str">
        <f t="shared" si="33"/>
        <v/>
      </c>
      <c r="AA117" s="69" t="str">
        <f t="shared" si="34"/>
        <v/>
      </c>
      <c r="AB117" s="576" t="str">
        <f>IFERROR(VLOOKUP($G117,'様式8-3'!$B$63:$N$118,12,FALSE),"")</f>
        <v/>
      </c>
      <c r="AC117" s="576" t="str">
        <f>IFERROR(VLOOKUP($G117,'様式8-3'!$B$63:$N$118,13,FALSE),"")</f>
        <v/>
      </c>
      <c r="AD117" s="61"/>
      <c r="AE117" s="109" t="str">
        <f t="shared" si="51"/>
        <v/>
      </c>
      <c r="AF117" s="109" t="str">
        <f t="shared" si="52"/>
        <v/>
      </c>
      <c r="AK117" s="103" t="str">
        <f t="shared" si="53"/>
        <v/>
      </c>
      <c r="AL117" s="103" t="str">
        <f t="shared" si="35"/>
        <v/>
      </c>
      <c r="AM117" s="103" t="str">
        <f t="shared" si="36"/>
        <v/>
      </c>
      <c r="AN117" s="103" t="str">
        <f t="shared" si="37"/>
        <v/>
      </c>
      <c r="AO117" s="103" t="str">
        <f t="shared" si="38"/>
        <v/>
      </c>
      <c r="AP117" s="103" t="str">
        <f t="shared" si="39"/>
        <v/>
      </c>
      <c r="AQ117" s="103" t="str">
        <f t="shared" si="40"/>
        <v/>
      </c>
      <c r="AR117" s="103" t="str">
        <f t="shared" si="41"/>
        <v/>
      </c>
      <c r="AS117" s="103" t="str">
        <f t="shared" si="54"/>
        <v/>
      </c>
      <c r="AT117" s="103" t="str">
        <f t="shared" si="42"/>
        <v/>
      </c>
      <c r="AU117" s="103" t="str">
        <f t="shared" si="43"/>
        <v/>
      </c>
      <c r="AV117" s="103" t="str">
        <f t="shared" si="44"/>
        <v/>
      </c>
      <c r="AW117" s="103" t="str">
        <f t="shared" si="45"/>
        <v/>
      </c>
      <c r="AX117" s="103" t="str">
        <f t="shared" si="46"/>
        <v/>
      </c>
      <c r="AY117" s="103" t="str">
        <f t="shared" si="47"/>
        <v/>
      </c>
      <c r="AZ117" s="103" t="str">
        <f t="shared" si="48"/>
        <v/>
      </c>
    </row>
    <row r="118" spans="1:52">
      <c r="A118" s="2">
        <v>16</v>
      </c>
      <c r="C118" s="61" t="s">
        <v>357</v>
      </c>
      <c r="D118" s="122"/>
      <c r="E118" s="70"/>
      <c r="F118" s="475" t="str">
        <f t="shared" si="49"/>
        <v>P</v>
      </c>
      <c r="G118" s="61"/>
      <c r="H118" s="61"/>
      <c r="I118" s="168"/>
      <c r="J118" s="70"/>
      <c r="K118" s="104" t="str">
        <f>IFERROR(VLOOKUP($G118,'様式8-3'!$B$63:$N$118,2,FALSE),"")</f>
        <v/>
      </c>
      <c r="L118" s="104" t="str">
        <f>IFERROR(VLOOKUP($G118,'様式8-3'!$B$63:$N$118,3,FALSE),"")</f>
        <v/>
      </c>
      <c r="M118" s="104" t="str">
        <f>IFERROR(VLOOKUP($G118,'様式8-3'!$B$63:$N$118,4,FALSE),"")</f>
        <v/>
      </c>
      <c r="N118" s="104" t="str">
        <f>IFERROR(VLOOKUP($G118,'様式8-3'!$B$63:$N$118,5,FALSE),"")</f>
        <v/>
      </c>
      <c r="O118" s="104" t="str">
        <f>IFERROR(VLOOKUP($G118,'様式8-3'!$B$63:$N$118,6,FALSE),"")</f>
        <v/>
      </c>
      <c r="P118" s="104" t="str">
        <f>IFERROR(VLOOKUP($G118,'様式8-3'!$B$63:$N$118,7,FALSE),"")</f>
        <v/>
      </c>
      <c r="Q118" s="104" t="str">
        <f>IFERROR(VLOOKUP($G118,'様式8-3'!$B$63:$N$118,8,FALSE),"")</f>
        <v/>
      </c>
      <c r="R118" s="104" t="str">
        <f>IFERROR(VLOOKUP($G118,'様式8-3'!$B$63:$N$118,9,FALSE),"")</f>
        <v/>
      </c>
      <c r="S118" s="61"/>
      <c r="T118" s="69" t="str">
        <f t="shared" si="27"/>
        <v/>
      </c>
      <c r="U118" s="69" t="str">
        <f t="shared" si="50"/>
        <v/>
      </c>
      <c r="V118" s="69" t="str">
        <f t="shared" si="29"/>
        <v/>
      </c>
      <c r="W118" s="69" t="str">
        <f t="shared" si="30"/>
        <v/>
      </c>
      <c r="X118" s="69" t="str">
        <f t="shared" si="31"/>
        <v/>
      </c>
      <c r="Y118" s="69" t="str">
        <f t="shared" si="32"/>
        <v/>
      </c>
      <c r="Z118" s="69" t="str">
        <f t="shared" si="33"/>
        <v/>
      </c>
      <c r="AA118" s="69" t="str">
        <f t="shared" si="34"/>
        <v/>
      </c>
      <c r="AB118" s="576" t="str">
        <f>IFERROR(VLOOKUP($G118,'様式8-3'!$B$63:$N$118,12,FALSE),"")</f>
        <v/>
      </c>
      <c r="AC118" s="576" t="str">
        <f>IFERROR(VLOOKUP($G118,'様式8-3'!$B$63:$N$118,13,FALSE),"")</f>
        <v/>
      </c>
      <c r="AD118" s="61"/>
      <c r="AE118" s="109" t="str">
        <f t="shared" si="51"/>
        <v/>
      </c>
      <c r="AF118" s="109" t="str">
        <f t="shared" si="52"/>
        <v/>
      </c>
      <c r="AK118" s="103" t="str">
        <f t="shared" si="53"/>
        <v/>
      </c>
      <c r="AL118" s="103" t="str">
        <f t="shared" si="35"/>
        <v/>
      </c>
      <c r="AM118" s="103" t="str">
        <f t="shared" si="36"/>
        <v/>
      </c>
      <c r="AN118" s="103" t="str">
        <f t="shared" si="37"/>
        <v/>
      </c>
      <c r="AO118" s="103" t="str">
        <f t="shared" si="38"/>
        <v/>
      </c>
      <c r="AP118" s="103" t="str">
        <f t="shared" si="39"/>
        <v/>
      </c>
      <c r="AQ118" s="103" t="str">
        <f t="shared" si="40"/>
        <v/>
      </c>
      <c r="AR118" s="103" t="str">
        <f t="shared" si="41"/>
        <v/>
      </c>
      <c r="AS118" s="103" t="str">
        <f t="shared" si="54"/>
        <v/>
      </c>
      <c r="AT118" s="103" t="str">
        <f t="shared" si="42"/>
        <v/>
      </c>
      <c r="AU118" s="103" t="str">
        <f t="shared" si="43"/>
        <v/>
      </c>
      <c r="AV118" s="103" t="str">
        <f t="shared" si="44"/>
        <v/>
      </c>
      <c r="AW118" s="103" t="str">
        <f t="shared" si="45"/>
        <v/>
      </c>
      <c r="AX118" s="103" t="str">
        <f t="shared" si="46"/>
        <v/>
      </c>
      <c r="AY118" s="103" t="str">
        <f t="shared" si="47"/>
        <v/>
      </c>
      <c r="AZ118" s="103" t="str">
        <f t="shared" si="48"/>
        <v/>
      </c>
    </row>
    <row r="119" spans="1:52">
      <c r="A119" s="2">
        <v>17</v>
      </c>
      <c r="C119" s="61" t="s">
        <v>358</v>
      </c>
      <c r="D119" s="122"/>
      <c r="E119" s="70"/>
      <c r="F119" s="475" t="str">
        <f t="shared" si="49"/>
        <v>Q</v>
      </c>
      <c r="G119" s="61"/>
      <c r="H119" s="61"/>
      <c r="I119" s="168"/>
      <c r="J119" s="70"/>
      <c r="K119" s="104" t="str">
        <f>IFERROR(VLOOKUP($G119,'様式8-3'!$B$63:$N$118,2,FALSE),"")</f>
        <v/>
      </c>
      <c r="L119" s="104" t="str">
        <f>IFERROR(VLOOKUP($G119,'様式8-3'!$B$63:$N$118,3,FALSE),"")</f>
        <v/>
      </c>
      <c r="M119" s="104" t="str">
        <f>IFERROR(VLOOKUP($G119,'様式8-3'!$B$63:$N$118,4,FALSE),"")</f>
        <v/>
      </c>
      <c r="N119" s="104" t="str">
        <f>IFERROR(VLOOKUP($G119,'様式8-3'!$B$63:$N$118,5,FALSE),"")</f>
        <v/>
      </c>
      <c r="O119" s="104" t="str">
        <f>IFERROR(VLOOKUP($G119,'様式8-3'!$B$63:$N$118,6,FALSE),"")</f>
        <v/>
      </c>
      <c r="P119" s="104" t="str">
        <f>IFERROR(VLOOKUP($G119,'様式8-3'!$B$63:$N$118,7,FALSE),"")</f>
        <v/>
      </c>
      <c r="Q119" s="104" t="str">
        <f>IFERROR(VLOOKUP($G119,'様式8-3'!$B$63:$N$118,8,FALSE),"")</f>
        <v/>
      </c>
      <c r="R119" s="104" t="str">
        <f>IFERROR(VLOOKUP($G119,'様式8-3'!$B$63:$N$118,9,FALSE),"")</f>
        <v/>
      </c>
      <c r="S119" s="61"/>
      <c r="T119" s="69" t="str">
        <f t="shared" si="27"/>
        <v/>
      </c>
      <c r="U119" s="69" t="str">
        <f t="shared" si="50"/>
        <v/>
      </c>
      <c r="V119" s="69" t="str">
        <f t="shared" si="29"/>
        <v/>
      </c>
      <c r="W119" s="69" t="str">
        <f t="shared" si="30"/>
        <v/>
      </c>
      <c r="X119" s="69" t="str">
        <f t="shared" si="31"/>
        <v/>
      </c>
      <c r="Y119" s="69" t="str">
        <f t="shared" si="32"/>
        <v/>
      </c>
      <c r="Z119" s="69" t="str">
        <f t="shared" si="33"/>
        <v/>
      </c>
      <c r="AA119" s="69" t="str">
        <f t="shared" si="34"/>
        <v/>
      </c>
      <c r="AB119" s="576" t="str">
        <f>IFERROR(VLOOKUP($G119,'様式8-3'!$B$63:$N$118,12,FALSE),"")</f>
        <v/>
      </c>
      <c r="AC119" s="576" t="str">
        <f>IFERROR(VLOOKUP($G119,'様式8-3'!$B$63:$N$118,13,FALSE),"")</f>
        <v/>
      </c>
      <c r="AD119" s="61"/>
      <c r="AE119" s="109" t="str">
        <f t="shared" si="51"/>
        <v/>
      </c>
      <c r="AF119" s="109" t="str">
        <f t="shared" si="52"/>
        <v/>
      </c>
      <c r="AK119" s="103" t="str">
        <f t="shared" si="53"/>
        <v/>
      </c>
      <c r="AL119" s="103" t="str">
        <f t="shared" si="35"/>
        <v/>
      </c>
      <c r="AM119" s="103" t="str">
        <f t="shared" si="36"/>
        <v/>
      </c>
      <c r="AN119" s="103" t="str">
        <f t="shared" si="37"/>
        <v/>
      </c>
      <c r="AO119" s="103" t="str">
        <f t="shared" si="38"/>
        <v/>
      </c>
      <c r="AP119" s="103" t="str">
        <f t="shared" si="39"/>
        <v/>
      </c>
      <c r="AQ119" s="103" t="str">
        <f t="shared" si="40"/>
        <v/>
      </c>
      <c r="AR119" s="103" t="str">
        <f t="shared" si="41"/>
        <v/>
      </c>
      <c r="AS119" s="103" t="str">
        <f t="shared" si="54"/>
        <v/>
      </c>
      <c r="AT119" s="103" t="str">
        <f t="shared" si="42"/>
        <v/>
      </c>
      <c r="AU119" s="103" t="str">
        <f t="shared" si="43"/>
        <v/>
      </c>
      <c r="AV119" s="103" t="str">
        <f t="shared" si="44"/>
        <v/>
      </c>
      <c r="AW119" s="103" t="str">
        <f t="shared" si="45"/>
        <v/>
      </c>
      <c r="AX119" s="103" t="str">
        <f t="shared" si="46"/>
        <v/>
      </c>
      <c r="AY119" s="103" t="str">
        <f t="shared" si="47"/>
        <v/>
      </c>
      <c r="AZ119" s="103" t="str">
        <f t="shared" si="48"/>
        <v/>
      </c>
    </row>
    <row r="120" spans="1:52">
      <c r="A120" s="2">
        <v>18</v>
      </c>
      <c r="C120" s="61" t="s">
        <v>359</v>
      </c>
      <c r="D120" s="122"/>
      <c r="E120" s="70"/>
      <c r="F120" s="475" t="str">
        <f t="shared" si="49"/>
        <v>R</v>
      </c>
      <c r="G120" s="61"/>
      <c r="H120" s="61"/>
      <c r="I120" s="168"/>
      <c r="J120" s="70"/>
      <c r="K120" s="104" t="str">
        <f>IFERROR(VLOOKUP($G120,'様式8-3'!$B$63:$N$118,2,FALSE),"")</f>
        <v/>
      </c>
      <c r="L120" s="104" t="str">
        <f>IFERROR(VLOOKUP($G120,'様式8-3'!$B$63:$N$118,3,FALSE),"")</f>
        <v/>
      </c>
      <c r="M120" s="104" t="str">
        <f>IFERROR(VLOOKUP($G120,'様式8-3'!$B$63:$N$118,4,FALSE),"")</f>
        <v/>
      </c>
      <c r="N120" s="104" t="str">
        <f>IFERROR(VLOOKUP($G120,'様式8-3'!$B$63:$N$118,5,FALSE),"")</f>
        <v/>
      </c>
      <c r="O120" s="104" t="str">
        <f>IFERROR(VLOOKUP($G120,'様式8-3'!$B$63:$N$118,6,FALSE),"")</f>
        <v/>
      </c>
      <c r="P120" s="104" t="str">
        <f>IFERROR(VLOOKUP($G120,'様式8-3'!$B$63:$N$118,7,FALSE),"")</f>
        <v/>
      </c>
      <c r="Q120" s="104" t="str">
        <f>IFERROR(VLOOKUP($G120,'様式8-3'!$B$63:$N$118,8,FALSE),"")</f>
        <v/>
      </c>
      <c r="R120" s="104" t="str">
        <f>IFERROR(VLOOKUP($G120,'様式8-3'!$B$63:$N$118,9,FALSE),"")</f>
        <v/>
      </c>
      <c r="S120" s="61"/>
      <c r="T120" s="69" t="str">
        <f t="shared" si="27"/>
        <v/>
      </c>
      <c r="U120" s="69" t="str">
        <f t="shared" si="50"/>
        <v/>
      </c>
      <c r="V120" s="69" t="str">
        <f t="shared" si="29"/>
        <v/>
      </c>
      <c r="W120" s="69" t="str">
        <f t="shared" si="30"/>
        <v/>
      </c>
      <c r="X120" s="69" t="str">
        <f t="shared" si="31"/>
        <v/>
      </c>
      <c r="Y120" s="69" t="str">
        <f t="shared" si="32"/>
        <v/>
      </c>
      <c r="Z120" s="69" t="str">
        <f t="shared" si="33"/>
        <v/>
      </c>
      <c r="AA120" s="69" t="str">
        <f t="shared" si="34"/>
        <v/>
      </c>
      <c r="AB120" s="576" t="str">
        <f>IFERROR(VLOOKUP($G120,'様式8-3'!$B$63:$N$118,12,FALSE),"")</f>
        <v/>
      </c>
      <c r="AC120" s="576" t="str">
        <f>IFERROR(VLOOKUP($G120,'様式8-3'!$B$63:$N$118,13,FALSE),"")</f>
        <v/>
      </c>
      <c r="AD120" s="61"/>
      <c r="AE120" s="109" t="str">
        <f t="shared" si="51"/>
        <v/>
      </c>
      <c r="AF120" s="109" t="str">
        <f t="shared" si="52"/>
        <v/>
      </c>
      <c r="AK120" s="103" t="str">
        <f t="shared" si="53"/>
        <v/>
      </c>
      <c r="AL120" s="103" t="str">
        <f t="shared" si="35"/>
        <v/>
      </c>
      <c r="AM120" s="103" t="str">
        <f t="shared" si="36"/>
        <v/>
      </c>
      <c r="AN120" s="103" t="str">
        <f t="shared" si="37"/>
        <v/>
      </c>
      <c r="AO120" s="103" t="str">
        <f t="shared" si="38"/>
        <v/>
      </c>
      <c r="AP120" s="103" t="str">
        <f t="shared" si="39"/>
        <v/>
      </c>
      <c r="AQ120" s="103" t="str">
        <f t="shared" si="40"/>
        <v/>
      </c>
      <c r="AR120" s="103" t="str">
        <f t="shared" si="41"/>
        <v/>
      </c>
      <c r="AS120" s="103" t="str">
        <f t="shared" si="54"/>
        <v/>
      </c>
      <c r="AT120" s="103" t="str">
        <f t="shared" si="42"/>
        <v/>
      </c>
      <c r="AU120" s="103" t="str">
        <f t="shared" si="43"/>
        <v/>
      </c>
      <c r="AV120" s="103" t="str">
        <f t="shared" si="44"/>
        <v/>
      </c>
      <c r="AW120" s="103" t="str">
        <f t="shared" si="45"/>
        <v/>
      </c>
      <c r="AX120" s="103" t="str">
        <f t="shared" si="46"/>
        <v/>
      </c>
      <c r="AY120" s="103" t="str">
        <f t="shared" si="47"/>
        <v/>
      </c>
      <c r="AZ120" s="103" t="str">
        <f t="shared" si="48"/>
        <v/>
      </c>
    </row>
    <row r="121" spans="1:52">
      <c r="A121" s="2">
        <v>19</v>
      </c>
      <c r="C121" s="61" t="s">
        <v>360</v>
      </c>
      <c r="D121" s="122"/>
      <c r="E121" s="70"/>
      <c r="F121" s="475" t="str">
        <f t="shared" si="49"/>
        <v>S</v>
      </c>
      <c r="G121" s="61"/>
      <c r="H121" s="61"/>
      <c r="I121" s="168"/>
      <c r="J121" s="70"/>
      <c r="K121" s="104" t="str">
        <f>IFERROR(VLOOKUP($G121,'様式8-3'!$B$63:$N$118,2,FALSE),"")</f>
        <v/>
      </c>
      <c r="L121" s="104" t="str">
        <f>IFERROR(VLOOKUP($G121,'様式8-3'!$B$63:$N$118,3,FALSE),"")</f>
        <v/>
      </c>
      <c r="M121" s="104" t="str">
        <f>IFERROR(VLOOKUP($G121,'様式8-3'!$B$63:$N$118,4,FALSE),"")</f>
        <v/>
      </c>
      <c r="N121" s="104" t="str">
        <f>IFERROR(VLOOKUP($G121,'様式8-3'!$B$63:$N$118,5,FALSE),"")</f>
        <v/>
      </c>
      <c r="O121" s="104" t="str">
        <f>IFERROR(VLOOKUP($G121,'様式8-3'!$B$63:$N$118,6,FALSE),"")</f>
        <v/>
      </c>
      <c r="P121" s="104" t="str">
        <f>IFERROR(VLOOKUP($G121,'様式8-3'!$B$63:$N$118,7,FALSE),"")</f>
        <v/>
      </c>
      <c r="Q121" s="104" t="str">
        <f>IFERROR(VLOOKUP($G121,'様式8-3'!$B$63:$N$118,8,FALSE),"")</f>
        <v/>
      </c>
      <c r="R121" s="104" t="str">
        <f>IFERROR(VLOOKUP($G121,'様式8-3'!$B$63:$N$118,9,FALSE),"")</f>
        <v/>
      </c>
      <c r="S121" s="61"/>
      <c r="T121" s="69" t="str">
        <f t="shared" si="27"/>
        <v/>
      </c>
      <c r="U121" s="69" t="str">
        <f t="shared" si="50"/>
        <v/>
      </c>
      <c r="V121" s="69" t="str">
        <f t="shared" si="29"/>
        <v/>
      </c>
      <c r="W121" s="69" t="str">
        <f t="shared" si="30"/>
        <v/>
      </c>
      <c r="X121" s="69" t="str">
        <f t="shared" si="31"/>
        <v/>
      </c>
      <c r="Y121" s="69" t="str">
        <f t="shared" si="32"/>
        <v/>
      </c>
      <c r="Z121" s="69" t="str">
        <f t="shared" si="33"/>
        <v/>
      </c>
      <c r="AA121" s="69" t="str">
        <f t="shared" si="34"/>
        <v/>
      </c>
      <c r="AB121" s="576" t="str">
        <f>IFERROR(VLOOKUP($G121,'様式8-3'!$B$63:$N$118,12,FALSE),"")</f>
        <v/>
      </c>
      <c r="AC121" s="576" t="str">
        <f>IFERROR(VLOOKUP($G121,'様式8-3'!$B$63:$N$118,13,FALSE),"")</f>
        <v/>
      </c>
      <c r="AD121" s="61"/>
      <c r="AE121" s="109" t="str">
        <f t="shared" si="51"/>
        <v/>
      </c>
      <c r="AF121" s="109" t="str">
        <f t="shared" si="52"/>
        <v/>
      </c>
      <c r="AK121" s="103" t="str">
        <f t="shared" si="53"/>
        <v/>
      </c>
      <c r="AL121" s="103" t="str">
        <f t="shared" si="35"/>
        <v/>
      </c>
      <c r="AM121" s="103" t="str">
        <f t="shared" si="36"/>
        <v/>
      </c>
      <c r="AN121" s="103" t="str">
        <f t="shared" si="37"/>
        <v/>
      </c>
      <c r="AO121" s="103" t="str">
        <f t="shared" si="38"/>
        <v/>
      </c>
      <c r="AP121" s="103" t="str">
        <f t="shared" si="39"/>
        <v/>
      </c>
      <c r="AQ121" s="103" t="str">
        <f t="shared" si="40"/>
        <v/>
      </c>
      <c r="AR121" s="103" t="str">
        <f t="shared" si="41"/>
        <v/>
      </c>
      <c r="AS121" s="103" t="str">
        <f t="shared" si="54"/>
        <v/>
      </c>
      <c r="AT121" s="103" t="str">
        <f t="shared" si="42"/>
        <v/>
      </c>
      <c r="AU121" s="103" t="str">
        <f t="shared" si="43"/>
        <v/>
      </c>
      <c r="AV121" s="103" t="str">
        <f t="shared" si="44"/>
        <v/>
      </c>
      <c r="AW121" s="103" t="str">
        <f t="shared" si="45"/>
        <v/>
      </c>
      <c r="AX121" s="103" t="str">
        <f t="shared" si="46"/>
        <v/>
      </c>
      <c r="AY121" s="103" t="str">
        <f t="shared" si="47"/>
        <v/>
      </c>
      <c r="AZ121" s="103" t="str">
        <f t="shared" si="48"/>
        <v/>
      </c>
    </row>
    <row r="122" spans="1:52">
      <c r="A122" s="2">
        <v>20</v>
      </c>
      <c r="C122" s="61" t="s">
        <v>361</v>
      </c>
      <c r="D122" s="122"/>
      <c r="E122" s="70"/>
      <c r="F122" s="475" t="str">
        <f t="shared" si="49"/>
        <v>T</v>
      </c>
      <c r="G122" s="61"/>
      <c r="H122" s="61"/>
      <c r="I122" s="168"/>
      <c r="J122" s="70"/>
      <c r="K122" s="104" t="str">
        <f>IFERROR(VLOOKUP($G122,'様式8-3'!$B$63:$N$118,2,FALSE),"")</f>
        <v/>
      </c>
      <c r="L122" s="104" t="str">
        <f>IFERROR(VLOOKUP($G122,'様式8-3'!$B$63:$N$118,3,FALSE),"")</f>
        <v/>
      </c>
      <c r="M122" s="104" t="str">
        <f>IFERROR(VLOOKUP($G122,'様式8-3'!$B$63:$N$118,4,FALSE),"")</f>
        <v/>
      </c>
      <c r="N122" s="104" t="str">
        <f>IFERROR(VLOOKUP($G122,'様式8-3'!$B$63:$N$118,5,FALSE),"")</f>
        <v/>
      </c>
      <c r="O122" s="104" t="str">
        <f>IFERROR(VLOOKUP($G122,'様式8-3'!$B$63:$N$118,6,FALSE),"")</f>
        <v/>
      </c>
      <c r="P122" s="104" t="str">
        <f>IFERROR(VLOOKUP($G122,'様式8-3'!$B$63:$N$118,7,FALSE),"")</f>
        <v/>
      </c>
      <c r="Q122" s="104" t="str">
        <f>IFERROR(VLOOKUP($G122,'様式8-3'!$B$63:$N$118,8,FALSE),"")</f>
        <v/>
      </c>
      <c r="R122" s="104" t="str">
        <f>IFERROR(VLOOKUP($G122,'様式8-3'!$B$63:$N$118,9,FALSE),"")</f>
        <v/>
      </c>
      <c r="S122" s="61"/>
      <c r="T122" s="69" t="str">
        <f t="shared" si="27"/>
        <v/>
      </c>
      <c r="U122" s="69" t="str">
        <f t="shared" si="50"/>
        <v/>
      </c>
      <c r="V122" s="69" t="str">
        <f t="shared" si="29"/>
        <v/>
      </c>
      <c r="W122" s="69" t="str">
        <f t="shared" si="30"/>
        <v/>
      </c>
      <c r="X122" s="69" t="str">
        <f t="shared" si="31"/>
        <v/>
      </c>
      <c r="Y122" s="69" t="str">
        <f t="shared" si="32"/>
        <v/>
      </c>
      <c r="Z122" s="69" t="str">
        <f t="shared" si="33"/>
        <v/>
      </c>
      <c r="AA122" s="69" t="str">
        <f t="shared" si="34"/>
        <v/>
      </c>
      <c r="AB122" s="576" t="str">
        <f>IFERROR(VLOOKUP($G122,'様式8-3'!$B$63:$N$118,12,FALSE),"")</f>
        <v/>
      </c>
      <c r="AC122" s="576" t="str">
        <f>IFERROR(VLOOKUP($G122,'様式8-3'!$B$63:$N$118,13,FALSE),"")</f>
        <v/>
      </c>
      <c r="AD122" s="61"/>
      <c r="AE122" s="109" t="str">
        <f t="shared" si="51"/>
        <v/>
      </c>
      <c r="AF122" s="109" t="str">
        <f t="shared" si="52"/>
        <v/>
      </c>
      <c r="AK122" s="103" t="str">
        <f t="shared" si="53"/>
        <v/>
      </c>
      <c r="AL122" s="103" t="str">
        <f t="shared" si="35"/>
        <v/>
      </c>
      <c r="AM122" s="103" t="str">
        <f t="shared" si="36"/>
        <v/>
      </c>
      <c r="AN122" s="103" t="str">
        <f t="shared" si="37"/>
        <v/>
      </c>
      <c r="AO122" s="103" t="str">
        <f t="shared" si="38"/>
        <v/>
      </c>
      <c r="AP122" s="103" t="str">
        <f t="shared" si="39"/>
        <v/>
      </c>
      <c r="AQ122" s="103" t="str">
        <f t="shared" si="40"/>
        <v/>
      </c>
      <c r="AR122" s="103" t="str">
        <f t="shared" si="41"/>
        <v/>
      </c>
      <c r="AS122" s="103" t="str">
        <f t="shared" si="54"/>
        <v/>
      </c>
      <c r="AT122" s="103" t="str">
        <f t="shared" si="42"/>
        <v/>
      </c>
      <c r="AU122" s="103" t="str">
        <f t="shared" si="43"/>
        <v/>
      </c>
      <c r="AV122" s="103" t="str">
        <f t="shared" si="44"/>
        <v/>
      </c>
      <c r="AW122" s="103" t="str">
        <f t="shared" si="45"/>
        <v/>
      </c>
      <c r="AX122" s="103" t="str">
        <f t="shared" si="46"/>
        <v/>
      </c>
      <c r="AY122" s="103" t="str">
        <f t="shared" si="47"/>
        <v/>
      </c>
      <c r="AZ122" s="103" t="str">
        <f t="shared" si="48"/>
        <v/>
      </c>
    </row>
    <row r="123" spans="1:52">
      <c r="A123" s="2">
        <v>21</v>
      </c>
      <c r="C123" s="61" t="s">
        <v>362</v>
      </c>
      <c r="D123" s="122"/>
      <c r="E123" s="70"/>
      <c r="F123" s="475" t="str">
        <f t="shared" si="49"/>
        <v>U</v>
      </c>
      <c r="G123" s="61"/>
      <c r="H123" s="61"/>
      <c r="I123" s="168"/>
      <c r="J123" s="70"/>
      <c r="K123" s="104" t="str">
        <f>IFERROR(VLOOKUP($G123,'様式8-3'!$B$63:$N$118,2,FALSE),"")</f>
        <v/>
      </c>
      <c r="L123" s="104" t="str">
        <f>IFERROR(VLOOKUP($G123,'様式8-3'!$B$63:$N$118,3,FALSE),"")</f>
        <v/>
      </c>
      <c r="M123" s="104" t="str">
        <f>IFERROR(VLOOKUP($G123,'様式8-3'!$B$63:$N$118,4,FALSE),"")</f>
        <v/>
      </c>
      <c r="N123" s="104" t="str">
        <f>IFERROR(VLOOKUP($G123,'様式8-3'!$B$63:$N$118,5,FALSE),"")</f>
        <v/>
      </c>
      <c r="O123" s="104" t="str">
        <f>IFERROR(VLOOKUP($G123,'様式8-3'!$B$63:$N$118,6,FALSE),"")</f>
        <v/>
      </c>
      <c r="P123" s="104" t="str">
        <f>IFERROR(VLOOKUP($G123,'様式8-3'!$B$63:$N$118,7,FALSE),"")</f>
        <v/>
      </c>
      <c r="Q123" s="104" t="str">
        <f>IFERROR(VLOOKUP($G123,'様式8-3'!$B$63:$N$118,8,FALSE),"")</f>
        <v/>
      </c>
      <c r="R123" s="104" t="str">
        <f>IFERROR(VLOOKUP($G123,'様式8-3'!$B$63:$N$118,9,FALSE),"")</f>
        <v/>
      </c>
      <c r="S123" s="61"/>
      <c r="T123" s="69" t="str">
        <f t="shared" si="27"/>
        <v/>
      </c>
      <c r="U123" s="69" t="str">
        <f t="shared" si="50"/>
        <v/>
      </c>
      <c r="V123" s="69" t="str">
        <f t="shared" si="29"/>
        <v/>
      </c>
      <c r="W123" s="69" t="str">
        <f t="shared" si="30"/>
        <v/>
      </c>
      <c r="X123" s="69" t="str">
        <f t="shared" si="31"/>
        <v/>
      </c>
      <c r="Y123" s="69" t="str">
        <f t="shared" si="32"/>
        <v/>
      </c>
      <c r="Z123" s="69" t="str">
        <f t="shared" si="33"/>
        <v/>
      </c>
      <c r="AA123" s="69" t="str">
        <f t="shared" si="34"/>
        <v/>
      </c>
      <c r="AB123" s="576" t="str">
        <f>IFERROR(VLOOKUP($G123,'様式8-3'!$B$63:$N$118,12,FALSE),"")</f>
        <v/>
      </c>
      <c r="AC123" s="576" t="str">
        <f>IFERROR(VLOOKUP($G123,'様式8-3'!$B$63:$N$118,13,FALSE),"")</f>
        <v/>
      </c>
      <c r="AD123" s="61"/>
      <c r="AE123" s="109" t="str">
        <f t="shared" si="51"/>
        <v/>
      </c>
      <c r="AF123" s="109" t="str">
        <f t="shared" si="52"/>
        <v/>
      </c>
      <c r="AK123" s="103" t="str">
        <f t="shared" si="53"/>
        <v/>
      </c>
      <c r="AL123" s="103" t="str">
        <f t="shared" si="35"/>
        <v/>
      </c>
      <c r="AM123" s="103" t="str">
        <f t="shared" si="36"/>
        <v/>
      </c>
      <c r="AN123" s="103" t="str">
        <f t="shared" si="37"/>
        <v/>
      </c>
      <c r="AO123" s="103" t="str">
        <f t="shared" si="38"/>
        <v/>
      </c>
      <c r="AP123" s="103" t="str">
        <f t="shared" si="39"/>
        <v/>
      </c>
      <c r="AQ123" s="103" t="str">
        <f t="shared" si="40"/>
        <v/>
      </c>
      <c r="AR123" s="103" t="str">
        <f t="shared" si="41"/>
        <v/>
      </c>
      <c r="AS123" s="103" t="str">
        <f t="shared" si="54"/>
        <v/>
      </c>
      <c r="AT123" s="103" t="str">
        <f t="shared" si="42"/>
        <v/>
      </c>
      <c r="AU123" s="103" t="str">
        <f t="shared" si="43"/>
        <v/>
      </c>
      <c r="AV123" s="103" t="str">
        <f t="shared" si="44"/>
        <v/>
      </c>
      <c r="AW123" s="103" t="str">
        <f t="shared" si="45"/>
        <v/>
      </c>
      <c r="AX123" s="103" t="str">
        <f t="shared" si="46"/>
        <v/>
      </c>
      <c r="AY123" s="103" t="str">
        <f t="shared" si="47"/>
        <v/>
      </c>
      <c r="AZ123" s="103" t="str">
        <f t="shared" si="48"/>
        <v/>
      </c>
    </row>
    <row r="124" spans="1:52">
      <c r="A124" s="2">
        <v>22</v>
      </c>
      <c r="C124" s="61" t="s">
        <v>363</v>
      </c>
      <c r="D124" s="122"/>
      <c r="E124" s="70"/>
      <c r="F124" s="475" t="str">
        <f t="shared" si="49"/>
        <v>V</v>
      </c>
      <c r="G124" s="61"/>
      <c r="H124" s="61"/>
      <c r="I124" s="168"/>
      <c r="J124" s="70"/>
      <c r="K124" s="104" t="str">
        <f>IFERROR(VLOOKUP($G124,'様式8-3'!$B$63:$N$118,2,FALSE),"")</f>
        <v/>
      </c>
      <c r="L124" s="104" t="str">
        <f>IFERROR(VLOOKUP($G124,'様式8-3'!$B$63:$N$118,3,FALSE),"")</f>
        <v/>
      </c>
      <c r="M124" s="104" t="str">
        <f>IFERROR(VLOOKUP($G124,'様式8-3'!$B$63:$N$118,4,FALSE),"")</f>
        <v/>
      </c>
      <c r="N124" s="104" t="str">
        <f>IFERROR(VLOOKUP($G124,'様式8-3'!$B$63:$N$118,5,FALSE),"")</f>
        <v/>
      </c>
      <c r="O124" s="104" t="str">
        <f>IFERROR(VLOOKUP($G124,'様式8-3'!$B$63:$N$118,6,FALSE),"")</f>
        <v/>
      </c>
      <c r="P124" s="104" t="str">
        <f>IFERROR(VLOOKUP($G124,'様式8-3'!$B$63:$N$118,7,FALSE),"")</f>
        <v/>
      </c>
      <c r="Q124" s="104" t="str">
        <f>IFERROR(VLOOKUP($G124,'様式8-3'!$B$63:$N$118,8,FALSE),"")</f>
        <v/>
      </c>
      <c r="R124" s="104" t="str">
        <f>IFERROR(VLOOKUP($G124,'様式8-3'!$B$63:$N$118,9,FALSE),"")</f>
        <v/>
      </c>
      <c r="S124" s="61"/>
      <c r="T124" s="69" t="str">
        <f t="shared" si="27"/>
        <v/>
      </c>
      <c r="U124" s="69" t="str">
        <f t="shared" si="50"/>
        <v/>
      </c>
      <c r="V124" s="69" t="str">
        <f t="shared" si="29"/>
        <v/>
      </c>
      <c r="W124" s="69" t="str">
        <f t="shared" si="30"/>
        <v/>
      </c>
      <c r="X124" s="69" t="str">
        <f t="shared" si="31"/>
        <v/>
      </c>
      <c r="Y124" s="69" t="str">
        <f t="shared" si="32"/>
        <v/>
      </c>
      <c r="Z124" s="69" t="str">
        <f t="shared" si="33"/>
        <v/>
      </c>
      <c r="AA124" s="69" t="str">
        <f t="shared" si="34"/>
        <v/>
      </c>
      <c r="AB124" s="576" t="str">
        <f>IFERROR(VLOOKUP($G124,'様式8-3'!$B$63:$N$118,12,FALSE),"")</f>
        <v/>
      </c>
      <c r="AC124" s="576" t="str">
        <f>IFERROR(VLOOKUP($G124,'様式8-3'!$B$63:$N$118,13,FALSE),"")</f>
        <v/>
      </c>
      <c r="AD124" s="61"/>
      <c r="AE124" s="109" t="str">
        <f t="shared" si="51"/>
        <v/>
      </c>
      <c r="AF124" s="109" t="str">
        <f t="shared" si="52"/>
        <v/>
      </c>
      <c r="AK124" s="103" t="str">
        <f t="shared" si="53"/>
        <v/>
      </c>
      <c r="AL124" s="103" t="str">
        <f t="shared" si="35"/>
        <v/>
      </c>
      <c r="AM124" s="103" t="str">
        <f t="shared" si="36"/>
        <v/>
      </c>
      <c r="AN124" s="103" t="str">
        <f t="shared" si="37"/>
        <v/>
      </c>
      <c r="AO124" s="103" t="str">
        <f t="shared" si="38"/>
        <v/>
      </c>
      <c r="AP124" s="103" t="str">
        <f t="shared" si="39"/>
        <v/>
      </c>
      <c r="AQ124" s="103" t="str">
        <f t="shared" si="40"/>
        <v/>
      </c>
      <c r="AR124" s="103" t="str">
        <f t="shared" si="41"/>
        <v/>
      </c>
      <c r="AS124" s="103" t="str">
        <f t="shared" si="54"/>
        <v/>
      </c>
      <c r="AT124" s="103" t="str">
        <f t="shared" si="42"/>
        <v/>
      </c>
      <c r="AU124" s="103" t="str">
        <f t="shared" si="43"/>
        <v/>
      </c>
      <c r="AV124" s="103" t="str">
        <f t="shared" si="44"/>
        <v/>
      </c>
      <c r="AW124" s="103" t="str">
        <f t="shared" si="45"/>
        <v/>
      </c>
      <c r="AX124" s="103" t="str">
        <f t="shared" si="46"/>
        <v/>
      </c>
      <c r="AY124" s="103" t="str">
        <f t="shared" si="47"/>
        <v/>
      </c>
      <c r="AZ124" s="103" t="str">
        <f t="shared" si="48"/>
        <v/>
      </c>
    </row>
    <row r="125" spans="1:52">
      <c r="A125" s="2">
        <v>23</v>
      </c>
      <c r="C125" s="61" t="s">
        <v>364</v>
      </c>
      <c r="D125" s="122"/>
      <c r="E125" s="70"/>
      <c r="F125" s="475" t="str">
        <f t="shared" si="49"/>
        <v>W</v>
      </c>
      <c r="G125" s="61"/>
      <c r="H125" s="61"/>
      <c r="I125" s="168"/>
      <c r="J125" s="70"/>
      <c r="K125" s="104" t="str">
        <f>IFERROR(VLOOKUP($G125,'様式8-3'!$B$63:$N$118,2,FALSE),"")</f>
        <v/>
      </c>
      <c r="L125" s="104" t="str">
        <f>IFERROR(VLOOKUP($G125,'様式8-3'!$B$63:$N$118,3,FALSE),"")</f>
        <v/>
      </c>
      <c r="M125" s="104" t="str">
        <f>IFERROR(VLOOKUP($G125,'様式8-3'!$B$63:$N$118,4,FALSE),"")</f>
        <v/>
      </c>
      <c r="N125" s="104" t="str">
        <f>IFERROR(VLOOKUP($G125,'様式8-3'!$B$63:$N$118,5,FALSE),"")</f>
        <v/>
      </c>
      <c r="O125" s="104" t="str">
        <f>IFERROR(VLOOKUP($G125,'様式8-3'!$B$63:$N$118,6,FALSE),"")</f>
        <v/>
      </c>
      <c r="P125" s="104" t="str">
        <f>IFERROR(VLOOKUP($G125,'様式8-3'!$B$63:$N$118,7,FALSE),"")</f>
        <v/>
      </c>
      <c r="Q125" s="104" t="str">
        <f>IFERROR(VLOOKUP($G125,'様式8-3'!$B$63:$N$118,8,FALSE),"")</f>
        <v/>
      </c>
      <c r="R125" s="104" t="str">
        <f>IFERROR(VLOOKUP($G125,'様式8-3'!$B$63:$N$118,9,FALSE),"")</f>
        <v/>
      </c>
      <c r="S125" s="61"/>
      <c r="T125" s="69" t="str">
        <f t="shared" si="27"/>
        <v/>
      </c>
      <c r="U125" s="69" t="str">
        <f t="shared" si="50"/>
        <v/>
      </c>
      <c r="V125" s="69" t="str">
        <f t="shared" si="29"/>
        <v/>
      </c>
      <c r="W125" s="69" t="str">
        <f t="shared" si="30"/>
        <v/>
      </c>
      <c r="X125" s="69" t="str">
        <f t="shared" si="31"/>
        <v/>
      </c>
      <c r="Y125" s="69" t="str">
        <f t="shared" si="32"/>
        <v/>
      </c>
      <c r="Z125" s="69" t="str">
        <f t="shared" si="33"/>
        <v/>
      </c>
      <c r="AA125" s="69" t="str">
        <f t="shared" si="34"/>
        <v/>
      </c>
      <c r="AB125" s="576" t="str">
        <f>IFERROR(VLOOKUP($G125,'様式8-3'!$B$63:$N$118,12,FALSE),"")</f>
        <v/>
      </c>
      <c r="AC125" s="576" t="str">
        <f>IFERROR(VLOOKUP($G125,'様式8-3'!$B$63:$N$118,13,FALSE),"")</f>
        <v/>
      </c>
      <c r="AD125" s="61"/>
      <c r="AE125" s="109" t="str">
        <f t="shared" si="51"/>
        <v/>
      </c>
      <c r="AF125" s="109" t="str">
        <f t="shared" si="52"/>
        <v/>
      </c>
      <c r="AK125" s="103" t="str">
        <f t="shared" si="53"/>
        <v/>
      </c>
      <c r="AL125" s="103" t="str">
        <f t="shared" si="35"/>
        <v/>
      </c>
      <c r="AM125" s="103" t="str">
        <f t="shared" si="36"/>
        <v/>
      </c>
      <c r="AN125" s="103" t="str">
        <f t="shared" si="37"/>
        <v/>
      </c>
      <c r="AO125" s="103" t="str">
        <f t="shared" si="38"/>
        <v/>
      </c>
      <c r="AP125" s="103" t="str">
        <f t="shared" si="39"/>
        <v/>
      </c>
      <c r="AQ125" s="103" t="str">
        <f t="shared" si="40"/>
        <v/>
      </c>
      <c r="AR125" s="103" t="str">
        <f t="shared" si="41"/>
        <v/>
      </c>
      <c r="AS125" s="103" t="str">
        <f t="shared" si="54"/>
        <v/>
      </c>
      <c r="AT125" s="103" t="str">
        <f t="shared" si="42"/>
        <v/>
      </c>
      <c r="AU125" s="103" t="str">
        <f t="shared" si="43"/>
        <v/>
      </c>
      <c r="AV125" s="103" t="str">
        <f t="shared" si="44"/>
        <v/>
      </c>
      <c r="AW125" s="103" t="str">
        <f t="shared" si="45"/>
        <v/>
      </c>
      <c r="AX125" s="103" t="str">
        <f t="shared" si="46"/>
        <v/>
      </c>
      <c r="AY125" s="103" t="str">
        <f t="shared" si="47"/>
        <v/>
      </c>
      <c r="AZ125" s="103" t="str">
        <f t="shared" si="48"/>
        <v/>
      </c>
    </row>
    <row r="126" spans="1:52">
      <c r="A126" s="2">
        <v>24</v>
      </c>
      <c r="C126" s="61" t="s">
        <v>365</v>
      </c>
      <c r="D126" s="122"/>
      <c r="E126" s="70"/>
      <c r="F126" s="475" t="str">
        <f t="shared" si="49"/>
        <v>X</v>
      </c>
      <c r="G126" s="61"/>
      <c r="H126" s="61"/>
      <c r="I126" s="168"/>
      <c r="J126" s="70"/>
      <c r="K126" s="104" t="str">
        <f>IFERROR(VLOOKUP($G126,'様式8-3'!$B$63:$N$118,2,FALSE),"")</f>
        <v/>
      </c>
      <c r="L126" s="104" t="str">
        <f>IFERROR(VLOOKUP($G126,'様式8-3'!$B$63:$N$118,3,FALSE),"")</f>
        <v/>
      </c>
      <c r="M126" s="104" t="str">
        <f>IFERROR(VLOOKUP($G126,'様式8-3'!$B$63:$N$118,4,FALSE),"")</f>
        <v/>
      </c>
      <c r="N126" s="104" t="str">
        <f>IFERROR(VLOOKUP($G126,'様式8-3'!$B$63:$N$118,5,FALSE),"")</f>
        <v/>
      </c>
      <c r="O126" s="104" t="str">
        <f>IFERROR(VLOOKUP($G126,'様式8-3'!$B$63:$N$118,6,FALSE),"")</f>
        <v/>
      </c>
      <c r="P126" s="104" t="str">
        <f>IFERROR(VLOOKUP($G126,'様式8-3'!$B$63:$N$118,7,FALSE),"")</f>
        <v/>
      </c>
      <c r="Q126" s="104" t="str">
        <f>IFERROR(VLOOKUP($G126,'様式8-3'!$B$63:$N$118,8,FALSE),"")</f>
        <v/>
      </c>
      <c r="R126" s="104" t="str">
        <f>IFERROR(VLOOKUP($G126,'様式8-3'!$B$63:$N$118,9,FALSE),"")</f>
        <v/>
      </c>
      <c r="S126" s="61"/>
      <c r="T126" s="69" t="str">
        <f t="shared" si="27"/>
        <v/>
      </c>
      <c r="U126" s="69" t="str">
        <f t="shared" si="50"/>
        <v/>
      </c>
      <c r="V126" s="69" t="str">
        <f t="shared" si="29"/>
        <v/>
      </c>
      <c r="W126" s="69" t="str">
        <f t="shared" si="30"/>
        <v/>
      </c>
      <c r="X126" s="69" t="str">
        <f t="shared" si="31"/>
        <v/>
      </c>
      <c r="Y126" s="69" t="str">
        <f t="shared" si="32"/>
        <v/>
      </c>
      <c r="Z126" s="69" t="str">
        <f t="shared" si="33"/>
        <v/>
      </c>
      <c r="AA126" s="69" t="str">
        <f t="shared" si="34"/>
        <v/>
      </c>
      <c r="AB126" s="576" t="str">
        <f>IFERROR(VLOOKUP($G126,'様式8-3'!$B$63:$N$118,12,FALSE),"")</f>
        <v/>
      </c>
      <c r="AC126" s="576" t="str">
        <f>IFERROR(VLOOKUP($G126,'様式8-3'!$B$63:$N$118,13,FALSE),"")</f>
        <v/>
      </c>
      <c r="AD126" s="61"/>
      <c r="AE126" s="109" t="str">
        <f t="shared" si="51"/>
        <v/>
      </c>
      <c r="AF126" s="109" t="str">
        <f t="shared" si="52"/>
        <v/>
      </c>
      <c r="AK126" s="103" t="str">
        <f t="shared" si="53"/>
        <v/>
      </c>
      <c r="AL126" s="103" t="str">
        <f t="shared" si="35"/>
        <v/>
      </c>
      <c r="AM126" s="103" t="str">
        <f t="shared" si="36"/>
        <v/>
      </c>
      <c r="AN126" s="103" t="str">
        <f t="shared" si="37"/>
        <v/>
      </c>
      <c r="AO126" s="103" t="str">
        <f t="shared" si="38"/>
        <v/>
      </c>
      <c r="AP126" s="103" t="str">
        <f t="shared" si="39"/>
        <v/>
      </c>
      <c r="AQ126" s="103" t="str">
        <f t="shared" si="40"/>
        <v/>
      </c>
      <c r="AR126" s="103" t="str">
        <f t="shared" si="41"/>
        <v/>
      </c>
      <c r="AS126" s="103" t="str">
        <f t="shared" si="54"/>
        <v/>
      </c>
      <c r="AT126" s="103" t="str">
        <f t="shared" si="42"/>
        <v/>
      </c>
      <c r="AU126" s="103" t="str">
        <f t="shared" si="43"/>
        <v/>
      </c>
      <c r="AV126" s="103" t="str">
        <f t="shared" si="44"/>
        <v/>
      </c>
      <c r="AW126" s="103" t="str">
        <f t="shared" si="45"/>
        <v/>
      </c>
      <c r="AX126" s="103" t="str">
        <f t="shared" si="46"/>
        <v/>
      </c>
      <c r="AY126" s="103" t="str">
        <f t="shared" si="47"/>
        <v/>
      </c>
      <c r="AZ126" s="103" t="str">
        <f t="shared" si="48"/>
        <v/>
      </c>
    </row>
    <row r="127" spans="1:52">
      <c r="A127" s="2">
        <v>25</v>
      </c>
      <c r="C127" s="61" t="s">
        <v>366</v>
      </c>
      <c r="D127" s="122"/>
      <c r="E127" s="70"/>
      <c r="F127" s="475" t="str">
        <f t="shared" si="49"/>
        <v>Y</v>
      </c>
      <c r="G127" s="61"/>
      <c r="H127" s="61"/>
      <c r="I127" s="168"/>
      <c r="J127" s="70"/>
      <c r="K127" s="104" t="str">
        <f>IFERROR(VLOOKUP($G127,'様式8-3'!$B$63:$N$118,2,FALSE),"")</f>
        <v/>
      </c>
      <c r="L127" s="104" t="str">
        <f>IFERROR(VLOOKUP($G127,'様式8-3'!$B$63:$N$118,3,FALSE),"")</f>
        <v/>
      </c>
      <c r="M127" s="104" t="str">
        <f>IFERROR(VLOOKUP($G127,'様式8-3'!$B$63:$N$118,4,FALSE),"")</f>
        <v/>
      </c>
      <c r="N127" s="104" t="str">
        <f>IFERROR(VLOOKUP($G127,'様式8-3'!$B$63:$N$118,5,FALSE),"")</f>
        <v/>
      </c>
      <c r="O127" s="104" t="str">
        <f>IFERROR(VLOOKUP($G127,'様式8-3'!$B$63:$N$118,6,FALSE),"")</f>
        <v/>
      </c>
      <c r="P127" s="104" t="str">
        <f>IFERROR(VLOOKUP($G127,'様式8-3'!$B$63:$N$118,7,FALSE),"")</f>
        <v/>
      </c>
      <c r="Q127" s="104" t="str">
        <f>IFERROR(VLOOKUP($G127,'様式8-3'!$B$63:$N$118,8,FALSE),"")</f>
        <v/>
      </c>
      <c r="R127" s="104" t="str">
        <f>IFERROR(VLOOKUP($G127,'様式8-3'!$B$63:$N$118,9,FALSE),"")</f>
        <v/>
      </c>
      <c r="S127" s="61"/>
      <c r="T127" s="69" t="str">
        <f t="shared" si="27"/>
        <v/>
      </c>
      <c r="U127" s="69" t="str">
        <f t="shared" si="50"/>
        <v/>
      </c>
      <c r="V127" s="69" t="str">
        <f t="shared" si="29"/>
        <v/>
      </c>
      <c r="W127" s="69" t="str">
        <f t="shared" si="30"/>
        <v/>
      </c>
      <c r="X127" s="69" t="str">
        <f t="shared" si="31"/>
        <v/>
      </c>
      <c r="Y127" s="69" t="str">
        <f t="shared" si="32"/>
        <v/>
      </c>
      <c r="Z127" s="69" t="str">
        <f t="shared" si="33"/>
        <v/>
      </c>
      <c r="AA127" s="69" t="str">
        <f t="shared" si="34"/>
        <v/>
      </c>
      <c r="AB127" s="576" t="str">
        <f>IFERROR(VLOOKUP($G127,'様式8-3'!$B$63:$N$118,12,FALSE),"")</f>
        <v/>
      </c>
      <c r="AC127" s="576" t="str">
        <f>IFERROR(VLOOKUP($G127,'様式8-3'!$B$63:$N$118,13,FALSE),"")</f>
        <v/>
      </c>
      <c r="AD127" s="61"/>
      <c r="AE127" s="109" t="str">
        <f t="shared" si="51"/>
        <v/>
      </c>
      <c r="AF127" s="109" t="str">
        <f t="shared" si="52"/>
        <v/>
      </c>
      <c r="AK127" s="103" t="str">
        <f t="shared" si="53"/>
        <v/>
      </c>
      <c r="AL127" s="103" t="str">
        <f t="shared" si="35"/>
        <v/>
      </c>
      <c r="AM127" s="103" t="str">
        <f t="shared" si="36"/>
        <v/>
      </c>
      <c r="AN127" s="103" t="str">
        <f t="shared" si="37"/>
        <v/>
      </c>
      <c r="AO127" s="103" t="str">
        <f t="shared" si="38"/>
        <v/>
      </c>
      <c r="AP127" s="103" t="str">
        <f t="shared" si="39"/>
        <v/>
      </c>
      <c r="AQ127" s="103" t="str">
        <f t="shared" si="40"/>
        <v/>
      </c>
      <c r="AR127" s="103" t="str">
        <f t="shared" si="41"/>
        <v/>
      </c>
      <c r="AS127" s="103" t="str">
        <f t="shared" si="54"/>
        <v/>
      </c>
      <c r="AT127" s="103" t="str">
        <f t="shared" si="42"/>
        <v/>
      </c>
      <c r="AU127" s="103" t="str">
        <f t="shared" si="43"/>
        <v/>
      </c>
      <c r="AV127" s="103" t="str">
        <f t="shared" si="44"/>
        <v/>
      </c>
      <c r="AW127" s="103" t="str">
        <f t="shared" si="45"/>
        <v/>
      </c>
      <c r="AX127" s="103" t="str">
        <f t="shared" si="46"/>
        <v/>
      </c>
      <c r="AY127" s="103" t="str">
        <f t="shared" si="47"/>
        <v/>
      </c>
      <c r="AZ127" s="103" t="str">
        <f t="shared" si="48"/>
        <v/>
      </c>
    </row>
    <row r="128" spans="1:52">
      <c r="A128" s="2">
        <v>26</v>
      </c>
      <c r="C128" s="61" t="s">
        <v>367</v>
      </c>
      <c r="D128" s="122"/>
      <c r="E128" s="70"/>
      <c r="F128" s="475" t="str">
        <f t="shared" si="49"/>
        <v>Z</v>
      </c>
      <c r="G128" s="61"/>
      <c r="H128" s="61"/>
      <c r="I128" s="168"/>
      <c r="J128" s="70"/>
      <c r="K128" s="104" t="str">
        <f>IFERROR(VLOOKUP($G128,'様式8-3'!$B$63:$N$118,2,FALSE),"")</f>
        <v/>
      </c>
      <c r="L128" s="104" t="str">
        <f>IFERROR(VLOOKUP($G128,'様式8-3'!$B$63:$N$118,3,FALSE),"")</f>
        <v/>
      </c>
      <c r="M128" s="104" t="str">
        <f>IFERROR(VLOOKUP($G128,'様式8-3'!$B$63:$N$118,4,FALSE),"")</f>
        <v/>
      </c>
      <c r="N128" s="104" t="str">
        <f>IFERROR(VLOOKUP($G128,'様式8-3'!$B$63:$N$118,5,FALSE),"")</f>
        <v/>
      </c>
      <c r="O128" s="104" t="str">
        <f>IFERROR(VLOOKUP($G128,'様式8-3'!$B$63:$N$118,6,FALSE),"")</f>
        <v/>
      </c>
      <c r="P128" s="104" t="str">
        <f>IFERROR(VLOOKUP($G128,'様式8-3'!$B$63:$N$118,7,FALSE),"")</f>
        <v/>
      </c>
      <c r="Q128" s="104" t="str">
        <f>IFERROR(VLOOKUP($G128,'様式8-3'!$B$63:$N$118,8,FALSE),"")</f>
        <v/>
      </c>
      <c r="R128" s="104" t="str">
        <f>IFERROR(VLOOKUP($G128,'様式8-3'!$B$63:$N$118,9,FALSE),"")</f>
        <v/>
      </c>
      <c r="S128" s="61"/>
      <c r="T128" s="69" t="str">
        <f t="shared" si="27"/>
        <v/>
      </c>
      <c r="U128" s="69" t="str">
        <f t="shared" si="50"/>
        <v/>
      </c>
      <c r="V128" s="69" t="str">
        <f t="shared" si="29"/>
        <v/>
      </c>
      <c r="W128" s="69" t="str">
        <f t="shared" si="30"/>
        <v/>
      </c>
      <c r="X128" s="69" t="str">
        <f t="shared" si="31"/>
        <v/>
      </c>
      <c r="Y128" s="69" t="str">
        <f t="shared" si="32"/>
        <v/>
      </c>
      <c r="Z128" s="69" t="str">
        <f t="shared" si="33"/>
        <v/>
      </c>
      <c r="AA128" s="69" t="str">
        <f t="shared" si="34"/>
        <v/>
      </c>
      <c r="AB128" s="576" t="str">
        <f>IFERROR(VLOOKUP($G128,'様式8-3'!$B$63:$N$118,12,FALSE),"")</f>
        <v/>
      </c>
      <c r="AC128" s="576" t="str">
        <f>IFERROR(VLOOKUP($G128,'様式8-3'!$B$63:$N$118,13,FALSE),"")</f>
        <v/>
      </c>
      <c r="AD128" s="61"/>
      <c r="AE128" s="109" t="str">
        <f t="shared" si="51"/>
        <v/>
      </c>
      <c r="AF128" s="109" t="str">
        <f t="shared" si="52"/>
        <v/>
      </c>
      <c r="AK128" s="103" t="str">
        <f t="shared" si="53"/>
        <v/>
      </c>
      <c r="AL128" s="103" t="str">
        <f t="shared" si="35"/>
        <v/>
      </c>
      <c r="AM128" s="103" t="str">
        <f t="shared" si="36"/>
        <v/>
      </c>
      <c r="AN128" s="103" t="str">
        <f t="shared" si="37"/>
        <v/>
      </c>
      <c r="AO128" s="103" t="str">
        <f t="shared" si="38"/>
        <v/>
      </c>
      <c r="AP128" s="103" t="str">
        <f t="shared" si="39"/>
        <v/>
      </c>
      <c r="AQ128" s="103" t="str">
        <f t="shared" si="40"/>
        <v/>
      </c>
      <c r="AR128" s="103" t="str">
        <f t="shared" si="41"/>
        <v/>
      </c>
      <c r="AS128" s="103" t="str">
        <f t="shared" si="54"/>
        <v/>
      </c>
      <c r="AT128" s="103" t="str">
        <f t="shared" si="42"/>
        <v/>
      </c>
      <c r="AU128" s="103" t="str">
        <f t="shared" si="43"/>
        <v/>
      </c>
      <c r="AV128" s="103" t="str">
        <f t="shared" si="44"/>
        <v/>
      </c>
      <c r="AW128" s="103" t="str">
        <f t="shared" si="45"/>
        <v/>
      </c>
      <c r="AX128" s="103" t="str">
        <f t="shared" si="46"/>
        <v/>
      </c>
      <c r="AY128" s="103" t="str">
        <f t="shared" si="47"/>
        <v/>
      </c>
      <c r="AZ128" s="103" t="str">
        <f t="shared" si="48"/>
        <v/>
      </c>
    </row>
    <row r="129" spans="1:52">
      <c r="A129" s="2">
        <v>27</v>
      </c>
      <c r="C129" s="61" t="s">
        <v>368</v>
      </c>
      <c r="D129" s="122"/>
      <c r="E129" s="70"/>
      <c r="F129" s="475" t="str">
        <f t="shared" si="49"/>
        <v>AA</v>
      </c>
      <c r="G129" s="61"/>
      <c r="H129" s="61"/>
      <c r="I129" s="168"/>
      <c r="J129" s="70"/>
      <c r="K129" s="104" t="str">
        <f>IFERROR(VLOOKUP($G129,'様式8-3'!$B$63:$N$118,2,FALSE),"")</f>
        <v/>
      </c>
      <c r="L129" s="104" t="str">
        <f>IFERROR(VLOOKUP($G129,'様式8-3'!$B$63:$N$118,3,FALSE),"")</f>
        <v/>
      </c>
      <c r="M129" s="104" t="str">
        <f>IFERROR(VLOOKUP($G129,'様式8-3'!$B$63:$N$118,4,FALSE),"")</f>
        <v/>
      </c>
      <c r="N129" s="104" t="str">
        <f>IFERROR(VLOOKUP($G129,'様式8-3'!$B$63:$N$118,5,FALSE),"")</f>
        <v/>
      </c>
      <c r="O129" s="104" t="str">
        <f>IFERROR(VLOOKUP($G129,'様式8-3'!$B$63:$N$118,6,FALSE),"")</f>
        <v/>
      </c>
      <c r="P129" s="104" t="str">
        <f>IFERROR(VLOOKUP($G129,'様式8-3'!$B$63:$N$118,7,FALSE),"")</f>
        <v/>
      </c>
      <c r="Q129" s="104" t="str">
        <f>IFERROR(VLOOKUP($G129,'様式8-3'!$B$63:$N$118,8,FALSE),"")</f>
        <v/>
      </c>
      <c r="R129" s="104" t="str">
        <f>IFERROR(VLOOKUP($G129,'様式8-3'!$B$63:$N$118,9,FALSE),"")</f>
        <v/>
      </c>
      <c r="S129" s="61"/>
      <c r="T129" s="69" t="str">
        <f t="shared" si="27"/>
        <v/>
      </c>
      <c r="U129" s="69" t="str">
        <f t="shared" si="50"/>
        <v/>
      </c>
      <c r="V129" s="69" t="str">
        <f t="shared" si="29"/>
        <v/>
      </c>
      <c r="W129" s="69" t="str">
        <f t="shared" si="30"/>
        <v/>
      </c>
      <c r="X129" s="69" t="str">
        <f t="shared" si="31"/>
        <v/>
      </c>
      <c r="Y129" s="69" t="str">
        <f t="shared" si="32"/>
        <v/>
      </c>
      <c r="Z129" s="69" t="str">
        <f t="shared" si="33"/>
        <v/>
      </c>
      <c r="AA129" s="69" t="str">
        <f t="shared" si="34"/>
        <v/>
      </c>
      <c r="AB129" s="576" t="str">
        <f>IFERROR(VLOOKUP($G129,'様式8-3'!$B$63:$N$118,12,FALSE),"")</f>
        <v/>
      </c>
      <c r="AC129" s="576" t="str">
        <f>IFERROR(VLOOKUP($G129,'様式8-3'!$B$63:$N$118,13,FALSE),"")</f>
        <v/>
      </c>
      <c r="AD129" s="61"/>
      <c r="AE129" s="109" t="str">
        <f t="shared" si="51"/>
        <v/>
      </c>
      <c r="AF129" s="109" t="str">
        <f t="shared" si="52"/>
        <v/>
      </c>
      <c r="AK129" s="103" t="str">
        <f t="shared" si="53"/>
        <v/>
      </c>
      <c r="AL129" s="103" t="str">
        <f t="shared" si="35"/>
        <v/>
      </c>
      <c r="AM129" s="103" t="str">
        <f t="shared" si="36"/>
        <v/>
      </c>
      <c r="AN129" s="103" t="str">
        <f t="shared" si="37"/>
        <v/>
      </c>
      <c r="AO129" s="103" t="str">
        <f t="shared" si="38"/>
        <v/>
      </c>
      <c r="AP129" s="103" t="str">
        <f t="shared" si="39"/>
        <v/>
      </c>
      <c r="AQ129" s="103" t="str">
        <f t="shared" si="40"/>
        <v/>
      </c>
      <c r="AR129" s="103" t="str">
        <f t="shared" si="41"/>
        <v/>
      </c>
      <c r="AS129" s="103" t="str">
        <f t="shared" si="54"/>
        <v/>
      </c>
      <c r="AT129" s="103" t="str">
        <f t="shared" si="42"/>
        <v/>
      </c>
      <c r="AU129" s="103" t="str">
        <f t="shared" si="43"/>
        <v/>
      </c>
      <c r="AV129" s="103" t="str">
        <f t="shared" si="44"/>
        <v/>
      </c>
      <c r="AW129" s="103" t="str">
        <f t="shared" si="45"/>
        <v/>
      </c>
      <c r="AX129" s="103" t="str">
        <f t="shared" si="46"/>
        <v/>
      </c>
      <c r="AY129" s="103" t="str">
        <f t="shared" si="47"/>
        <v/>
      </c>
      <c r="AZ129" s="103" t="str">
        <f t="shared" si="48"/>
        <v/>
      </c>
    </row>
    <row r="130" spans="1:52">
      <c r="C130" s="76" t="s">
        <v>261</v>
      </c>
      <c r="D130" s="123"/>
      <c r="E130" s="75"/>
      <c r="F130" s="75"/>
      <c r="G130" s="75"/>
      <c r="H130" s="75"/>
      <c r="I130" s="75"/>
      <c r="J130" s="75"/>
      <c r="K130" s="105"/>
      <c r="L130" s="105"/>
      <c r="M130" s="105"/>
      <c r="N130" s="105"/>
      <c r="O130" s="105"/>
      <c r="P130" s="105"/>
      <c r="Q130" s="105"/>
      <c r="R130" s="105"/>
      <c r="S130" s="75"/>
      <c r="T130" s="75"/>
      <c r="U130" s="75"/>
      <c r="V130" s="75"/>
      <c r="W130" s="75"/>
      <c r="X130" s="75"/>
      <c r="Y130" s="75"/>
      <c r="Z130" s="105"/>
      <c r="AA130" s="105"/>
      <c r="AB130" s="123"/>
      <c r="AC130" s="123"/>
      <c r="AD130" s="75"/>
      <c r="AE130" s="75"/>
      <c r="AF130" s="75"/>
      <c r="AK130" s="75"/>
      <c r="AL130" s="75"/>
      <c r="AM130" s="75"/>
      <c r="AN130" s="75"/>
      <c r="AO130" s="75"/>
      <c r="AP130" s="75"/>
      <c r="AQ130" s="75"/>
      <c r="AR130" s="75"/>
      <c r="AS130" s="75"/>
      <c r="AT130" s="75"/>
      <c r="AU130" s="75"/>
      <c r="AV130" s="75"/>
      <c r="AW130" s="75"/>
      <c r="AX130" s="75"/>
      <c r="AY130" s="75"/>
      <c r="AZ130" s="75"/>
    </row>
    <row r="131" spans="1:52">
      <c r="R131" s="74" t="s">
        <v>315</v>
      </c>
      <c r="S131" s="68">
        <f>SUM(S102:S130)</f>
        <v>0</v>
      </c>
      <c r="T131" s="102">
        <f>SUM(T102:T130)</f>
        <v>0</v>
      </c>
      <c r="U131" s="102">
        <f>SUM(U102:U130)</f>
        <v>0</v>
      </c>
      <c r="V131" s="102">
        <f t="shared" ref="V131:AA131" si="55">SUM(V102:V130)</f>
        <v>0</v>
      </c>
      <c r="W131" s="102">
        <f t="shared" si="55"/>
        <v>0</v>
      </c>
      <c r="X131" s="102">
        <f t="shared" si="55"/>
        <v>0</v>
      </c>
      <c r="Y131" s="102">
        <f t="shared" si="55"/>
        <v>0</v>
      </c>
      <c r="Z131" s="102">
        <f t="shared" si="55"/>
        <v>0</v>
      </c>
      <c r="AA131" s="102">
        <f t="shared" si="55"/>
        <v>0</v>
      </c>
    </row>
    <row r="133" spans="1:52">
      <c r="I133" s="153" t="s">
        <v>483</v>
      </c>
      <c r="J133" s="147" t="s">
        <v>389</v>
      </c>
      <c r="O133" s="145" t="s">
        <v>387</v>
      </c>
      <c r="P133" s="146"/>
      <c r="Q133" s="146"/>
      <c r="R133" s="147"/>
      <c r="S133" s="147" t="s">
        <v>389</v>
      </c>
      <c r="T133" s="148" t="s">
        <v>379</v>
      </c>
      <c r="U133" s="149"/>
      <c r="V133" s="148" t="s">
        <v>380</v>
      </c>
      <c r="W133" s="149"/>
      <c r="X133" s="148" t="s">
        <v>381</v>
      </c>
      <c r="Y133" s="149"/>
      <c r="Z133" s="148" t="s">
        <v>382</v>
      </c>
      <c r="AA133" s="149"/>
    </row>
    <row r="134" spans="1:52" ht="24">
      <c r="I134" s="242"/>
      <c r="J134" s="152"/>
      <c r="O134" s="150"/>
      <c r="P134" s="151"/>
      <c r="Q134" s="151"/>
      <c r="R134" s="152"/>
      <c r="S134" s="152"/>
      <c r="T134" s="153" t="s">
        <v>377</v>
      </c>
      <c r="U134" s="153" t="s">
        <v>378</v>
      </c>
      <c r="V134" s="153" t="s">
        <v>377</v>
      </c>
      <c r="W134" s="153" t="s">
        <v>378</v>
      </c>
      <c r="X134" s="153" t="s">
        <v>377</v>
      </c>
      <c r="Y134" s="153" t="s">
        <v>378</v>
      </c>
      <c r="Z134" s="153" t="s">
        <v>377</v>
      </c>
      <c r="AA134" s="153" t="s">
        <v>378</v>
      </c>
    </row>
    <row r="135" spans="1:52">
      <c r="I135" s="475" t="s">
        <v>482</v>
      </c>
      <c r="J135" s="475">
        <f>SUMIF(I102:I130,I135,S102:S130)</f>
        <v>0</v>
      </c>
      <c r="O135" s="172" t="s">
        <v>424</v>
      </c>
      <c r="P135" s="474"/>
      <c r="Q135" s="474"/>
      <c r="R135" s="129"/>
      <c r="S135" s="70"/>
      <c r="T135" s="177">
        <f>SUMPRODUCT(T$102:T$130,$AE$102:$AE$130)</f>
        <v>0</v>
      </c>
      <c r="U135" s="177">
        <f t="shared" ref="U135:AA135" si="56">SUMPRODUCT(U$102:U$130,$AE$102:$AE$130)</f>
        <v>0</v>
      </c>
      <c r="V135" s="177">
        <f t="shared" si="56"/>
        <v>0</v>
      </c>
      <c r="W135" s="177">
        <f t="shared" si="56"/>
        <v>0</v>
      </c>
      <c r="X135" s="177">
        <f t="shared" si="56"/>
        <v>0</v>
      </c>
      <c r="Y135" s="177">
        <f t="shared" si="56"/>
        <v>0</v>
      </c>
      <c r="Z135" s="177">
        <f>SUMPRODUCT(Z$102:Z$130,$AE$102:$AE$130)</f>
        <v>0</v>
      </c>
      <c r="AA135" s="177">
        <f t="shared" si="56"/>
        <v>0</v>
      </c>
    </row>
    <row r="136" spans="1:52">
      <c r="I136" s="475" t="s">
        <v>318</v>
      </c>
      <c r="J136" s="475">
        <f>SUMIF(I102:I130,I136,S102:S130)</f>
        <v>0</v>
      </c>
      <c r="O136" s="473"/>
      <c r="P136" s="171" t="s">
        <v>306</v>
      </c>
      <c r="Q136" s="474"/>
      <c r="R136" s="129"/>
      <c r="S136" s="70"/>
      <c r="T136" s="177">
        <f>SUMIFS(AK$102:AK$130,$I$102:$I$130,$P136)</f>
        <v>0</v>
      </c>
      <c r="U136" s="177">
        <f t="shared" ref="U136:AA136" si="57">SUMIFS(AL$102:AL$130,$I$102:$I$130,$P136)</f>
        <v>0</v>
      </c>
      <c r="V136" s="177">
        <f t="shared" si="57"/>
        <v>0</v>
      </c>
      <c r="W136" s="177">
        <f t="shared" si="57"/>
        <v>0</v>
      </c>
      <c r="X136" s="177">
        <f t="shared" si="57"/>
        <v>0</v>
      </c>
      <c r="Y136" s="177">
        <f t="shared" si="57"/>
        <v>0</v>
      </c>
      <c r="Z136" s="177">
        <f t="shared" si="57"/>
        <v>0</v>
      </c>
      <c r="AA136" s="177">
        <f t="shared" si="57"/>
        <v>0</v>
      </c>
    </row>
    <row r="137" spans="1:52">
      <c r="I137" s="475" t="s">
        <v>485</v>
      </c>
      <c r="J137" s="475">
        <f>S131-SUM(J135:J136)</f>
        <v>0</v>
      </c>
      <c r="O137" s="473"/>
      <c r="P137" s="171" t="s">
        <v>326</v>
      </c>
      <c r="Q137" s="474"/>
      <c r="R137" s="129"/>
      <c r="S137" s="70"/>
      <c r="T137" s="177">
        <f>SUMIFS(AK$102:AK$130,$I$102:$I$130,$P137)</f>
        <v>0</v>
      </c>
      <c r="U137" s="177">
        <f t="shared" ref="U137" si="58">SUMIFS(AL$102:AL$130,$I$102:$I$130,$P137)</f>
        <v>0</v>
      </c>
      <c r="V137" s="177">
        <f t="shared" ref="V137" si="59">SUMIFS(AM$102:AM$130,$I$102:$I$130,$P137)</f>
        <v>0</v>
      </c>
      <c r="W137" s="177">
        <f t="shared" ref="W137" si="60">SUMIFS(AN$102:AN$130,$I$102:$I$130,$P137)</f>
        <v>0</v>
      </c>
      <c r="X137" s="177">
        <f t="shared" ref="X137" si="61">SUMIFS(AO$102:AO$130,$I$102:$I$130,$P137)</f>
        <v>0</v>
      </c>
      <c r="Y137" s="177">
        <f t="shared" ref="Y137" si="62">SUMIFS(AP$102:AP$130,$I$102:$I$130,$P137)</f>
        <v>0</v>
      </c>
      <c r="Z137" s="177">
        <f t="shared" ref="Z137" si="63">SUMIFS(AQ$102:AQ$130,$I$102:$I$130,$P137)</f>
        <v>0</v>
      </c>
      <c r="AA137" s="177">
        <f t="shared" ref="AA137" si="64">SUMIFS(AR$102:AR$130,$I$102:$I$130,$P137)</f>
        <v>0</v>
      </c>
    </row>
    <row r="138" spans="1:52">
      <c r="O138" s="473"/>
      <c r="P138" s="171" t="s">
        <v>485</v>
      </c>
      <c r="Q138" s="474"/>
      <c r="R138" s="129"/>
      <c r="S138" s="70"/>
      <c r="T138" s="177">
        <f>T135-T136-T137</f>
        <v>0</v>
      </c>
      <c r="U138" s="177">
        <f t="shared" ref="U138:AA138" si="65">U135-U136-U137</f>
        <v>0</v>
      </c>
      <c r="V138" s="177">
        <f t="shared" si="65"/>
        <v>0</v>
      </c>
      <c r="W138" s="177">
        <f t="shared" si="65"/>
        <v>0</v>
      </c>
      <c r="X138" s="177">
        <f t="shared" si="65"/>
        <v>0</v>
      </c>
      <c r="Y138" s="177">
        <f t="shared" si="65"/>
        <v>0</v>
      </c>
      <c r="Z138" s="177">
        <f>Z135-Z136-Z137</f>
        <v>0</v>
      </c>
      <c r="AA138" s="177">
        <f t="shared" si="65"/>
        <v>0</v>
      </c>
    </row>
    <row r="139" spans="1:52">
      <c r="O139" s="172" t="s">
        <v>430</v>
      </c>
      <c r="P139" s="474"/>
      <c r="Q139" s="474"/>
      <c r="R139" s="129"/>
      <c r="S139" s="70"/>
      <c r="T139" s="177">
        <f>SUMPRODUCT(T$102:T$130,$AF$102:$AF$130)</f>
        <v>0</v>
      </c>
      <c r="U139" s="177">
        <f t="shared" ref="U139:AA139" si="66">SUMPRODUCT(U$102:U$130,$AF$102:$AF$130)</f>
        <v>0</v>
      </c>
      <c r="V139" s="177">
        <f t="shared" si="66"/>
        <v>0</v>
      </c>
      <c r="W139" s="177">
        <f t="shared" si="66"/>
        <v>0</v>
      </c>
      <c r="X139" s="177">
        <f t="shared" si="66"/>
        <v>0</v>
      </c>
      <c r="Y139" s="177">
        <f t="shared" si="66"/>
        <v>0</v>
      </c>
      <c r="Z139" s="177">
        <f t="shared" si="66"/>
        <v>0</v>
      </c>
      <c r="AA139" s="177">
        <f t="shared" si="66"/>
        <v>0</v>
      </c>
    </row>
    <row r="140" spans="1:52">
      <c r="O140" s="473"/>
      <c r="P140" s="171" t="s">
        <v>306</v>
      </c>
      <c r="Q140" s="474"/>
      <c r="R140" s="129"/>
      <c r="S140" s="70"/>
      <c r="T140" s="177">
        <f>SUMIFS(AS$102:AS$130,$I$102:$I$130,$P140)</f>
        <v>0</v>
      </c>
      <c r="U140" s="177">
        <f t="shared" ref="U140:U141" si="67">SUMIFS(AT$102:AT$130,$I$102:$I$130,$P140)</f>
        <v>0</v>
      </c>
      <c r="V140" s="177">
        <f t="shared" ref="V140:V141" si="68">SUMIFS(AU$102:AU$130,$I$102:$I$130,$P140)</f>
        <v>0</v>
      </c>
      <c r="W140" s="177">
        <f t="shared" ref="W140:W141" si="69">SUMIFS(AV$102:AV$130,$I$102:$I$130,$P140)</f>
        <v>0</v>
      </c>
      <c r="X140" s="177">
        <f t="shared" ref="X140:X141" si="70">SUMIFS(AW$102:AW$130,$I$102:$I$130,$P140)</f>
        <v>0</v>
      </c>
      <c r="Y140" s="177">
        <f t="shared" ref="Y140:Y141" si="71">SUMIFS(AX$102:AX$130,$I$102:$I$130,$P140)</f>
        <v>0</v>
      </c>
      <c r="Z140" s="177">
        <f t="shared" ref="Z140:Z141" si="72">SUMIFS(AY$102:AY$130,$I$102:$I$130,$P140)</f>
        <v>0</v>
      </c>
      <c r="AA140" s="177">
        <f t="shared" ref="AA140:AA141" si="73">SUMIFS(AZ$102:AZ$130,$I$102:$I$130,$P140)</f>
        <v>0</v>
      </c>
    </row>
    <row r="141" spans="1:52">
      <c r="O141" s="473"/>
      <c r="P141" s="171" t="s">
        <v>326</v>
      </c>
      <c r="Q141" s="474"/>
      <c r="R141" s="129"/>
      <c r="S141" s="70"/>
      <c r="T141" s="177">
        <f t="shared" ref="T141" si="74">SUMIFS(AS$102:AS$130,$I$102:$I$130,$P141)</f>
        <v>0</v>
      </c>
      <c r="U141" s="177">
        <f t="shared" si="67"/>
        <v>0</v>
      </c>
      <c r="V141" s="177">
        <f t="shared" si="68"/>
        <v>0</v>
      </c>
      <c r="W141" s="177">
        <f t="shared" si="69"/>
        <v>0</v>
      </c>
      <c r="X141" s="177">
        <f t="shared" si="70"/>
        <v>0</v>
      </c>
      <c r="Y141" s="177">
        <f t="shared" si="71"/>
        <v>0</v>
      </c>
      <c r="Z141" s="177">
        <f t="shared" si="72"/>
        <v>0</v>
      </c>
      <c r="AA141" s="177">
        <f t="shared" si="73"/>
        <v>0</v>
      </c>
    </row>
    <row r="142" spans="1:52">
      <c r="O142" s="473"/>
      <c r="P142" s="171" t="s">
        <v>485</v>
      </c>
      <c r="Q142" s="474"/>
      <c r="R142" s="129"/>
      <c r="S142" s="70"/>
      <c r="T142" s="177">
        <f t="shared" ref="T142:AA142" si="75">T139-T140-T141</f>
        <v>0</v>
      </c>
      <c r="U142" s="177">
        <f t="shared" si="75"/>
        <v>0</v>
      </c>
      <c r="V142" s="177">
        <f t="shared" si="75"/>
        <v>0</v>
      </c>
      <c r="W142" s="177">
        <f t="shared" si="75"/>
        <v>0</v>
      </c>
      <c r="X142" s="177">
        <f t="shared" si="75"/>
        <v>0</v>
      </c>
      <c r="Y142" s="177">
        <f t="shared" si="75"/>
        <v>0</v>
      </c>
      <c r="Z142" s="177">
        <f t="shared" si="75"/>
        <v>0</v>
      </c>
      <c r="AA142" s="177">
        <f t="shared" si="75"/>
        <v>0</v>
      </c>
    </row>
    <row r="143" spans="1:52">
      <c r="O143" s="172" t="s">
        <v>426</v>
      </c>
      <c r="P143" s="474"/>
      <c r="Q143" s="474"/>
      <c r="R143" s="129"/>
      <c r="S143" s="156">
        <f>S131</f>
        <v>0</v>
      </c>
      <c r="T143" s="177">
        <f>SUM(T135,T139)</f>
        <v>0</v>
      </c>
      <c r="U143" s="177">
        <f t="shared" ref="U143:AA143" si="76">SUM(U135,U139)</f>
        <v>0</v>
      </c>
      <c r="V143" s="177">
        <f t="shared" si="76"/>
        <v>0</v>
      </c>
      <c r="W143" s="177">
        <f t="shared" si="76"/>
        <v>0</v>
      </c>
      <c r="X143" s="177">
        <f t="shared" si="76"/>
        <v>0</v>
      </c>
      <c r="Y143" s="177">
        <f t="shared" si="76"/>
        <v>0</v>
      </c>
      <c r="Z143" s="177">
        <f t="shared" si="76"/>
        <v>0</v>
      </c>
      <c r="AA143" s="177">
        <f t="shared" si="76"/>
        <v>0</v>
      </c>
    </row>
  </sheetData>
  <mergeCells count="10">
    <mergeCell ref="I3:L3"/>
    <mergeCell ref="C100:C101"/>
    <mergeCell ref="D100:D101"/>
    <mergeCell ref="E100:E101"/>
    <mergeCell ref="C9:C10"/>
    <mergeCell ref="D9:D10"/>
    <mergeCell ref="E9:E10"/>
    <mergeCell ref="G3:H3"/>
    <mergeCell ref="B3:D3"/>
    <mergeCell ref="C6:AI6"/>
  </mergeCells>
  <phoneticPr fontId="3"/>
  <conditionalFormatting sqref="E12:E82">
    <cfRule type="containsText" dxfId="11" priority="5" operator="containsText" text="特別教室">
      <formula>NOT(ISERROR(SEARCH("特別教室",E12)))</formula>
    </cfRule>
    <cfRule type="containsText" dxfId="10" priority="6" operator="containsText" text="管理諸室">
      <formula>NOT(ISERROR(SEARCH("管理諸室",E12)))</formula>
    </cfRule>
    <cfRule type="containsText" dxfId="9" priority="7" operator="containsText" text="普通教室">
      <formula>NOT(ISERROR(SEARCH("普通教室",E12)))</formula>
    </cfRule>
  </conditionalFormatting>
  <pageMargins left="0.78740157480314965" right="0.78740157480314965" top="0.78740157480314965" bottom="0.59055118110236227" header="0.51181102362204722" footer="0.51181102362204722"/>
  <pageSetup paperSize="8" scale="62" fitToWidth="0" fitToHeight="0" orientation="landscape" r:id="rId1"/>
  <headerFooter alignWithMargins="0">
    <oddFooter>&amp;C&amp;P</oddFooter>
  </headerFooter>
  <rowBreaks count="1" manualBreakCount="1">
    <brk id="98" min="1" max="34"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入力規則!$B$4</xm:f>
          </x14:formula1>
          <xm:sqref>D130:AF130 AK130:AZ130 D82:AI82</xm:sqref>
        </x14:dataValidation>
        <x14:dataValidation type="list" allowBlank="1" showInputMessage="1" showErrorMessage="1">
          <x14:formula1>
            <xm:f>入力規則!$C$4:$C$6</xm:f>
          </x14:formula1>
          <xm:sqref>E11:E81</xm:sqref>
        </x14:dataValidation>
        <x14:dataValidation type="list" allowBlank="1" showInputMessage="1" showErrorMessage="1">
          <x14:formula1>
            <xm:f>入力規則!$E$4:$E$6</xm:f>
          </x14:formula1>
          <xm:sqref>I102:I129 I11:I81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93"/>
  <sheetViews>
    <sheetView showGridLines="0" showZeros="0" view="pageBreakPreview" zoomScaleNormal="70" zoomScaleSheetLayoutView="100" workbookViewId="0"/>
  </sheetViews>
  <sheetFormatPr defaultColWidth="7.75" defaultRowHeight="12.95" customHeight="1"/>
  <cols>
    <col min="1" max="2" width="1.5" style="167" customWidth="1"/>
    <col min="3" max="3" width="11.75" style="4" customWidth="1"/>
    <col min="4" max="4" width="8" style="167" customWidth="1"/>
    <col min="5" max="5" width="8.25" style="167" bestFit="1" customWidth="1"/>
    <col min="6" max="35" width="6" style="167" customWidth="1"/>
    <col min="36" max="37" width="11.625" style="167" customWidth="1"/>
    <col min="38" max="38" width="5.875" style="167" customWidth="1"/>
    <col min="39" max="43" width="6.875" style="167" customWidth="1"/>
    <col min="44" max="16384" width="7.75" style="167"/>
  </cols>
  <sheetData>
    <row r="1" spans="2:43" ht="17.25" customHeight="1">
      <c r="B1" s="65" t="s">
        <v>384</v>
      </c>
      <c r="AQ1" s="59" t="s">
        <v>495</v>
      </c>
    </row>
    <row r="2" spans="2:43" ht="6" customHeight="1">
      <c r="C2" s="167"/>
      <c r="AQ2" s="59"/>
    </row>
    <row r="3" spans="2:43" ht="18" customHeight="1">
      <c r="B3" s="846" t="s">
        <v>238</v>
      </c>
      <c r="C3" s="846"/>
      <c r="D3" s="253" t="s">
        <v>554</v>
      </c>
      <c r="E3" s="57"/>
      <c r="F3" s="846" t="s">
        <v>237</v>
      </c>
      <c r="G3" s="846"/>
      <c r="H3" s="841" t="s">
        <v>592</v>
      </c>
      <c r="I3" s="841"/>
      <c r="J3" s="841"/>
      <c r="K3" s="841"/>
      <c r="M3" s="851" t="s">
        <v>427</v>
      </c>
      <c r="N3" s="852"/>
      <c r="O3" s="853"/>
      <c r="P3" s="854" t="s">
        <v>324</v>
      </c>
      <c r="Q3" s="855"/>
      <c r="R3" s="856"/>
      <c r="S3" s="659" t="s">
        <v>583</v>
      </c>
      <c r="T3" s="660"/>
      <c r="U3" s="660"/>
      <c r="V3" s="661" t="s">
        <v>324</v>
      </c>
      <c r="W3" s="661" t="s">
        <v>306</v>
      </c>
      <c r="X3" s="662" t="s">
        <v>326</v>
      </c>
      <c r="Y3" s="663" t="s">
        <v>584</v>
      </c>
      <c r="Z3" s="660"/>
      <c r="AA3" s="660"/>
      <c r="AB3" s="660"/>
      <c r="AC3" s="660"/>
      <c r="AQ3" s="496"/>
    </row>
    <row r="4" spans="2:43" ht="6.75" customHeight="1">
      <c r="C4" s="167"/>
      <c r="X4" s="496"/>
      <c r="AQ4" s="496"/>
    </row>
    <row r="5" spans="2:43" ht="12.95" customHeight="1" thickBot="1">
      <c r="B5" s="58" t="s">
        <v>550</v>
      </c>
      <c r="K5" s="5"/>
      <c r="R5" s="5"/>
    </row>
    <row r="6" spans="2:43" ht="12.95" customHeight="1" thickTop="1">
      <c r="C6" s="1096" t="s">
        <v>16</v>
      </c>
      <c r="D6" s="1097"/>
      <c r="E6" s="1090" t="s">
        <v>16</v>
      </c>
      <c r="F6" s="1091"/>
      <c r="G6" s="1091"/>
      <c r="H6" s="1091"/>
      <c r="I6" s="1091"/>
      <c r="J6" s="1091"/>
      <c r="K6" s="1092"/>
      <c r="L6" s="1090" t="s">
        <v>5</v>
      </c>
      <c r="M6" s="1091"/>
      <c r="N6" s="1091"/>
      <c r="O6" s="1091"/>
      <c r="P6" s="1091"/>
      <c r="Q6" s="1091"/>
      <c r="R6" s="1091"/>
      <c r="S6" s="1091"/>
      <c r="T6" s="1091"/>
      <c r="U6" s="1091"/>
      <c r="V6" s="1091"/>
      <c r="W6" s="1092"/>
      <c r="X6" s="1090" t="s">
        <v>6</v>
      </c>
      <c r="Y6" s="1091"/>
      <c r="Z6" s="1091"/>
      <c r="AA6" s="1091"/>
      <c r="AB6" s="1091"/>
      <c r="AC6" s="1092"/>
      <c r="AD6" s="218" t="s">
        <v>0</v>
      </c>
      <c r="AE6" s="637"/>
      <c r="AF6" s="637"/>
      <c r="AG6" s="637"/>
      <c r="AH6" s="637"/>
      <c r="AI6" s="637"/>
      <c r="AJ6" s="637"/>
      <c r="AK6" s="222"/>
    </row>
    <row r="7" spans="2:43" ht="12.95" customHeight="1">
      <c r="C7" s="916"/>
      <c r="D7" s="917"/>
      <c r="E7" s="1098" t="s">
        <v>4</v>
      </c>
      <c r="F7" s="1093" t="s">
        <v>17</v>
      </c>
      <c r="G7" s="1094"/>
      <c r="H7" s="1094"/>
      <c r="I7" s="1094"/>
      <c r="J7" s="1094"/>
      <c r="K7" s="1095"/>
      <c r="L7" s="1093" t="s">
        <v>18</v>
      </c>
      <c r="M7" s="1094"/>
      <c r="N7" s="1094"/>
      <c r="O7" s="1094"/>
      <c r="P7" s="1094"/>
      <c r="Q7" s="1095"/>
      <c r="R7" s="1093" t="s">
        <v>374</v>
      </c>
      <c r="S7" s="1094"/>
      <c r="T7" s="1094"/>
      <c r="U7" s="1094"/>
      <c r="V7" s="1094"/>
      <c r="W7" s="1095"/>
      <c r="X7" s="1093" t="s">
        <v>19</v>
      </c>
      <c r="Y7" s="1094"/>
      <c r="Z7" s="1094"/>
      <c r="AA7" s="1094"/>
      <c r="AB7" s="1094"/>
      <c r="AC7" s="1095"/>
      <c r="AD7" s="223"/>
      <c r="AE7" s="638"/>
      <c r="AF7" s="638"/>
      <c r="AG7" s="638"/>
      <c r="AH7" s="638"/>
      <c r="AI7" s="638"/>
      <c r="AJ7" s="638"/>
      <c r="AK7" s="224"/>
    </row>
    <row r="8" spans="2:43" ht="12.95" customHeight="1">
      <c r="C8" s="916"/>
      <c r="D8" s="917"/>
      <c r="E8" s="1099"/>
      <c r="F8" s="1101" t="s">
        <v>20</v>
      </c>
      <c r="G8" s="875"/>
      <c r="H8" s="945" t="s">
        <v>372</v>
      </c>
      <c r="I8" s="946"/>
      <c r="J8" s="946" t="s">
        <v>371</v>
      </c>
      <c r="K8" s="947"/>
      <c r="L8" s="948" t="s">
        <v>21</v>
      </c>
      <c r="M8" s="949"/>
      <c r="N8" s="955" t="s">
        <v>372</v>
      </c>
      <c r="O8" s="956"/>
      <c r="P8" s="952" t="s">
        <v>371</v>
      </c>
      <c r="Q8" s="953"/>
      <c r="R8" s="948" t="s">
        <v>21</v>
      </c>
      <c r="S8" s="949"/>
      <c r="T8" s="955" t="s">
        <v>372</v>
      </c>
      <c r="U8" s="956"/>
      <c r="V8" s="952" t="s">
        <v>371</v>
      </c>
      <c r="W8" s="953"/>
      <c r="X8" s="948" t="s">
        <v>21</v>
      </c>
      <c r="Y8" s="949"/>
      <c r="Z8" s="955" t="s">
        <v>372</v>
      </c>
      <c r="AA8" s="956"/>
      <c r="AB8" s="952" t="s">
        <v>371</v>
      </c>
      <c r="AC8" s="953"/>
      <c r="AD8" s="223"/>
      <c r="AE8" s="638"/>
      <c r="AF8" s="638"/>
      <c r="AG8" s="638"/>
      <c r="AH8" s="638"/>
      <c r="AI8" s="638"/>
      <c r="AJ8" s="638"/>
      <c r="AK8" s="224"/>
    </row>
    <row r="9" spans="2:43" ht="13.15" customHeight="1">
      <c r="C9" s="916"/>
      <c r="D9" s="917"/>
      <c r="E9" s="1100"/>
      <c r="F9" s="1102"/>
      <c r="G9" s="878"/>
      <c r="H9" s="954" t="s">
        <v>22</v>
      </c>
      <c r="I9" s="954"/>
      <c r="J9" s="952" t="s">
        <v>22</v>
      </c>
      <c r="K9" s="953"/>
      <c r="L9" s="950"/>
      <c r="M9" s="951"/>
      <c r="N9" s="955" t="s">
        <v>22</v>
      </c>
      <c r="O9" s="956"/>
      <c r="P9" s="952" t="s">
        <v>22</v>
      </c>
      <c r="Q9" s="953"/>
      <c r="R9" s="950"/>
      <c r="S9" s="951"/>
      <c r="T9" s="955" t="s">
        <v>22</v>
      </c>
      <c r="U9" s="956"/>
      <c r="V9" s="952" t="s">
        <v>22</v>
      </c>
      <c r="W9" s="953"/>
      <c r="X9" s="950"/>
      <c r="Y9" s="951"/>
      <c r="Z9" s="955" t="s">
        <v>22</v>
      </c>
      <c r="AA9" s="956"/>
      <c r="AB9" s="952" t="s">
        <v>22</v>
      </c>
      <c r="AC9" s="953"/>
      <c r="AD9" s="223"/>
      <c r="AE9" s="638"/>
      <c r="AF9" s="638"/>
      <c r="AG9" s="638"/>
      <c r="AH9" s="638"/>
      <c r="AI9" s="638"/>
      <c r="AJ9" s="638"/>
      <c r="AK9" s="224"/>
    </row>
    <row r="10" spans="2:43" ht="12.95" customHeight="1" thickBot="1">
      <c r="C10" s="918"/>
      <c r="D10" s="919"/>
      <c r="E10" s="241" t="s">
        <v>7</v>
      </c>
      <c r="F10" s="216" t="s">
        <v>1</v>
      </c>
      <c r="G10" s="217" t="s">
        <v>2</v>
      </c>
      <c r="H10" s="8" t="s">
        <v>1</v>
      </c>
      <c r="I10" s="9" t="s">
        <v>2</v>
      </c>
      <c r="J10" s="10" t="s">
        <v>1</v>
      </c>
      <c r="K10" s="11" t="s">
        <v>2</v>
      </c>
      <c r="L10" s="213" t="s">
        <v>1</v>
      </c>
      <c r="M10" s="214" t="s">
        <v>2</v>
      </c>
      <c r="N10" s="12" t="s">
        <v>1</v>
      </c>
      <c r="O10" s="9" t="s">
        <v>2</v>
      </c>
      <c r="P10" s="10" t="s">
        <v>1</v>
      </c>
      <c r="Q10" s="11" t="s">
        <v>2</v>
      </c>
      <c r="R10" s="213" t="s">
        <v>1</v>
      </c>
      <c r="S10" s="215" t="s">
        <v>2</v>
      </c>
      <c r="T10" s="12" t="s">
        <v>1</v>
      </c>
      <c r="U10" s="9" t="s">
        <v>2</v>
      </c>
      <c r="V10" s="10" t="s">
        <v>1</v>
      </c>
      <c r="W10" s="13" t="s">
        <v>2</v>
      </c>
      <c r="X10" s="213" t="s">
        <v>1</v>
      </c>
      <c r="Y10" s="214" t="s">
        <v>2</v>
      </c>
      <c r="Z10" s="12" t="s">
        <v>1</v>
      </c>
      <c r="AA10" s="9" t="s">
        <v>2</v>
      </c>
      <c r="AB10" s="10" t="s">
        <v>1</v>
      </c>
      <c r="AC10" s="11" t="s">
        <v>2</v>
      </c>
      <c r="AD10" s="225"/>
      <c r="AE10" s="639"/>
      <c r="AF10" s="639"/>
      <c r="AG10" s="639"/>
      <c r="AH10" s="639"/>
      <c r="AI10" s="639"/>
      <c r="AJ10" s="639"/>
      <c r="AK10" s="226"/>
    </row>
    <row r="11" spans="2:43" ht="12.95" customHeight="1" thickTop="1">
      <c r="C11" s="712" t="s">
        <v>585</v>
      </c>
      <c r="D11" s="233"/>
      <c r="E11" s="387"/>
      <c r="F11" s="388"/>
      <c r="G11" s="389"/>
      <c r="H11" s="387"/>
      <c r="I11" s="387"/>
      <c r="J11" s="387"/>
      <c r="K11" s="389"/>
      <c r="L11" s="387"/>
      <c r="M11" s="387"/>
      <c r="N11" s="388"/>
      <c r="O11" s="387"/>
      <c r="P11" s="387"/>
      <c r="Q11" s="389"/>
      <c r="R11" s="387"/>
      <c r="S11" s="387"/>
      <c r="T11" s="388"/>
      <c r="U11" s="387"/>
      <c r="V11" s="387"/>
      <c r="W11" s="389"/>
      <c r="X11" s="387"/>
      <c r="Y11" s="387"/>
      <c r="Z11" s="388"/>
      <c r="AA11" s="387"/>
      <c r="AB11" s="387"/>
      <c r="AC11" s="389"/>
      <c r="AD11" s="967" t="s">
        <v>596</v>
      </c>
      <c r="AE11" s="968"/>
      <c r="AF11" s="968"/>
      <c r="AG11" s="968"/>
      <c r="AH11" s="968"/>
      <c r="AI11" s="968"/>
      <c r="AJ11" s="968"/>
      <c r="AK11" s="969"/>
    </row>
    <row r="12" spans="2:43" ht="12.95" customHeight="1">
      <c r="C12" s="710" t="s">
        <v>324</v>
      </c>
      <c r="D12" s="236"/>
      <c r="E12" s="390">
        <f>IF($C12=$P$3,'様式8-4小'!J137,"")</f>
        <v>0</v>
      </c>
      <c r="F12" s="785">
        <f>SUM(H12,J12)</f>
        <v>0</v>
      </c>
      <c r="G12" s="760">
        <f>SUM(I12,K12)</f>
        <v>0</v>
      </c>
      <c r="H12" s="726">
        <f>IF($C12=$P$3,'様式8-4小'!T138,"")</f>
        <v>0</v>
      </c>
      <c r="I12" s="726">
        <f>IF($C12=$P$3,'様式8-4小'!U138,"")</f>
        <v>0</v>
      </c>
      <c r="J12" s="733">
        <f>IF($C12=$P$3,'様式8-4小'!T142,"")</f>
        <v>0</v>
      </c>
      <c r="K12" s="734">
        <f>IF($C12=$P$3,'様式8-4小'!U142,"")</f>
        <v>0</v>
      </c>
      <c r="L12" s="776">
        <f>SUM(N12,P12)</f>
        <v>0</v>
      </c>
      <c r="M12" s="777">
        <f>SUM(O12,Q12)</f>
        <v>0</v>
      </c>
      <c r="N12" s="730">
        <f>IF($C12=$P$3,'様式8-4小'!V138,"")</f>
        <v>0</v>
      </c>
      <c r="O12" s="730">
        <f>IF($C12=$P$3,'様式8-4小'!W138,"")</f>
        <v>0</v>
      </c>
      <c r="P12" s="748">
        <f>IF($C12=$P$3,'様式8-4小'!V142,"")</f>
        <v>0</v>
      </c>
      <c r="Q12" s="749">
        <f>IF($C12=$P$3,'様式8-4小'!W142,"")</f>
        <v>0</v>
      </c>
      <c r="R12" s="776">
        <f>SUM(T12,V12)</f>
        <v>0</v>
      </c>
      <c r="S12" s="777">
        <f>SUM(U12,W12)</f>
        <v>0</v>
      </c>
      <c r="T12" s="730">
        <f>IF($C12=$P$3,'様式8-4小'!X138,"")</f>
        <v>0</v>
      </c>
      <c r="U12" s="730">
        <f>IF($C12=$P$3,'様式8-4小'!Y138,"")</f>
        <v>0</v>
      </c>
      <c r="V12" s="748">
        <f>IF($C12=$P$3,'様式8-4小'!X142,"")</f>
        <v>0</v>
      </c>
      <c r="W12" s="749">
        <f>IF($C12=$P$3,'様式8-4小'!Y142,"")</f>
        <v>0</v>
      </c>
      <c r="X12" s="759">
        <f>SUM(Z12,AB12)</f>
        <v>0</v>
      </c>
      <c r="Y12" s="760">
        <f>SUM(AA12,AC12)</f>
        <v>0</v>
      </c>
      <c r="Z12" s="726">
        <f>IF($C12=$P$3,'様式8-4小'!Z138,"")</f>
        <v>0</v>
      </c>
      <c r="AA12" s="726">
        <f>IF($C12=$P$3,'様式8-4小'!AA138,"")</f>
        <v>0</v>
      </c>
      <c r="AB12" s="733">
        <f>IF($C12=$P$3,'様式8-4小'!Z142,"")</f>
        <v>0</v>
      </c>
      <c r="AC12" s="734">
        <f>IF($C12=$P$3,'様式8-4小'!AA142,"")</f>
        <v>0</v>
      </c>
      <c r="AD12" s="970"/>
      <c r="AE12" s="971"/>
      <c r="AF12" s="971"/>
      <c r="AG12" s="971"/>
      <c r="AH12" s="971"/>
      <c r="AI12" s="971"/>
      <c r="AJ12" s="971"/>
      <c r="AK12" s="972"/>
    </row>
    <row r="13" spans="2:43" ht="12.95" customHeight="1">
      <c r="C13" s="715" t="s">
        <v>306</v>
      </c>
      <c r="D13" s="713"/>
      <c r="E13" s="714" t="str">
        <f>IF($C13=$P$3,'様式8-4小'!J135,"")</f>
        <v/>
      </c>
      <c r="F13" s="786">
        <f>SUM(H13,J13)</f>
        <v>0</v>
      </c>
      <c r="G13" s="762">
        <f t="shared" ref="G13" si="0">SUM(I13,K13)</f>
        <v>0</v>
      </c>
      <c r="H13" s="735" t="str">
        <f>IF($C13=$P$3,'様式8-4小'!T136,"")</f>
        <v/>
      </c>
      <c r="I13" s="735" t="str">
        <f>IF($C13=$P$3,'様式8-4小'!U136,"")</f>
        <v/>
      </c>
      <c r="J13" s="736" t="str">
        <f>IF($C13=$P$3,'様式8-4小'!T140,"")</f>
        <v/>
      </c>
      <c r="K13" s="737" t="str">
        <f>IF($C13=$P$3,'様式8-4小'!U140,"")</f>
        <v/>
      </c>
      <c r="L13" s="778">
        <f>SUM(N13,P13)</f>
        <v>0</v>
      </c>
      <c r="M13" s="779">
        <f t="shared" ref="M13" si="1">SUM(O13,Q13)</f>
        <v>0</v>
      </c>
      <c r="N13" s="750" t="str">
        <f>IF($C13=$P$3,'様式8-4小'!V136,"")</f>
        <v/>
      </c>
      <c r="O13" s="750" t="str">
        <f>IF($C13=$P$3,'様式8-4小'!W136,"")</f>
        <v/>
      </c>
      <c r="P13" s="751" t="str">
        <f>IF($C13=$P$3,'様式8-4小'!V140,"")</f>
        <v/>
      </c>
      <c r="Q13" s="752" t="str">
        <f>IF($C13=$P$3,'様式8-4小'!W140,"")</f>
        <v/>
      </c>
      <c r="R13" s="778">
        <f>SUM(T13,V13)</f>
        <v>0</v>
      </c>
      <c r="S13" s="779">
        <f t="shared" ref="S13" si="2">SUM(U13,W13)</f>
        <v>0</v>
      </c>
      <c r="T13" s="750" t="str">
        <f>IF($C13=$P$3,'様式8-4小'!X136,"")</f>
        <v/>
      </c>
      <c r="U13" s="750" t="str">
        <f>IF($C13=$P$3,'様式8-4小'!Y136,"")</f>
        <v/>
      </c>
      <c r="V13" s="751" t="str">
        <f>IF($C13=$P$3,'様式8-4小'!X140,"")</f>
        <v/>
      </c>
      <c r="W13" s="752" t="str">
        <f>IF($C13=$P$3,'様式8-4小'!Y140,"")</f>
        <v/>
      </c>
      <c r="X13" s="761">
        <f>SUM(Z13,AB13)</f>
        <v>0</v>
      </c>
      <c r="Y13" s="762">
        <f t="shared" ref="Y13" si="3">SUM(AA13,AC13)</f>
        <v>0</v>
      </c>
      <c r="Z13" s="735" t="str">
        <f>IF($C13=$P$3,'様式8-4小'!Z136,"")</f>
        <v/>
      </c>
      <c r="AA13" s="735" t="str">
        <f>IF($C13=$P$3,'様式8-4小'!AA136,"")</f>
        <v/>
      </c>
      <c r="AB13" s="736" t="str">
        <f>IF($C13=$P$3,'様式8-4小'!Z140,"")</f>
        <v/>
      </c>
      <c r="AC13" s="737" t="str">
        <f>IF($C13=$P$3,'様式8-4小'!AA140,"")</f>
        <v/>
      </c>
      <c r="AD13" s="970"/>
      <c r="AE13" s="971"/>
      <c r="AF13" s="971"/>
      <c r="AG13" s="971"/>
      <c r="AH13" s="971"/>
      <c r="AI13" s="971"/>
      <c r="AJ13" s="971"/>
      <c r="AK13" s="972"/>
    </row>
    <row r="14" spans="2:43" ht="12.95" customHeight="1">
      <c r="C14" s="710" t="s">
        <v>318</v>
      </c>
      <c r="D14" s="236"/>
      <c r="E14" s="390" t="str">
        <f>IF($C14=$P$3,'様式8-4小'!J136,"")</f>
        <v/>
      </c>
      <c r="F14" s="785">
        <f t="shared" ref="F14" si="4">SUM(H14,J14)</f>
        <v>0</v>
      </c>
      <c r="G14" s="760">
        <f t="shared" ref="G14" si="5">SUM(I14,K14)</f>
        <v>0</v>
      </c>
      <c r="H14" s="726" t="str">
        <f>IF($C14=$P$3,'様式8-4小'!T137,"")</f>
        <v/>
      </c>
      <c r="I14" s="726" t="str">
        <f>IF($C14=$P$3,'様式8-4小'!U137,"")</f>
        <v/>
      </c>
      <c r="J14" s="733" t="str">
        <f>IF($C14=$P$3,'様式8-4小'!T141,"")</f>
        <v/>
      </c>
      <c r="K14" s="734" t="str">
        <f>IF($C14=$P$3,'様式8-4小'!U141,"")</f>
        <v/>
      </c>
      <c r="L14" s="776">
        <f t="shared" ref="L14" si="6">SUM(N14,P14)</f>
        <v>0</v>
      </c>
      <c r="M14" s="777">
        <f t="shared" ref="M14" si="7">SUM(O14,Q14)</f>
        <v>0</v>
      </c>
      <c r="N14" s="730" t="str">
        <f>IF($C14=$P$3,'様式8-4小'!V137,"")</f>
        <v/>
      </c>
      <c r="O14" s="730" t="str">
        <f>IF($C14=$P$3,'様式8-4小'!W137,"")</f>
        <v/>
      </c>
      <c r="P14" s="748" t="str">
        <f>IF($C14=$P$3,'様式8-4小'!V141,"")</f>
        <v/>
      </c>
      <c r="Q14" s="749" t="str">
        <f>IF($C14=$P$3,'様式8-4小'!W141,"")</f>
        <v/>
      </c>
      <c r="R14" s="776">
        <f t="shared" ref="R14" si="8">SUM(T14,V14)</f>
        <v>0</v>
      </c>
      <c r="S14" s="777">
        <f t="shared" ref="S14" si="9">SUM(U14,W14)</f>
        <v>0</v>
      </c>
      <c r="T14" s="730" t="str">
        <f>IF($C14=$P$3,'様式8-4小'!X137,"")</f>
        <v/>
      </c>
      <c r="U14" s="730" t="str">
        <f>IF($C14=$P$3,'様式8-4小'!Y137,"")</f>
        <v/>
      </c>
      <c r="V14" s="748" t="str">
        <f>IF($C14=$P$3,'様式8-4小'!X141,"")</f>
        <v/>
      </c>
      <c r="W14" s="749" t="str">
        <f>IF($C14=$P$3,'様式8-4小'!Y141,"")</f>
        <v/>
      </c>
      <c r="X14" s="759">
        <f t="shared" ref="X14" si="10">SUM(Z14,AB14)</f>
        <v>0</v>
      </c>
      <c r="Y14" s="760">
        <f t="shared" ref="Y14" si="11">SUM(AA14,AC14)</f>
        <v>0</v>
      </c>
      <c r="Z14" s="726" t="str">
        <f>IF($C14=$P$3,'様式8-4小'!Z137,"")</f>
        <v/>
      </c>
      <c r="AA14" s="726" t="str">
        <f>IF($C14=$P$3,'様式8-4小'!AA137,"")</f>
        <v/>
      </c>
      <c r="AB14" s="733" t="str">
        <f>IF($C14=$P$3,'様式8-4小'!Z141,"")</f>
        <v/>
      </c>
      <c r="AC14" s="734" t="str">
        <f>IF($C14=$P$3,'様式8-4小'!AA141,"")</f>
        <v/>
      </c>
      <c r="AD14" s="970"/>
      <c r="AE14" s="971"/>
      <c r="AF14" s="971"/>
      <c r="AG14" s="971"/>
      <c r="AH14" s="971"/>
      <c r="AI14" s="971"/>
      <c r="AJ14" s="971"/>
      <c r="AK14" s="972"/>
    </row>
    <row r="15" spans="2:43" ht="12.95" customHeight="1" thickBot="1">
      <c r="C15" s="221" t="s">
        <v>481</v>
      </c>
      <c r="D15" s="234"/>
      <c r="E15" s="391">
        <f>SUM(E11:E14)</f>
        <v>0</v>
      </c>
      <c r="F15" s="787">
        <f t="shared" ref="F15:AC15" si="12">SUM(F11:F14)</f>
        <v>0</v>
      </c>
      <c r="G15" s="764">
        <f t="shared" si="12"/>
        <v>0</v>
      </c>
      <c r="H15" s="739">
        <f t="shared" si="12"/>
        <v>0</v>
      </c>
      <c r="I15" s="739">
        <f t="shared" si="12"/>
        <v>0</v>
      </c>
      <c r="J15" s="740">
        <f t="shared" si="12"/>
        <v>0</v>
      </c>
      <c r="K15" s="741">
        <f t="shared" si="12"/>
        <v>0</v>
      </c>
      <c r="L15" s="772">
        <f t="shared" si="12"/>
        <v>0</v>
      </c>
      <c r="M15" s="773">
        <f t="shared" si="12"/>
        <v>0</v>
      </c>
      <c r="N15" s="744">
        <f t="shared" si="12"/>
        <v>0</v>
      </c>
      <c r="O15" s="745">
        <f t="shared" si="12"/>
        <v>0</v>
      </c>
      <c r="P15" s="746">
        <f t="shared" si="12"/>
        <v>0</v>
      </c>
      <c r="Q15" s="747">
        <f t="shared" si="12"/>
        <v>0</v>
      </c>
      <c r="R15" s="772">
        <f t="shared" si="12"/>
        <v>0</v>
      </c>
      <c r="S15" s="773">
        <f t="shared" si="12"/>
        <v>0</v>
      </c>
      <c r="T15" s="744">
        <f t="shared" si="12"/>
        <v>0</v>
      </c>
      <c r="U15" s="745">
        <f t="shared" si="12"/>
        <v>0</v>
      </c>
      <c r="V15" s="746">
        <f t="shared" si="12"/>
        <v>0</v>
      </c>
      <c r="W15" s="747">
        <f t="shared" si="12"/>
        <v>0</v>
      </c>
      <c r="X15" s="763">
        <f t="shared" si="12"/>
        <v>0</v>
      </c>
      <c r="Y15" s="764">
        <f t="shared" si="12"/>
        <v>0</v>
      </c>
      <c r="Z15" s="738">
        <f t="shared" si="12"/>
        <v>0</v>
      </c>
      <c r="AA15" s="739">
        <f t="shared" si="12"/>
        <v>0</v>
      </c>
      <c r="AB15" s="740">
        <f t="shared" si="12"/>
        <v>0</v>
      </c>
      <c r="AC15" s="741">
        <f t="shared" si="12"/>
        <v>0</v>
      </c>
      <c r="AD15" s="970"/>
      <c r="AE15" s="971"/>
      <c r="AF15" s="971"/>
      <c r="AG15" s="971"/>
      <c r="AH15" s="971"/>
      <c r="AI15" s="971"/>
      <c r="AJ15" s="971"/>
      <c r="AK15" s="972"/>
    </row>
    <row r="16" spans="2:43" ht="12.95" customHeight="1" thickTop="1">
      <c r="C16" s="712" t="s">
        <v>478</v>
      </c>
      <c r="D16" s="233"/>
      <c r="E16" s="387"/>
      <c r="F16" s="788"/>
      <c r="G16" s="783"/>
      <c r="H16" s="765"/>
      <c r="I16" s="765"/>
      <c r="J16" s="765"/>
      <c r="K16" s="783"/>
      <c r="L16" s="387"/>
      <c r="M16" s="387"/>
      <c r="N16" s="388"/>
      <c r="O16" s="387"/>
      <c r="P16" s="387"/>
      <c r="Q16" s="389"/>
      <c r="R16" s="387"/>
      <c r="S16" s="387"/>
      <c r="T16" s="388"/>
      <c r="U16" s="387"/>
      <c r="V16" s="387"/>
      <c r="W16" s="389"/>
      <c r="X16" s="387"/>
      <c r="Y16" s="387"/>
      <c r="Z16" s="388"/>
      <c r="AA16" s="387"/>
      <c r="AB16" s="387"/>
      <c r="AC16" s="389"/>
      <c r="AD16" s="970"/>
      <c r="AE16" s="971"/>
      <c r="AF16" s="971"/>
      <c r="AG16" s="971"/>
      <c r="AH16" s="971"/>
      <c r="AI16" s="971"/>
      <c r="AJ16" s="971"/>
      <c r="AK16" s="972"/>
    </row>
    <row r="17" spans="1:37" ht="12.95" customHeight="1">
      <c r="C17" s="710" t="s">
        <v>324</v>
      </c>
      <c r="D17" s="693"/>
      <c r="E17" s="681">
        <f>IF($C17=$P$3,'様式8-4小'!S92,"")</f>
        <v>0</v>
      </c>
      <c r="F17" s="785">
        <f>SUM(H17,J17)</f>
        <v>0</v>
      </c>
      <c r="G17" s="760">
        <f>SUM(I17,K17)</f>
        <v>0</v>
      </c>
      <c r="H17" s="726">
        <f>IF($C17=$P$3,'様式8-4小'!T92,"")</f>
        <v>0</v>
      </c>
      <c r="I17" s="726">
        <f>IF($C17=$P$3,'様式8-4小'!U92,"")</f>
        <v>0</v>
      </c>
      <c r="J17" s="727">
        <f>IF($C17=$P$3,'様式8-4小'!T96,"")</f>
        <v>0</v>
      </c>
      <c r="K17" s="728">
        <f>IF($C17=$P$3,'様式8-4小'!U96,"")</f>
        <v>0</v>
      </c>
      <c r="L17" s="776">
        <f>SUM(N17,P17)</f>
        <v>0</v>
      </c>
      <c r="M17" s="777">
        <f>SUM(O17,Q17)</f>
        <v>0</v>
      </c>
      <c r="N17" s="730">
        <f>IF($C17=$P$3,'様式8-4小'!V92,"")</f>
        <v>0</v>
      </c>
      <c r="O17" s="730">
        <f>IF($C17=$P$3,'様式8-4小'!W92,"")</f>
        <v>0</v>
      </c>
      <c r="P17" s="731">
        <f>IF($C17=$P$3,'様式8-4小'!V96,"")</f>
        <v>0</v>
      </c>
      <c r="Q17" s="732">
        <f>IF($C17=$P$3,'様式8-4小'!W96,"")</f>
        <v>0</v>
      </c>
      <c r="R17" s="776">
        <f>SUM(T17,V17)</f>
        <v>0</v>
      </c>
      <c r="S17" s="777">
        <f>SUM(U17,W17)</f>
        <v>0</v>
      </c>
      <c r="T17" s="730">
        <f>IF($C17=$P$3,'様式8-4小'!X92,"")</f>
        <v>0</v>
      </c>
      <c r="U17" s="730">
        <f>IF($C17=$P$3,'様式8-4小'!Y92,"")</f>
        <v>0</v>
      </c>
      <c r="V17" s="731">
        <f>IF($C17=$P$3,'様式8-4小'!X96,"")</f>
        <v>0</v>
      </c>
      <c r="W17" s="732">
        <f>IF($C17=$P$3,'様式8-4小'!Y96,"")</f>
        <v>0</v>
      </c>
      <c r="X17" s="392"/>
      <c r="Y17" s="393"/>
      <c r="Z17" s="394"/>
      <c r="AA17" s="395"/>
      <c r="AB17" s="392"/>
      <c r="AC17" s="393"/>
      <c r="AD17" s="970"/>
      <c r="AE17" s="971"/>
      <c r="AF17" s="971"/>
      <c r="AG17" s="971"/>
      <c r="AH17" s="971"/>
      <c r="AI17" s="971"/>
      <c r="AJ17" s="971"/>
      <c r="AK17" s="972"/>
    </row>
    <row r="18" spans="1:37" ht="12.95" customHeight="1">
      <c r="C18" s="710" t="s">
        <v>306</v>
      </c>
      <c r="D18" s="680"/>
      <c r="E18" s="681" t="str">
        <f>IF($C18=$P$3,'様式8-4小'!S90,"")</f>
        <v/>
      </c>
      <c r="F18" s="785">
        <f>SUM(H18,J18)</f>
        <v>0</v>
      </c>
      <c r="G18" s="760">
        <f t="shared" ref="G18" si="13">SUM(I18,K18)</f>
        <v>0</v>
      </c>
      <c r="H18" s="726" t="str">
        <f>IF($C18=$P$3,'様式8-4小'!T90,"")</f>
        <v/>
      </c>
      <c r="I18" s="726" t="str">
        <f>IF($C18=$P$3,'様式8-4小'!U90,"")</f>
        <v/>
      </c>
      <c r="J18" s="727" t="str">
        <f>IF($C18=$P$3,'様式8-4小'!T94,"")</f>
        <v/>
      </c>
      <c r="K18" s="728" t="str">
        <f>IF($C18=$P$3,'様式8-4小'!U94,"")</f>
        <v/>
      </c>
      <c r="L18" s="776">
        <f t="shared" ref="L18" si="14">SUM(N18,P18)</f>
        <v>0</v>
      </c>
      <c r="M18" s="777">
        <f t="shared" ref="M18" si="15">SUM(O18,Q18)</f>
        <v>0</v>
      </c>
      <c r="N18" s="730" t="str">
        <f>IF($C18=$P$3,'様式8-4小'!V90,"")</f>
        <v/>
      </c>
      <c r="O18" s="730" t="str">
        <f>IF($C18=$P$3,'様式8-4小'!W90,"")</f>
        <v/>
      </c>
      <c r="P18" s="731" t="str">
        <f>IF($C18=$P$3,'様式8-4小'!V94,"")</f>
        <v/>
      </c>
      <c r="Q18" s="732" t="str">
        <f>IF($C18=$P$3,'様式8-4小'!W94,"")</f>
        <v/>
      </c>
      <c r="R18" s="776">
        <f t="shared" ref="R18" si="16">SUM(T18,V18)</f>
        <v>0</v>
      </c>
      <c r="S18" s="777">
        <f t="shared" ref="S18" si="17">SUM(U18,W18)</f>
        <v>0</v>
      </c>
      <c r="T18" s="730" t="str">
        <f>IF($C18=$P$3,'様式8-4小'!X90,"")</f>
        <v/>
      </c>
      <c r="U18" s="730" t="str">
        <f>IF($C18=$P$3,'様式8-4小'!Y90,"")</f>
        <v/>
      </c>
      <c r="V18" s="731" t="str">
        <f>IF($C18=$P$3,'様式8-4小'!X94,"")</f>
        <v/>
      </c>
      <c r="W18" s="732" t="str">
        <f>IF($C18=$P$3,'様式8-4小'!Y94,"")</f>
        <v/>
      </c>
      <c r="X18" s="392"/>
      <c r="Y18" s="393"/>
      <c r="Z18" s="394"/>
      <c r="AA18" s="395"/>
      <c r="AB18" s="392"/>
      <c r="AC18" s="393"/>
      <c r="AD18" s="970"/>
      <c r="AE18" s="971"/>
      <c r="AF18" s="971"/>
      <c r="AG18" s="971"/>
      <c r="AH18" s="971"/>
      <c r="AI18" s="971"/>
      <c r="AJ18" s="971"/>
      <c r="AK18" s="972"/>
    </row>
    <row r="19" spans="1:37" ht="12.95" customHeight="1">
      <c r="C19" s="710" t="s">
        <v>318</v>
      </c>
      <c r="D19" s="680"/>
      <c r="E19" s="681" t="str">
        <f>IF($C19=$P$3,'様式8-4小'!S91,"")</f>
        <v/>
      </c>
      <c r="F19" s="785">
        <f t="shared" ref="F19" si="18">SUM(H19,J19)</f>
        <v>0</v>
      </c>
      <c r="G19" s="760">
        <f t="shared" ref="G19" si="19">SUM(I19,K19)</f>
        <v>0</v>
      </c>
      <c r="H19" s="726" t="str">
        <f>IF($C19=$P$3,'様式8-4小'!T91,"")</f>
        <v/>
      </c>
      <c r="I19" s="726" t="str">
        <f>IF($C19=$P$3,'様式8-4小'!U91,"")</f>
        <v/>
      </c>
      <c r="J19" s="727" t="str">
        <f>IF($C19=$P$3,'様式8-4小'!T95,"")</f>
        <v/>
      </c>
      <c r="K19" s="728" t="str">
        <f>IF($C19=$P$3,'様式8-4小'!U95,"")</f>
        <v/>
      </c>
      <c r="L19" s="776">
        <f t="shared" ref="L19" si="20">SUM(N19,P19)</f>
        <v>0</v>
      </c>
      <c r="M19" s="777">
        <f t="shared" ref="M19" si="21">SUM(O19,Q19)</f>
        <v>0</v>
      </c>
      <c r="N19" s="730" t="str">
        <f>IF($C19=$P$3,'様式8-4小'!V91,"")</f>
        <v/>
      </c>
      <c r="O19" s="730" t="str">
        <f>IF($C19=$P$3,'様式8-4小'!W91,"")</f>
        <v/>
      </c>
      <c r="P19" s="731" t="str">
        <f>IF($C19=$P$3,'様式8-4小'!V95,"")</f>
        <v/>
      </c>
      <c r="Q19" s="732" t="str">
        <f>IF($C19=$P$3,'様式8-4小'!W95,"")</f>
        <v/>
      </c>
      <c r="R19" s="776">
        <f t="shared" ref="R19" si="22">SUM(T19,V19)</f>
        <v>0</v>
      </c>
      <c r="S19" s="777">
        <f t="shared" ref="S19" si="23">SUM(U19,W19)</f>
        <v>0</v>
      </c>
      <c r="T19" s="730" t="str">
        <f>IF($C19=$P$3,'様式8-4小'!X91,"")</f>
        <v/>
      </c>
      <c r="U19" s="730" t="str">
        <f>IF($C19=$P$3,'様式8-4小'!Y91,"")</f>
        <v/>
      </c>
      <c r="V19" s="731" t="str">
        <f>IF($C19=$P$3,'様式8-4小'!X95,"")</f>
        <v/>
      </c>
      <c r="W19" s="732" t="str">
        <f>IF($C19=$P$3,'様式8-4小'!Y95,"")</f>
        <v/>
      </c>
      <c r="X19" s="392"/>
      <c r="Y19" s="393"/>
      <c r="Z19" s="394"/>
      <c r="AA19" s="395"/>
      <c r="AB19" s="392"/>
      <c r="AC19" s="393"/>
      <c r="AD19" s="970"/>
      <c r="AE19" s="971"/>
      <c r="AF19" s="971"/>
      <c r="AG19" s="971"/>
      <c r="AH19" s="971"/>
      <c r="AI19" s="971"/>
      <c r="AJ19" s="971"/>
      <c r="AK19" s="972"/>
    </row>
    <row r="20" spans="1:37" ht="12.95" customHeight="1">
      <c r="A20" s="682"/>
      <c r="B20" s="682"/>
      <c r="C20" s="711"/>
      <c r="D20" s="683"/>
      <c r="E20" s="684"/>
      <c r="F20" s="789"/>
      <c r="G20" s="767"/>
      <c r="H20" s="784"/>
      <c r="I20" s="784"/>
      <c r="J20" s="766"/>
      <c r="K20" s="767"/>
      <c r="L20" s="685"/>
      <c r="M20" s="686"/>
      <c r="N20" s="687"/>
      <c r="O20" s="688"/>
      <c r="P20" s="689"/>
      <c r="Q20" s="690"/>
      <c r="R20" s="781"/>
      <c r="S20" s="782"/>
      <c r="T20" s="793"/>
      <c r="U20" s="794"/>
      <c r="V20" s="781"/>
      <c r="W20" s="782"/>
      <c r="X20" s="691"/>
      <c r="Y20" s="692"/>
      <c r="Z20" s="687"/>
      <c r="AA20" s="688"/>
      <c r="AB20" s="691"/>
      <c r="AC20" s="692"/>
      <c r="AD20" s="970"/>
      <c r="AE20" s="971"/>
      <c r="AF20" s="971"/>
      <c r="AG20" s="971"/>
      <c r="AH20" s="971"/>
      <c r="AI20" s="971"/>
      <c r="AJ20" s="971"/>
      <c r="AK20" s="972"/>
    </row>
    <row r="21" spans="1:37" ht="12.95" customHeight="1" thickBot="1">
      <c r="C21" s="221" t="s">
        <v>480</v>
      </c>
      <c r="D21" s="234"/>
      <c r="E21" s="391">
        <f>SUM(E16:E20)</f>
        <v>0</v>
      </c>
      <c r="F21" s="787">
        <f t="shared" ref="F21:W21" si="24">SUM(F16:F20)</f>
        <v>0</v>
      </c>
      <c r="G21" s="764">
        <f t="shared" si="24"/>
        <v>0</v>
      </c>
      <c r="H21" s="739">
        <f t="shared" si="24"/>
        <v>0</v>
      </c>
      <c r="I21" s="739">
        <f t="shared" si="24"/>
        <v>0</v>
      </c>
      <c r="J21" s="740">
        <f t="shared" si="24"/>
        <v>0</v>
      </c>
      <c r="K21" s="741">
        <f t="shared" si="24"/>
        <v>0</v>
      </c>
      <c r="L21" s="772">
        <f t="shared" si="24"/>
        <v>0</v>
      </c>
      <c r="M21" s="773">
        <f t="shared" si="24"/>
        <v>0</v>
      </c>
      <c r="N21" s="744">
        <f t="shared" si="24"/>
        <v>0</v>
      </c>
      <c r="O21" s="745">
        <f t="shared" si="24"/>
        <v>0</v>
      </c>
      <c r="P21" s="746">
        <f t="shared" si="24"/>
        <v>0</v>
      </c>
      <c r="Q21" s="747">
        <f t="shared" si="24"/>
        <v>0</v>
      </c>
      <c r="R21" s="772">
        <f t="shared" si="24"/>
        <v>0</v>
      </c>
      <c r="S21" s="773">
        <f t="shared" si="24"/>
        <v>0</v>
      </c>
      <c r="T21" s="744">
        <f t="shared" si="24"/>
        <v>0</v>
      </c>
      <c r="U21" s="745">
        <f t="shared" si="24"/>
        <v>0</v>
      </c>
      <c r="V21" s="746">
        <f t="shared" si="24"/>
        <v>0</v>
      </c>
      <c r="W21" s="747">
        <f t="shared" si="24"/>
        <v>0</v>
      </c>
      <c r="X21" s="396"/>
      <c r="Y21" s="397"/>
      <c r="Z21" s="396"/>
      <c r="AA21" s="398"/>
      <c r="AB21" s="399"/>
      <c r="AC21" s="397"/>
      <c r="AD21" s="970"/>
      <c r="AE21" s="971"/>
      <c r="AF21" s="971"/>
      <c r="AG21" s="971"/>
      <c r="AH21" s="971"/>
      <c r="AI21" s="971"/>
      <c r="AJ21" s="971"/>
      <c r="AK21" s="972"/>
    </row>
    <row r="22" spans="1:37" s="124" customFormat="1" ht="12.95" customHeight="1" thickTop="1" thickBot="1">
      <c r="C22" s="238" t="s">
        <v>386</v>
      </c>
      <c r="D22" s="235"/>
      <c r="E22" s="126"/>
      <c r="F22" s="790"/>
      <c r="G22" s="791"/>
      <c r="H22" s="753">
        <f t="shared" ref="H22:W22" si="25">+H15+H21</f>
        <v>0</v>
      </c>
      <c r="I22" s="753">
        <f t="shared" si="25"/>
        <v>0</v>
      </c>
      <c r="J22" s="754">
        <f t="shared" si="25"/>
        <v>0</v>
      </c>
      <c r="K22" s="755">
        <f t="shared" si="25"/>
        <v>0</v>
      </c>
      <c r="L22" s="774">
        <f t="shared" si="25"/>
        <v>0</v>
      </c>
      <c r="M22" s="775">
        <f t="shared" si="25"/>
        <v>0</v>
      </c>
      <c r="N22" s="756">
        <f t="shared" si="25"/>
        <v>0</v>
      </c>
      <c r="O22" s="756">
        <f t="shared" si="25"/>
        <v>0</v>
      </c>
      <c r="P22" s="757">
        <f t="shared" si="25"/>
        <v>0</v>
      </c>
      <c r="Q22" s="758">
        <f t="shared" si="25"/>
        <v>0</v>
      </c>
      <c r="R22" s="774">
        <f t="shared" si="25"/>
        <v>0</v>
      </c>
      <c r="S22" s="775">
        <f t="shared" si="25"/>
        <v>0</v>
      </c>
      <c r="T22" s="756">
        <f t="shared" si="25"/>
        <v>0</v>
      </c>
      <c r="U22" s="756">
        <f t="shared" si="25"/>
        <v>0</v>
      </c>
      <c r="V22" s="757">
        <f t="shared" si="25"/>
        <v>0</v>
      </c>
      <c r="W22" s="758">
        <f t="shared" si="25"/>
        <v>0</v>
      </c>
      <c r="X22" s="768">
        <f t="shared" ref="X22:AC22" si="26">+X15</f>
        <v>0</v>
      </c>
      <c r="Y22" s="769">
        <f t="shared" si="26"/>
        <v>0</v>
      </c>
      <c r="Z22" s="795">
        <f t="shared" si="26"/>
        <v>0</v>
      </c>
      <c r="AA22" s="795">
        <f t="shared" si="26"/>
        <v>0</v>
      </c>
      <c r="AB22" s="768">
        <f t="shared" si="26"/>
        <v>0</v>
      </c>
      <c r="AC22" s="769">
        <f t="shared" si="26"/>
        <v>0</v>
      </c>
      <c r="AD22" s="973"/>
      <c r="AE22" s="974"/>
      <c r="AF22" s="974"/>
      <c r="AG22" s="974"/>
      <c r="AH22" s="974"/>
      <c r="AI22" s="974"/>
      <c r="AJ22" s="974"/>
      <c r="AK22" s="975"/>
    </row>
    <row r="23" spans="1:37" ht="12.75" thickTop="1" thickBot="1">
      <c r="C23" s="240" t="s">
        <v>23</v>
      </c>
      <c r="D23" s="239">
        <f>MAX(L22:M22)</f>
        <v>0</v>
      </c>
      <c r="E23" s="237" t="s">
        <v>24</v>
      </c>
      <c r="F23" s="159"/>
      <c r="G23" s="159"/>
      <c r="H23" s="16" t="s">
        <v>553</v>
      </c>
      <c r="I23" s="159"/>
      <c r="J23" s="159"/>
      <c r="K23" s="159"/>
      <c r="L23" s="159"/>
      <c r="M23" s="159"/>
      <c r="N23" s="159"/>
      <c r="O23" s="159"/>
      <c r="P23" s="159"/>
      <c r="Q23" s="159"/>
      <c r="R23" s="17"/>
      <c r="S23" s="17"/>
      <c r="T23" s="17"/>
      <c r="U23" s="17"/>
      <c r="V23" s="17"/>
      <c r="W23" s="17"/>
      <c r="X23" s="159"/>
      <c r="Y23" s="159"/>
      <c r="Z23" s="159"/>
      <c r="AA23" s="159"/>
      <c r="AB23" s="159"/>
      <c r="AC23" s="159"/>
      <c r="AD23" s="159"/>
      <c r="AE23" s="159"/>
      <c r="AF23" s="159"/>
      <c r="AG23" s="159"/>
      <c r="AH23" s="159"/>
      <c r="AI23" s="159"/>
      <c r="AJ23" s="159"/>
      <c r="AK23" s="18"/>
    </row>
    <row r="24" spans="1:37" ht="12" thickTop="1">
      <c r="C24" s="19"/>
      <c r="D24" s="20"/>
      <c r="E24" s="21"/>
      <c r="AD24" s="22"/>
      <c r="AE24" s="22"/>
      <c r="AF24" s="22"/>
      <c r="AG24" s="22"/>
      <c r="AH24" s="22"/>
      <c r="AI24" s="22"/>
      <c r="AJ24" s="22"/>
    </row>
    <row r="25" spans="1:37" ht="12.95" customHeight="1" thickBot="1">
      <c r="B25" s="58" t="s">
        <v>551</v>
      </c>
      <c r="C25" s="167"/>
    </row>
    <row r="26" spans="1:37" ht="12.95" customHeight="1" thickBot="1">
      <c r="C26" s="978"/>
      <c r="D26" s="979"/>
      <c r="E26" s="915"/>
      <c r="F26" s="997" t="s">
        <v>372</v>
      </c>
      <c r="G26" s="998"/>
      <c r="H26" s="998"/>
      <c r="I26" s="998"/>
      <c r="J26" s="998"/>
      <c r="K26" s="998"/>
      <c r="L26" s="998"/>
      <c r="M26" s="998"/>
      <c r="N26" s="998"/>
      <c r="O26" s="998"/>
      <c r="P26" s="998"/>
      <c r="Q26" s="998"/>
      <c r="R26" s="998"/>
      <c r="S26" s="999"/>
      <c r="T26" s="1000" t="s">
        <v>371</v>
      </c>
      <c r="U26" s="1001"/>
      <c r="V26" s="1001"/>
      <c r="W26" s="1001"/>
      <c r="X26" s="1001"/>
      <c r="Y26" s="1001"/>
      <c r="Z26" s="1001"/>
      <c r="AA26" s="1001"/>
      <c r="AB26" s="1001"/>
      <c r="AC26" s="1001"/>
      <c r="AD26" s="1001"/>
      <c r="AE26" s="1001"/>
      <c r="AF26" s="1001"/>
      <c r="AG26" s="1002"/>
      <c r="AH26" s="914" t="s">
        <v>8</v>
      </c>
      <c r="AI26" s="915"/>
      <c r="AJ26" s="218" t="s">
        <v>0</v>
      </c>
      <c r="AK26" s="222"/>
    </row>
    <row r="27" spans="1:37" ht="12.95" customHeight="1" thickTop="1">
      <c r="C27" s="980"/>
      <c r="D27" s="981"/>
      <c r="E27" s="917"/>
      <c r="F27" s="961" t="s">
        <v>25</v>
      </c>
      <c r="G27" s="962"/>
      <c r="H27" s="962"/>
      <c r="I27" s="962"/>
      <c r="J27" s="963"/>
      <c r="K27" s="962" t="s">
        <v>26</v>
      </c>
      <c r="L27" s="962"/>
      <c r="M27" s="962"/>
      <c r="N27" s="962"/>
      <c r="O27" s="963"/>
      <c r="P27" s="961" t="s">
        <v>27</v>
      </c>
      <c r="Q27" s="963"/>
      <c r="R27" s="920" t="s">
        <v>12</v>
      </c>
      <c r="S27" s="921"/>
      <c r="T27" s="964" t="s">
        <v>25</v>
      </c>
      <c r="U27" s="965"/>
      <c r="V27" s="965"/>
      <c r="W27" s="965"/>
      <c r="X27" s="966"/>
      <c r="Y27" s="964" t="s">
        <v>26</v>
      </c>
      <c r="Z27" s="965"/>
      <c r="AA27" s="965"/>
      <c r="AB27" s="965"/>
      <c r="AC27" s="966"/>
      <c r="AD27" s="965" t="s">
        <v>27</v>
      </c>
      <c r="AE27" s="966"/>
      <c r="AF27" s="957" t="s">
        <v>12</v>
      </c>
      <c r="AG27" s="958"/>
      <c r="AH27" s="916"/>
      <c r="AI27" s="917"/>
      <c r="AJ27" s="223"/>
      <c r="AK27" s="224"/>
    </row>
    <row r="28" spans="1:37" ht="12.95" customHeight="1" thickBot="1">
      <c r="C28" s="982"/>
      <c r="D28" s="983"/>
      <c r="E28" s="919"/>
      <c r="F28" s="6" t="s">
        <v>28</v>
      </c>
      <c r="G28" s="14" t="s">
        <v>29</v>
      </c>
      <c r="H28" s="14" t="s">
        <v>30</v>
      </c>
      <c r="I28" s="14" t="s">
        <v>31</v>
      </c>
      <c r="J28" s="93" t="s">
        <v>39</v>
      </c>
      <c r="K28" s="23" t="s">
        <v>32</v>
      </c>
      <c r="L28" s="14" t="s">
        <v>33</v>
      </c>
      <c r="M28" s="14" t="s">
        <v>34</v>
      </c>
      <c r="N28" s="14" t="s">
        <v>35</v>
      </c>
      <c r="O28" s="24" t="s">
        <v>36</v>
      </c>
      <c r="P28" s="6" t="s">
        <v>37</v>
      </c>
      <c r="Q28" s="14" t="s">
        <v>38</v>
      </c>
      <c r="R28" s="922"/>
      <c r="S28" s="923"/>
      <c r="T28" s="25" t="s">
        <v>28</v>
      </c>
      <c r="U28" s="15" t="s">
        <v>29</v>
      </c>
      <c r="V28" s="15" t="s">
        <v>30</v>
      </c>
      <c r="W28" s="15" t="s">
        <v>31</v>
      </c>
      <c r="X28" s="92" t="s">
        <v>39</v>
      </c>
      <c r="Y28" s="25" t="s">
        <v>32</v>
      </c>
      <c r="Z28" s="15" t="s">
        <v>33</v>
      </c>
      <c r="AA28" s="15" t="s">
        <v>34</v>
      </c>
      <c r="AB28" s="15" t="s">
        <v>35</v>
      </c>
      <c r="AC28" s="7" t="s">
        <v>36</v>
      </c>
      <c r="AD28" s="91" t="s">
        <v>37</v>
      </c>
      <c r="AE28" s="15" t="s">
        <v>38</v>
      </c>
      <c r="AF28" s="959"/>
      <c r="AG28" s="960"/>
      <c r="AH28" s="918"/>
      <c r="AI28" s="919"/>
      <c r="AJ28" s="225"/>
      <c r="AK28" s="226"/>
    </row>
    <row r="29" spans="1:37" ht="12.95" customHeight="1" thickTop="1">
      <c r="C29" s="976" t="s">
        <v>40</v>
      </c>
      <c r="D29" s="26" t="s">
        <v>1</v>
      </c>
      <c r="E29" s="27" t="s">
        <v>41</v>
      </c>
      <c r="F29" s="926"/>
      <c r="G29" s="927"/>
      <c r="H29" s="927"/>
      <c r="I29" s="927"/>
      <c r="J29" s="928"/>
      <c r="K29" s="267"/>
      <c r="L29" s="267"/>
      <c r="M29" s="267"/>
      <c r="N29" s="267"/>
      <c r="O29" s="268"/>
      <c r="P29" s="269"/>
      <c r="Q29" s="270"/>
      <c r="R29" s="271"/>
      <c r="S29" s="272"/>
      <c r="T29" s="926"/>
      <c r="U29" s="927"/>
      <c r="V29" s="927"/>
      <c r="W29" s="927"/>
      <c r="X29" s="928"/>
      <c r="Y29" s="273"/>
      <c r="Z29" s="267"/>
      <c r="AA29" s="267"/>
      <c r="AB29" s="267"/>
      <c r="AC29" s="268"/>
      <c r="AD29" s="274"/>
      <c r="AE29" s="270"/>
      <c r="AF29" s="271"/>
      <c r="AG29" s="272"/>
      <c r="AH29" s="275"/>
      <c r="AI29" s="276"/>
      <c r="AJ29" s="857" t="s">
        <v>573</v>
      </c>
      <c r="AK29" s="858"/>
    </row>
    <row r="30" spans="1:37" ht="12.95" customHeight="1">
      <c r="C30" s="977"/>
      <c r="D30" s="263" t="s">
        <v>2</v>
      </c>
      <c r="E30" s="28" t="s">
        <v>41</v>
      </c>
      <c r="F30" s="277"/>
      <c r="G30" s="278"/>
      <c r="H30" s="278"/>
      <c r="I30" s="278"/>
      <c r="J30" s="279"/>
      <c r="K30" s="929"/>
      <c r="L30" s="930"/>
      <c r="M30" s="930"/>
      <c r="N30" s="930"/>
      <c r="O30" s="931"/>
      <c r="P30" s="280"/>
      <c r="Q30" s="281"/>
      <c r="R30" s="282"/>
      <c r="S30" s="283"/>
      <c r="T30" s="277"/>
      <c r="U30" s="278"/>
      <c r="V30" s="278"/>
      <c r="W30" s="278"/>
      <c r="X30" s="279"/>
      <c r="Y30" s="929"/>
      <c r="Z30" s="930"/>
      <c r="AA30" s="930"/>
      <c r="AB30" s="930"/>
      <c r="AC30" s="931"/>
      <c r="AD30" s="284"/>
      <c r="AE30" s="281"/>
      <c r="AF30" s="282"/>
      <c r="AG30" s="283"/>
      <c r="AH30" s="285"/>
      <c r="AI30" s="286"/>
      <c r="AJ30" s="924"/>
      <c r="AK30" s="925"/>
    </row>
    <row r="31" spans="1:37" ht="12.95" customHeight="1">
      <c r="C31" s="988" t="s">
        <v>42</v>
      </c>
      <c r="D31" s="111" t="s">
        <v>43</v>
      </c>
      <c r="E31" s="265" t="s">
        <v>44</v>
      </c>
      <c r="F31" s="287">
        <f>標準提供条件!D6</f>
        <v>22</v>
      </c>
      <c r="G31" s="288">
        <f>標準提供条件!E6</f>
        <v>21</v>
      </c>
      <c r="H31" s="288">
        <f>標準提供条件!F6</f>
        <v>5</v>
      </c>
      <c r="I31" s="288">
        <f>標準提供条件!G6</f>
        <v>20</v>
      </c>
      <c r="J31" s="296">
        <f>標準提供条件!H6</f>
        <v>10</v>
      </c>
      <c r="K31" s="289">
        <f>標準提供条件!I6</f>
        <v>10</v>
      </c>
      <c r="L31" s="289">
        <f>標準提供条件!J6</f>
        <v>17</v>
      </c>
      <c r="M31" s="288">
        <f>標準提供条件!K6</f>
        <v>16</v>
      </c>
      <c r="N31" s="288">
        <f>標準提供条件!L6</f>
        <v>19</v>
      </c>
      <c r="O31" s="288">
        <f>標準提供条件!M6</f>
        <v>19</v>
      </c>
      <c r="P31" s="290"/>
      <c r="Q31" s="291"/>
      <c r="R31" s="292"/>
      <c r="S31" s="293"/>
      <c r="T31" s="287">
        <f>標準提供条件!D7</f>
        <v>22</v>
      </c>
      <c r="U31" s="288">
        <f>標準提供条件!E7</f>
        <v>26</v>
      </c>
      <c r="V31" s="288">
        <f>標準提供条件!F7</f>
        <v>18</v>
      </c>
      <c r="W31" s="288">
        <f>標準提供条件!G7</f>
        <v>20</v>
      </c>
      <c r="X31" s="296">
        <f>標準提供条件!H7</f>
        <v>10</v>
      </c>
      <c r="Y31" s="287">
        <f>標準提供条件!I7</f>
        <v>10</v>
      </c>
      <c r="Z31" s="289">
        <f>標準提供条件!J7</f>
        <v>19</v>
      </c>
      <c r="AA31" s="288">
        <f>標準提供条件!K7</f>
        <v>18</v>
      </c>
      <c r="AB31" s="288">
        <f>標準提供条件!L7</f>
        <v>19</v>
      </c>
      <c r="AC31" s="294">
        <f>標準提供条件!M7</f>
        <v>19</v>
      </c>
      <c r="AD31" s="295"/>
      <c r="AE31" s="291"/>
      <c r="AF31" s="292"/>
      <c r="AG31" s="293"/>
      <c r="AH31" s="292"/>
      <c r="AI31" s="293"/>
      <c r="AJ31" s="29"/>
      <c r="AK31" s="30"/>
    </row>
    <row r="32" spans="1:37" ht="12.95" customHeight="1">
      <c r="C32" s="992"/>
      <c r="D32" s="167" t="s">
        <v>45</v>
      </c>
      <c r="E32" s="167" t="s">
        <v>46</v>
      </c>
      <c r="F32" s="994">
        <f>標準提供条件!D8</f>
        <v>8</v>
      </c>
      <c r="G32" s="995"/>
      <c r="H32" s="995"/>
      <c r="I32" s="995"/>
      <c r="J32" s="996"/>
      <c r="K32" s="994">
        <f>F32</f>
        <v>8</v>
      </c>
      <c r="L32" s="995"/>
      <c r="M32" s="995"/>
      <c r="N32" s="995"/>
      <c r="O32" s="996"/>
      <c r="P32" s="290"/>
      <c r="Q32" s="291"/>
      <c r="R32" s="292"/>
      <c r="S32" s="293"/>
      <c r="T32" s="994">
        <f>標準提供条件!D9</f>
        <v>9</v>
      </c>
      <c r="U32" s="995"/>
      <c r="V32" s="995"/>
      <c r="W32" s="995"/>
      <c r="X32" s="996"/>
      <c r="Y32" s="994">
        <f>T32</f>
        <v>9</v>
      </c>
      <c r="Z32" s="995"/>
      <c r="AA32" s="995"/>
      <c r="AB32" s="995"/>
      <c r="AC32" s="996"/>
      <c r="AD32" s="295"/>
      <c r="AE32" s="291"/>
      <c r="AF32" s="292"/>
      <c r="AG32" s="293"/>
      <c r="AH32" s="292"/>
      <c r="AI32" s="293"/>
      <c r="AJ32" s="29"/>
      <c r="AK32" s="30"/>
    </row>
    <row r="33" spans="3:43" ht="12.95" customHeight="1">
      <c r="C33" s="992"/>
      <c r="D33" s="990" t="s">
        <v>1</v>
      </c>
      <c r="E33" s="31" t="s">
        <v>47</v>
      </c>
      <c r="F33" s="297"/>
      <c r="G33" s="298">
        <f>G31*F32</f>
        <v>168</v>
      </c>
      <c r="H33" s="298">
        <f>H31*F32</f>
        <v>40</v>
      </c>
      <c r="I33" s="299">
        <f>I31*F32</f>
        <v>160</v>
      </c>
      <c r="J33" s="704"/>
      <c r="K33" s="300"/>
      <c r="L33" s="301"/>
      <c r="M33" s="301"/>
      <c r="N33" s="301"/>
      <c r="O33" s="302"/>
      <c r="P33" s="297"/>
      <c r="Q33" s="301"/>
      <c r="R33" s="303">
        <f>SUM(F33:Q33)</f>
        <v>368</v>
      </c>
      <c r="S33" s="934">
        <f>+SUM(R33:R34)</f>
        <v>624</v>
      </c>
      <c r="T33" s="297"/>
      <c r="U33" s="298">
        <f>U31*T32</f>
        <v>234</v>
      </c>
      <c r="V33" s="298">
        <f>V31*T32</f>
        <v>162</v>
      </c>
      <c r="W33" s="299">
        <f>W31*T32</f>
        <v>180</v>
      </c>
      <c r="X33" s="704"/>
      <c r="Y33" s="297"/>
      <c r="Z33" s="301"/>
      <c r="AA33" s="301"/>
      <c r="AB33" s="301"/>
      <c r="AC33" s="302"/>
      <c r="AD33" s="300"/>
      <c r="AE33" s="301"/>
      <c r="AF33" s="303">
        <f>SUM(T33:AE33)</f>
        <v>576</v>
      </c>
      <c r="AG33" s="934">
        <f>+SUM(AF33:AF34)</f>
        <v>864</v>
      </c>
      <c r="AH33" s="304"/>
      <c r="AI33" s="984"/>
      <c r="AJ33" s="32"/>
      <c r="AK33" s="33"/>
    </row>
    <row r="34" spans="3:43" ht="12.95" customHeight="1">
      <c r="C34" s="992"/>
      <c r="D34" s="991"/>
      <c r="E34" s="34" t="s">
        <v>48</v>
      </c>
      <c r="F34" s="305">
        <f>F31*F32</f>
        <v>176</v>
      </c>
      <c r="G34" s="306"/>
      <c r="H34" s="306"/>
      <c r="I34" s="307"/>
      <c r="J34" s="705">
        <f>J31*F32</f>
        <v>80</v>
      </c>
      <c r="K34" s="307"/>
      <c r="L34" s="306"/>
      <c r="M34" s="306"/>
      <c r="N34" s="306"/>
      <c r="O34" s="308"/>
      <c r="P34" s="309"/>
      <c r="Q34" s="306"/>
      <c r="R34" s="310">
        <f>SUM(F34:Q34)</f>
        <v>256</v>
      </c>
      <c r="S34" s="935"/>
      <c r="T34" s="305">
        <f>T31*T32</f>
        <v>198</v>
      </c>
      <c r="U34" s="306"/>
      <c r="V34" s="306"/>
      <c r="W34" s="307"/>
      <c r="X34" s="705">
        <f>X31*T32</f>
        <v>90</v>
      </c>
      <c r="Y34" s="309"/>
      <c r="Z34" s="306"/>
      <c r="AA34" s="306"/>
      <c r="AB34" s="306"/>
      <c r="AC34" s="308"/>
      <c r="AD34" s="307"/>
      <c r="AE34" s="306"/>
      <c r="AF34" s="310">
        <f>SUM(T34:AE34)</f>
        <v>288</v>
      </c>
      <c r="AG34" s="935"/>
      <c r="AH34" s="311"/>
      <c r="AI34" s="985"/>
      <c r="AJ34" s="35"/>
      <c r="AK34" s="36"/>
    </row>
    <row r="35" spans="3:43" ht="12.95" customHeight="1">
      <c r="C35" s="993"/>
      <c r="D35" s="37" t="s">
        <v>2</v>
      </c>
      <c r="E35" s="158" t="s">
        <v>48</v>
      </c>
      <c r="F35" s="312"/>
      <c r="G35" s="313"/>
      <c r="H35" s="313"/>
      <c r="I35" s="314"/>
      <c r="J35" s="315"/>
      <c r="K35" s="316">
        <f>K31*K32</f>
        <v>80</v>
      </c>
      <c r="L35" s="317">
        <f>L31*K32</f>
        <v>136</v>
      </c>
      <c r="M35" s="317">
        <f>M31*K32</f>
        <v>128</v>
      </c>
      <c r="N35" s="317">
        <f>N31*K32</f>
        <v>152</v>
      </c>
      <c r="O35" s="318">
        <f>O31*K32</f>
        <v>152</v>
      </c>
      <c r="P35" s="312"/>
      <c r="Q35" s="313"/>
      <c r="R35" s="319"/>
      <c r="S35" s="320">
        <f>+SUM(F35:Q35)</f>
        <v>648</v>
      </c>
      <c r="T35" s="312"/>
      <c r="U35" s="313"/>
      <c r="V35" s="313"/>
      <c r="W35" s="314"/>
      <c r="X35" s="315"/>
      <c r="Y35" s="321">
        <f>Y31*Y32</f>
        <v>90</v>
      </c>
      <c r="Z35" s="317">
        <f>Z31*Y32</f>
        <v>171</v>
      </c>
      <c r="AA35" s="317">
        <f>AA31*Y32</f>
        <v>162</v>
      </c>
      <c r="AB35" s="317">
        <f>AB31*Y32</f>
        <v>171</v>
      </c>
      <c r="AC35" s="318">
        <f>AC31*Y32</f>
        <v>171</v>
      </c>
      <c r="AD35" s="314"/>
      <c r="AE35" s="313"/>
      <c r="AF35" s="319"/>
      <c r="AG35" s="320">
        <f>+SUM(T35:AE35)</f>
        <v>765</v>
      </c>
      <c r="AH35" s="322"/>
      <c r="AI35" s="323"/>
      <c r="AJ35" s="38"/>
      <c r="AK35" s="39"/>
    </row>
    <row r="36" spans="3:43" ht="12.95" customHeight="1">
      <c r="C36" s="907" t="s">
        <v>49</v>
      </c>
      <c r="D36" s="986"/>
      <c r="E36" s="987"/>
      <c r="F36" s="324">
        <f>標準提供条件!D5</f>
        <v>50</v>
      </c>
      <c r="G36" s="325">
        <f>標準提供条件!E5</f>
        <v>70</v>
      </c>
      <c r="H36" s="325">
        <f>標準提供条件!F5</f>
        <v>80</v>
      </c>
      <c r="I36" s="326">
        <f>標準提供条件!G5</f>
        <v>60</v>
      </c>
      <c r="J36" s="327">
        <f>標準提供条件!H5</f>
        <v>30</v>
      </c>
      <c r="K36" s="326">
        <f>標準提供条件!I5</f>
        <v>35</v>
      </c>
      <c r="L36" s="325">
        <f>標準提供条件!J5</f>
        <v>60</v>
      </c>
      <c r="M36" s="325">
        <f>標準提供条件!K5</f>
        <v>75</v>
      </c>
      <c r="N36" s="325">
        <f>標準提供条件!L5</f>
        <v>70</v>
      </c>
      <c r="O36" s="328">
        <f>標準提供条件!M5</f>
        <v>50</v>
      </c>
      <c r="P36" s="329"/>
      <c r="Q36" s="330"/>
      <c r="R36" s="331"/>
      <c r="S36" s="332"/>
      <c r="T36" s="324">
        <f>F36</f>
        <v>50</v>
      </c>
      <c r="U36" s="325">
        <f t="shared" ref="U36:AC36" si="27">G36</f>
        <v>70</v>
      </c>
      <c r="V36" s="325">
        <f t="shared" si="27"/>
        <v>80</v>
      </c>
      <c r="W36" s="326">
        <f t="shared" si="27"/>
        <v>60</v>
      </c>
      <c r="X36" s="327">
        <f t="shared" si="27"/>
        <v>30</v>
      </c>
      <c r="Y36" s="326">
        <f t="shared" si="27"/>
        <v>35</v>
      </c>
      <c r="Z36" s="325">
        <f t="shared" si="27"/>
        <v>60</v>
      </c>
      <c r="AA36" s="325">
        <f t="shared" si="27"/>
        <v>75</v>
      </c>
      <c r="AB36" s="325">
        <f t="shared" si="27"/>
        <v>70</v>
      </c>
      <c r="AC36" s="328">
        <f t="shared" si="27"/>
        <v>50</v>
      </c>
      <c r="AD36" s="333"/>
      <c r="AE36" s="330"/>
      <c r="AF36" s="331"/>
      <c r="AG36" s="332"/>
      <c r="AH36" s="331"/>
      <c r="AI36" s="332"/>
      <c r="AJ36" s="40"/>
      <c r="AK36" s="41"/>
    </row>
    <row r="37" spans="3:43" ht="12.95" customHeight="1">
      <c r="C37" s="988" t="s">
        <v>50</v>
      </c>
      <c r="D37" s="990" t="s">
        <v>1</v>
      </c>
      <c r="E37" s="31" t="s">
        <v>47</v>
      </c>
      <c r="F37" s="297"/>
      <c r="G37" s="334">
        <f>+G33*G36/100</f>
        <v>117.6</v>
      </c>
      <c r="H37" s="334">
        <f>+H33*H36/100</f>
        <v>32</v>
      </c>
      <c r="I37" s="335">
        <f>+I33*I36/100</f>
        <v>96</v>
      </c>
      <c r="J37" s="704"/>
      <c r="K37" s="300"/>
      <c r="L37" s="301"/>
      <c r="M37" s="301"/>
      <c r="N37" s="301"/>
      <c r="O37" s="302"/>
      <c r="P37" s="297"/>
      <c r="Q37" s="301"/>
      <c r="R37" s="303">
        <f>SUM(F37:Q37)</f>
        <v>245.6</v>
      </c>
      <c r="S37" s="934">
        <f>+SUM(R37:R38)</f>
        <v>357.6</v>
      </c>
      <c r="T37" s="297"/>
      <c r="U37" s="334">
        <f>+U33*U36/100</f>
        <v>163.80000000000001</v>
      </c>
      <c r="V37" s="334">
        <f>+V33*V36/100</f>
        <v>129.6</v>
      </c>
      <c r="W37" s="335">
        <f>+W33*W36/100</f>
        <v>108</v>
      </c>
      <c r="X37" s="704"/>
      <c r="Y37" s="297"/>
      <c r="Z37" s="301"/>
      <c r="AA37" s="301"/>
      <c r="AB37" s="301"/>
      <c r="AC37" s="302"/>
      <c r="AD37" s="300"/>
      <c r="AE37" s="301"/>
      <c r="AF37" s="303">
        <f>SUM(T37:AE37)</f>
        <v>401.4</v>
      </c>
      <c r="AG37" s="934">
        <f>+SUM(AF37:AF38)</f>
        <v>527.4</v>
      </c>
      <c r="AH37" s="304"/>
      <c r="AI37" s="984"/>
      <c r="AJ37" s="32"/>
      <c r="AK37" s="33"/>
    </row>
    <row r="38" spans="3:43" ht="12.95" customHeight="1">
      <c r="C38" s="989"/>
      <c r="D38" s="991"/>
      <c r="E38" s="34" t="s">
        <v>48</v>
      </c>
      <c r="F38" s="336">
        <f>+F36*F34/100</f>
        <v>88</v>
      </c>
      <c r="G38" s="306"/>
      <c r="H38" s="306"/>
      <c r="I38" s="307"/>
      <c r="J38" s="706">
        <f>+J34*J36/100</f>
        <v>24</v>
      </c>
      <c r="K38" s="307"/>
      <c r="L38" s="306"/>
      <c r="M38" s="306"/>
      <c r="N38" s="306"/>
      <c r="O38" s="308"/>
      <c r="P38" s="309"/>
      <c r="Q38" s="306"/>
      <c r="R38" s="310">
        <f>SUM(F38:Q38)</f>
        <v>112</v>
      </c>
      <c r="S38" s="935"/>
      <c r="T38" s="336">
        <f>+T36*T34/100</f>
        <v>99</v>
      </c>
      <c r="U38" s="306"/>
      <c r="V38" s="306"/>
      <c r="W38" s="307"/>
      <c r="X38" s="706">
        <f>+X34*X36/100</f>
        <v>27</v>
      </c>
      <c r="Y38" s="309"/>
      <c r="Z38" s="306"/>
      <c r="AA38" s="306"/>
      <c r="AB38" s="306"/>
      <c r="AC38" s="308"/>
      <c r="AD38" s="307"/>
      <c r="AE38" s="306"/>
      <c r="AF38" s="310">
        <f>SUM(T38:AE38)</f>
        <v>126</v>
      </c>
      <c r="AG38" s="935"/>
      <c r="AH38" s="311"/>
      <c r="AI38" s="985"/>
      <c r="AJ38" s="35"/>
      <c r="AK38" s="36"/>
    </row>
    <row r="39" spans="3:43" ht="12.95" customHeight="1">
      <c r="C39" s="977"/>
      <c r="D39" s="37" t="s">
        <v>2</v>
      </c>
      <c r="E39" s="158" t="s">
        <v>48</v>
      </c>
      <c r="F39" s="312"/>
      <c r="G39" s="313"/>
      <c r="H39" s="313"/>
      <c r="I39" s="314"/>
      <c r="J39" s="315"/>
      <c r="K39" s="355">
        <f>+K35*K36/100</f>
        <v>28</v>
      </c>
      <c r="L39" s="354">
        <f>+L35*L36/100</f>
        <v>81.599999999999994</v>
      </c>
      <c r="M39" s="354">
        <f>+M35*M36/100</f>
        <v>96</v>
      </c>
      <c r="N39" s="354">
        <f>+N35*N36/100</f>
        <v>106.4</v>
      </c>
      <c r="O39" s="337">
        <f>+O35*O36/100</f>
        <v>76</v>
      </c>
      <c r="P39" s="312"/>
      <c r="Q39" s="313"/>
      <c r="R39" s="319"/>
      <c r="S39" s="320">
        <f>+SUM(F39:Q39)</f>
        <v>388</v>
      </c>
      <c r="T39" s="312"/>
      <c r="U39" s="313"/>
      <c r="V39" s="313"/>
      <c r="W39" s="314"/>
      <c r="X39" s="315"/>
      <c r="Y39" s="353">
        <f>+Y35*Y36/100</f>
        <v>31.5</v>
      </c>
      <c r="Z39" s="354">
        <f>+Z35*Z36/100</f>
        <v>102.6</v>
      </c>
      <c r="AA39" s="354">
        <f>+AA35*AA36/100</f>
        <v>121.5</v>
      </c>
      <c r="AB39" s="354">
        <f>+AB35*AB36/100</f>
        <v>119.7</v>
      </c>
      <c r="AC39" s="337">
        <f>+AC35*AC36/100</f>
        <v>85.5</v>
      </c>
      <c r="AD39" s="314"/>
      <c r="AE39" s="313"/>
      <c r="AF39" s="319"/>
      <c r="AG39" s="320">
        <f>+SUM(T39:AE39)</f>
        <v>460.8</v>
      </c>
      <c r="AH39" s="322"/>
      <c r="AI39" s="323"/>
      <c r="AJ39" s="38"/>
      <c r="AK39" s="39"/>
    </row>
    <row r="40" spans="3:43" ht="12.95" customHeight="1" thickBot="1">
      <c r="C40" s="1003" t="s">
        <v>51</v>
      </c>
      <c r="D40" s="990" t="s">
        <v>1</v>
      </c>
      <c r="E40" s="31" t="s">
        <v>47</v>
      </c>
      <c r="F40" s="297"/>
      <c r="G40" s="334">
        <f>+F29*G37</f>
        <v>0</v>
      </c>
      <c r="H40" s="334">
        <f>+F29*H37</f>
        <v>0</v>
      </c>
      <c r="I40" s="335">
        <f>+F29*I37</f>
        <v>0</v>
      </c>
      <c r="J40" s="704"/>
      <c r="K40" s="300"/>
      <c r="L40" s="301"/>
      <c r="M40" s="301"/>
      <c r="N40" s="301"/>
      <c r="O40" s="302"/>
      <c r="P40" s="297"/>
      <c r="Q40" s="301"/>
      <c r="R40" s="303">
        <f>SUM(F40:Q40)</f>
        <v>0</v>
      </c>
      <c r="S40" s="934">
        <f>+SUM(R40:R41)</f>
        <v>0</v>
      </c>
      <c r="T40" s="297"/>
      <c r="U40" s="334">
        <f>+T29*U37</f>
        <v>0</v>
      </c>
      <c r="V40" s="334">
        <f>+T29*V37</f>
        <v>0</v>
      </c>
      <c r="W40" s="335">
        <f>+T29*W37</f>
        <v>0</v>
      </c>
      <c r="X40" s="704"/>
      <c r="Y40" s="297"/>
      <c r="Z40" s="301"/>
      <c r="AA40" s="301"/>
      <c r="AB40" s="301"/>
      <c r="AC40" s="302"/>
      <c r="AD40" s="300"/>
      <c r="AE40" s="301"/>
      <c r="AF40" s="303">
        <f>SUM(T40:AE40)</f>
        <v>0</v>
      </c>
      <c r="AG40" s="934">
        <f>+SUM(AF40:AF41)</f>
        <v>0</v>
      </c>
      <c r="AH40" s="303">
        <f>+R40+AF40</f>
        <v>0</v>
      </c>
      <c r="AI40" s="934">
        <f>+S40+AG40</f>
        <v>0</v>
      </c>
      <c r="AJ40" s="32"/>
      <c r="AK40" s="33"/>
      <c r="AM40" s="4" t="s">
        <v>53</v>
      </c>
    </row>
    <row r="41" spans="3:43" ht="12.95" customHeight="1">
      <c r="C41" s="1004"/>
      <c r="D41" s="991"/>
      <c r="E41" s="34" t="s">
        <v>48</v>
      </c>
      <c r="F41" s="336">
        <f>+F29*F38</f>
        <v>0</v>
      </c>
      <c r="G41" s="306"/>
      <c r="H41" s="306"/>
      <c r="I41" s="307"/>
      <c r="J41" s="707">
        <f>+F29*J38</f>
        <v>0</v>
      </c>
      <c r="K41" s="307"/>
      <c r="L41" s="306"/>
      <c r="M41" s="306"/>
      <c r="N41" s="306"/>
      <c r="O41" s="308"/>
      <c r="P41" s="309"/>
      <c r="Q41" s="306"/>
      <c r="R41" s="310">
        <f>SUM(F41:Q41)</f>
        <v>0</v>
      </c>
      <c r="S41" s="935"/>
      <c r="T41" s="336">
        <f>+T29*T38</f>
        <v>0</v>
      </c>
      <c r="U41" s="306"/>
      <c r="V41" s="306"/>
      <c r="W41" s="307"/>
      <c r="X41" s="706">
        <f>T29*X38</f>
        <v>0</v>
      </c>
      <c r="Y41" s="309"/>
      <c r="Z41" s="306"/>
      <c r="AA41" s="306"/>
      <c r="AB41" s="306"/>
      <c r="AC41" s="308"/>
      <c r="AD41" s="307"/>
      <c r="AE41" s="306"/>
      <c r="AF41" s="310">
        <f>SUM(T41:AE41)</f>
        <v>0</v>
      </c>
      <c r="AG41" s="935"/>
      <c r="AH41" s="310">
        <f>+R41+AF41</f>
        <v>0</v>
      </c>
      <c r="AI41" s="935">
        <f t="shared" ref="AI41" si="28">+S41+AG41</f>
        <v>0</v>
      </c>
      <c r="AJ41" s="35"/>
      <c r="AK41" s="36"/>
      <c r="AM41" s="1054" t="s">
        <v>54</v>
      </c>
      <c r="AN41" s="1055"/>
      <c r="AO41" s="178" t="s">
        <v>439</v>
      </c>
      <c r="AP41" s="178" t="s">
        <v>440</v>
      </c>
      <c r="AQ41" s="46" t="s">
        <v>55</v>
      </c>
    </row>
    <row r="42" spans="3:43" ht="12.95" customHeight="1">
      <c r="C42" s="1004"/>
      <c r="D42" s="42" t="s">
        <v>2</v>
      </c>
      <c r="E42" s="43" t="s">
        <v>48</v>
      </c>
      <c r="F42" s="338"/>
      <c r="G42" s="339"/>
      <c r="H42" s="339"/>
      <c r="I42" s="340"/>
      <c r="J42" s="341"/>
      <c r="K42" s="342">
        <f>+$K$30*K39</f>
        <v>0</v>
      </c>
      <c r="L42" s="343">
        <f>+$K$30*L39</f>
        <v>0</v>
      </c>
      <c r="M42" s="343">
        <f>+$K$30*M39</f>
        <v>0</v>
      </c>
      <c r="N42" s="343">
        <f>+$K$30*N39</f>
        <v>0</v>
      </c>
      <c r="O42" s="344">
        <f>+$K$30*O39</f>
        <v>0</v>
      </c>
      <c r="P42" s="312"/>
      <c r="Q42" s="313"/>
      <c r="R42" s="319"/>
      <c r="S42" s="345">
        <f>+SUM(K42:Q42)</f>
        <v>0</v>
      </c>
      <c r="T42" s="338"/>
      <c r="U42" s="339"/>
      <c r="V42" s="339"/>
      <c r="W42" s="340"/>
      <c r="X42" s="341"/>
      <c r="Y42" s="346">
        <f>+$Y$30*Y39</f>
        <v>0</v>
      </c>
      <c r="Z42" s="343">
        <f>+$Y$30*Z39</f>
        <v>0</v>
      </c>
      <c r="AA42" s="343">
        <f>+$Y$30*AA39</f>
        <v>0</v>
      </c>
      <c r="AB42" s="343">
        <f>+$Y$30*AB39</f>
        <v>0</v>
      </c>
      <c r="AC42" s="344">
        <f>+$Y$30*AC39</f>
        <v>0</v>
      </c>
      <c r="AD42" s="314"/>
      <c r="AE42" s="313"/>
      <c r="AF42" s="319"/>
      <c r="AG42" s="345">
        <f>+SUM(Y42:AE42)</f>
        <v>0</v>
      </c>
      <c r="AH42" s="319"/>
      <c r="AI42" s="320">
        <f>+S42+AG42</f>
        <v>0</v>
      </c>
      <c r="AJ42" s="38"/>
      <c r="AK42" s="39"/>
      <c r="AM42" s="1062" t="s">
        <v>25</v>
      </c>
      <c r="AN42" s="166" t="s">
        <v>47</v>
      </c>
      <c r="AO42" s="254">
        <f>+R47+R50</f>
        <v>0</v>
      </c>
      <c r="AP42" s="249">
        <f>+AF47+AF50</f>
        <v>0</v>
      </c>
      <c r="AQ42" s="244">
        <f>SUM(AO42:AP42)</f>
        <v>0</v>
      </c>
    </row>
    <row r="43" spans="3:43" ht="12.95" customHeight="1">
      <c r="C43" s="1003" t="s">
        <v>52</v>
      </c>
      <c r="D43" s="1005" t="s">
        <v>1</v>
      </c>
      <c r="E43" s="44" t="s">
        <v>47</v>
      </c>
      <c r="F43" s="297"/>
      <c r="G43" s="298">
        <f>31*24-G33</f>
        <v>576</v>
      </c>
      <c r="H43" s="298">
        <f>31*24-H33</f>
        <v>704</v>
      </c>
      <c r="I43" s="299">
        <f>30*24-I33</f>
        <v>560</v>
      </c>
      <c r="J43" s="704"/>
      <c r="K43" s="300"/>
      <c r="L43" s="301"/>
      <c r="M43" s="301"/>
      <c r="N43" s="301"/>
      <c r="O43" s="302"/>
      <c r="P43" s="347"/>
      <c r="Q43" s="348"/>
      <c r="R43" s="349">
        <f>SUM(F43:Q43)</f>
        <v>1840</v>
      </c>
      <c r="S43" s="350"/>
      <c r="T43" s="297"/>
      <c r="U43" s="298">
        <f>31*24-U33</f>
        <v>510</v>
      </c>
      <c r="V43" s="298">
        <f>31*24-V33</f>
        <v>582</v>
      </c>
      <c r="W43" s="299">
        <f>30*24-W33</f>
        <v>540</v>
      </c>
      <c r="X43" s="704"/>
      <c r="Y43" s="297"/>
      <c r="Z43" s="301"/>
      <c r="AA43" s="301"/>
      <c r="AB43" s="301"/>
      <c r="AC43" s="302"/>
      <c r="AD43" s="351"/>
      <c r="AE43" s="348"/>
      <c r="AF43" s="349">
        <f>SUM(T43:AE43)</f>
        <v>1632</v>
      </c>
      <c r="AG43" s="350"/>
      <c r="AH43" s="304"/>
      <c r="AI43" s="984"/>
      <c r="AJ43" s="45"/>
      <c r="AK43" s="33"/>
      <c r="AM43" s="1063"/>
      <c r="AN43" s="166" t="s">
        <v>48</v>
      </c>
      <c r="AO43" s="249">
        <f>+F48+F51</f>
        <v>0</v>
      </c>
      <c r="AP43" s="249">
        <f>+T48+T51</f>
        <v>0</v>
      </c>
      <c r="AQ43" s="244">
        <f>SUM(AO43:AP43)</f>
        <v>0</v>
      </c>
    </row>
    <row r="44" spans="3:43" ht="12.95" customHeight="1">
      <c r="C44" s="1004"/>
      <c r="D44" s="1006"/>
      <c r="E44" s="34" t="s">
        <v>48</v>
      </c>
      <c r="F44" s="305">
        <f>30*24-F34</f>
        <v>544</v>
      </c>
      <c r="G44" s="306"/>
      <c r="H44" s="306"/>
      <c r="I44" s="307"/>
      <c r="J44" s="705">
        <f>31*24-J34</f>
        <v>664</v>
      </c>
      <c r="K44" s="307"/>
      <c r="L44" s="306"/>
      <c r="M44" s="306"/>
      <c r="N44" s="306"/>
      <c r="O44" s="308"/>
      <c r="P44" s="1007">
        <f>30*24</f>
        <v>720</v>
      </c>
      <c r="Q44" s="1008">
        <f>31*24</f>
        <v>744</v>
      </c>
      <c r="R44" s="1009">
        <f>SUM(F44:Q45)</f>
        <v>5648</v>
      </c>
      <c r="S44" s="352"/>
      <c r="T44" s="305">
        <f>30*24-T34</f>
        <v>522</v>
      </c>
      <c r="U44" s="306"/>
      <c r="V44" s="306"/>
      <c r="W44" s="307"/>
      <c r="X44" s="705">
        <f>31*24-X34</f>
        <v>654</v>
      </c>
      <c r="Y44" s="309"/>
      <c r="Z44" s="306"/>
      <c r="AA44" s="306"/>
      <c r="AB44" s="306"/>
      <c r="AC44" s="308"/>
      <c r="AD44" s="1012">
        <f>30*24</f>
        <v>720</v>
      </c>
      <c r="AE44" s="1008">
        <f>31*24</f>
        <v>744</v>
      </c>
      <c r="AF44" s="1009">
        <f>SUM(T44:AE45)</f>
        <v>5499</v>
      </c>
      <c r="AG44" s="352"/>
      <c r="AH44" s="311"/>
      <c r="AI44" s="985"/>
      <c r="AJ44" s="35"/>
      <c r="AK44" s="36"/>
      <c r="AM44" s="1066" t="s">
        <v>26</v>
      </c>
      <c r="AN44" s="1067"/>
      <c r="AO44" s="249">
        <f>+S49+S52</f>
        <v>0</v>
      </c>
      <c r="AP44" s="249">
        <f>+AG49+AG52</f>
        <v>0</v>
      </c>
      <c r="AQ44" s="244">
        <f>SUM(AO44:AP44)</f>
        <v>0</v>
      </c>
    </row>
    <row r="45" spans="3:43" ht="12.95" customHeight="1" thickBot="1">
      <c r="C45" s="1004"/>
      <c r="D45" s="37" t="s">
        <v>2</v>
      </c>
      <c r="E45" s="158" t="s">
        <v>48</v>
      </c>
      <c r="F45" s="312"/>
      <c r="G45" s="313"/>
      <c r="H45" s="313"/>
      <c r="I45" s="314"/>
      <c r="J45" s="315"/>
      <c r="K45" s="316">
        <f>30*24-K35</f>
        <v>640</v>
      </c>
      <c r="L45" s="317">
        <f>31*24-L35</f>
        <v>608</v>
      </c>
      <c r="M45" s="317">
        <f>31*24-M35</f>
        <v>616</v>
      </c>
      <c r="N45" s="317">
        <f>28*24-N35</f>
        <v>520</v>
      </c>
      <c r="O45" s="318">
        <f>31*24-O35</f>
        <v>592</v>
      </c>
      <c r="P45" s="937"/>
      <c r="Q45" s="939"/>
      <c r="R45" s="1010"/>
      <c r="S45" s="323"/>
      <c r="T45" s="312"/>
      <c r="U45" s="313"/>
      <c r="V45" s="313"/>
      <c r="W45" s="314"/>
      <c r="X45" s="315"/>
      <c r="Y45" s="321">
        <f>30*24-Y35</f>
        <v>630</v>
      </c>
      <c r="Z45" s="317">
        <f>31*24-Z35</f>
        <v>573</v>
      </c>
      <c r="AA45" s="317">
        <f>31*24-AA35</f>
        <v>582</v>
      </c>
      <c r="AB45" s="317">
        <f>28*24-AB35</f>
        <v>501</v>
      </c>
      <c r="AC45" s="318">
        <f>31*24-AC35</f>
        <v>573</v>
      </c>
      <c r="AD45" s="941"/>
      <c r="AE45" s="939"/>
      <c r="AF45" s="1010"/>
      <c r="AG45" s="323"/>
      <c r="AH45" s="322"/>
      <c r="AI45" s="323"/>
      <c r="AJ45" s="38"/>
      <c r="AK45" s="39"/>
      <c r="AM45" s="1056" t="s">
        <v>27</v>
      </c>
      <c r="AN45" s="1057"/>
      <c r="AO45" s="250">
        <f>+SUM(P48:Q49)+SUM(P51:Q52)</f>
        <v>0</v>
      </c>
      <c r="AP45" s="250">
        <f>+SUM(AD48:AE49)+SUM(AD51:AE52)</f>
        <v>0</v>
      </c>
      <c r="AQ45" s="251">
        <f>SUM(AO45:AP45)</f>
        <v>0</v>
      </c>
    </row>
    <row r="46" spans="3:43" ht="12.95" customHeight="1" thickTop="1" thickBot="1">
      <c r="C46" s="889" t="s">
        <v>56</v>
      </c>
      <c r="D46" s="1011"/>
      <c r="E46" s="158" t="s">
        <v>57</v>
      </c>
      <c r="F46" s="942">
        <f>IF(H15&gt;0,+N15/H15,0)</f>
        <v>0</v>
      </c>
      <c r="G46" s="943"/>
      <c r="H46" s="943"/>
      <c r="I46" s="943"/>
      <c r="J46" s="944"/>
      <c r="K46" s="942">
        <f>IF(I15&gt;0,O15/I15,0)</f>
        <v>0</v>
      </c>
      <c r="L46" s="943"/>
      <c r="M46" s="943"/>
      <c r="N46" s="943"/>
      <c r="O46" s="944"/>
      <c r="P46" s="356"/>
      <c r="Q46" s="357"/>
      <c r="R46" s="282"/>
      <c r="S46" s="283"/>
      <c r="T46" s="942">
        <f>IF(J15&gt;0,+P15/J15,0)</f>
        <v>0</v>
      </c>
      <c r="U46" s="943"/>
      <c r="V46" s="943"/>
      <c r="W46" s="943"/>
      <c r="X46" s="944"/>
      <c r="Y46" s="942">
        <f>IF(K15&gt;0,Q15/K15,0)</f>
        <v>0</v>
      </c>
      <c r="Z46" s="943"/>
      <c r="AA46" s="943"/>
      <c r="AB46" s="943"/>
      <c r="AC46" s="944"/>
      <c r="AD46" s="358"/>
      <c r="AE46" s="357"/>
      <c r="AF46" s="282"/>
      <c r="AG46" s="283"/>
      <c r="AH46" s="282"/>
      <c r="AI46" s="283"/>
      <c r="AJ46" s="164"/>
      <c r="AK46" s="165"/>
      <c r="AM46" s="1058" t="s">
        <v>12</v>
      </c>
      <c r="AN46" s="1059"/>
      <c r="AO46" s="252">
        <f>SUM(AO42:AO45)</f>
        <v>0</v>
      </c>
      <c r="AP46" s="252">
        <f>SUM(AP42:AP45)</f>
        <v>0</v>
      </c>
      <c r="AQ46" s="246">
        <f>SUM(AQ42:AQ45)</f>
        <v>0</v>
      </c>
    </row>
    <row r="47" spans="3:43" ht="12.95" customHeight="1">
      <c r="C47" s="988" t="s">
        <v>58</v>
      </c>
      <c r="D47" s="990" t="s">
        <v>1</v>
      </c>
      <c r="E47" s="31" t="s">
        <v>47</v>
      </c>
      <c r="F47" s="297"/>
      <c r="G47" s="334">
        <f>+G40*1000*$F$46+G43*$T$15</f>
        <v>0</v>
      </c>
      <c r="H47" s="334">
        <f>+H40*1000*$F$46+H43*$T$15</f>
        <v>0</v>
      </c>
      <c r="I47" s="335">
        <f>+I40*1000*$F$46+I43*$T$15</f>
        <v>0</v>
      </c>
      <c r="J47" s="704"/>
      <c r="K47" s="300"/>
      <c r="L47" s="301"/>
      <c r="M47" s="301"/>
      <c r="N47" s="301"/>
      <c r="O47" s="302"/>
      <c r="P47" s="359"/>
      <c r="Q47" s="360"/>
      <c r="R47" s="361">
        <f>SUM(F47:Q47)</f>
        <v>0</v>
      </c>
      <c r="S47" s="932">
        <f>+SUM(R47:R48)</f>
        <v>0</v>
      </c>
      <c r="T47" s="297"/>
      <c r="U47" s="334">
        <f>+U40*1000*$T$46+U43*$V$15</f>
        <v>0</v>
      </c>
      <c r="V47" s="334">
        <f>+V40*1000*$T$46+V43*$V$15</f>
        <v>0</v>
      </c>
      <c r="W47" s="335">
        <f>+W40*1000*$T$46+W43*$V$15</f>
        <v>0</v>
      </c>
      <c r="X47" s="704"/>
      <c r="Y47" s="297"/>
      <c r="Z47" s="301"/>
      <c r="AA47" s="301"/>
      <c r="AB47" s="301"/>
      <c r="AC47" s="302"/>
      <c r="AD47" s="362"/>
      <c r="AE47" s="360"/>
      <c r="AF47" s="361">
        <f>SUM(T47:AE47)</f>
        <v>0</v>
      </c>
      <c r="AG47" s="932">
        <f>+SUM(AF47:AF48)</f>
        <v>0</v>
      </c>
      <c r="AH47" s="303">
        <f>+R47+AF47</f>
        <v>0</v>
      </c>
      <c r="AI47" s="934">
        <f>+S47+AG47</f>
        <v>0</v>
      </c>
      <c r="AJ47" s="47"/>
      <c r="AK47" s="33"/>
    </row>
    <row r="48" spans="3:43" ht="12.95" customHeight="1" thickBot="1">
      <c r="C48" s="989"/>
      <c r="D48" s="991"/>
      <c r="E48" s="34" t="s">
        <v>48</v>
      </c>
      <c r="F48" s="336">
        <f>+F41*1000*$F$46+F44*$T$15</f>
        <v>0</v>
      </c>
      <c r="G48" s="306"/>
      <c r="H48" s="306"/>
      <c r="I48" s="307"/>
      <c r="J48" s="706">
        <f>+J41*1000*$F$46+J44*$T$15</f>
        <v>0</v>
      </c>
      <c r="K48" s="307"/>
      <c r="L48" s="306"/>
      <c r="M48" s="306"/>
      <c r="N48" s="306"/>
      <c r="O48" s="308"/>
      <c r="P48" s="936">
        <f>+P44*$T$15</f>
        <v>0</v>
      </c>
      <c r="Q48" s="938">
        <f>+Q44*$T$15</f>
        <v>0</v>
      </c>
      <c r="R48" s="363">
        <f>SUM(F48:Q48)</f>
        <v>0</v>
      </c>
      <c r="S48" s="933"/>
      <c r="T48" s="336">
        <f>+T41*1000*$T$46+T44*$V$15</f>
        <v>0</v>
      </c>
      <c r="U48" s="306"/>
      <c r="V48" s="306"/>
      <c r="W48" s="307"/>
      <c r="X48" s="706">
        <f>+X41*1000*$T$46+X44*$V$15</f>
        <v>0</v>
      </c>
      <c r="Y48" s="309"/>
      <c r="Z48" s="306"/>
      <c r="AA48" s="306"/>
      <c r="AB48" s="306"/>
      <c r="AC48" s="308"/>
      <c r="AD48" s="940">
        <f>+AD44*$V$15</f>
        <v>0</v>
      </c>
      <c r="AE48" s="938">
        <f>+AE44*$V$15</f>
        <v>0</v>
      </c>
      <c r="AF48" s="363">
        <f>SUM(T48:AE48)</f>
        <v>0</v>
      </c>
      <c r="AG48" s="933"/>
      <c r="AH48" s="310">
        <f>+R48+AF48</f>
        <v>0</v>
      </c>
      <c r="AI48" s="935">
        <f t="shared" ref="AI48:AI51" si="29">+S48+AG48</f>
        <v>0</v>
      </c>
      <c r="AJ48" s="35"/>
      <c r="AK48" s="36"/>
      <c r="AM48" s="4" t="s">
        <v>437</v>
      </c>
    </row>
    <row r="49" spans="3:43" ht="12.95" customHeight="1">
      <c r="C49" s="977"/>
      <c r="D49" s="37" t="s">
        <v>2</v>
      </c>
      <c r="E49" s="158" t="s">
        <v>48</v>
      </c>
      <c r="F49" s="312"/>
      <c r="G49" s="313"/>
      <c r="H49" s="313"/>
      <c r="I49" s="314"/>
      <c r="J49" s="315"/>
      <c r="K49" s="355">
        <f>+K42*1000*$K$46+K45*$U$15</f>
        <v>0</v>
      </c>
      <c r="L49" s="354">
        <f>+L42*1000*$K$46+L45*$U$15</f>
        <v>0</v>
      </c>
      <c r="M49" s="354">
        <f>+M42*1000*$K$46+M45*$U$15</f>
        <v>0</v>
      </c>
      <c r="N49" s="354">
        <f>+N42*1000*$K$46+N45*$U$15</f>
        <v>0</v>
      </c>
      <c r="O49" s="337">
        <f>+O42*1000*$K$46+O45*$U$15</f>
        <v>0</v>
      </c>
      <c r="P49" s="937"/>
      <c r="Q49" s="939"/>
      <c r="R49" s="364"/>
      <c r="S49" s="337">
        <f>+SUM(F49:O49)</f>
        <v>0</v>
      </c>
      <c r="T49" s="312"/>
      <c r="U49" s="313"/>
      <c r="V49" s="313"/>
      <c r="W49" s="314"/>
      <c r="X49" s="315"/>
      <c r="Y49" s="353">
        <f>+Y42*1000*$Y$46+Y45*$W$15</f>
        <v>0</v>
      </c>
      <c r="Z49" s="354">
        <f>+Z42*1000*$Y$46+Z45*$W$15</f>
        <v>0</v>
      </c>
      <c r="AA49" s="354">
        <f>+AA42*1000*$Y$46+AA45*$W$15</f>
        <v>0</v>
      </c>
      <c r="AB49" s="354">
        <f>+AB42*1000*$Y$46+AB45*$W$15</f>
        <v>0</v>
      </c>
      <c r="AC49" s="337">
        <f>+AC42*1000*$Y$46+AC45*$W$15</f>
        <v>0</v>
      </c>
      <c r="AD49" s="941"/>
      <c r="AE49" s="939"/>
      <c r="AF49" s="364"/>
      <c r="AG49" s="337">
        <f>+SUM(T49:AC49)</f>
        <v>0</v>
      </c>
      <c r="AH49" s="319"/>
      <c r="AI49" s="320">
        <f t="shared" si="29"/>
        <v>0</v>
      </c>
      <c r="AJ49" s="38"/>
      <c r="AK49" s="39"/>
      <c r="AM49" s="1054" t="s">
        <v>60</v>
      </c>
      <c r="AN49" s="1055"/>
      <c r="AO49" s="178" t="s">
        <v>439</v>
      </c>
      <c r="AP49" s="178" t="s">
        <v>440</v>
      </c>
      <c r="AQ49" s="46" t="s">
        <v>55</v>
      </c>
    </row>
    <row r="50" spans="3:43" ht="12.95" customHeight="1">
      <c r="C50" s="988" t="s">
        <v>59</v>
      </c>
      <c r="D50" s="990" t="s">
        <v>1</v>
      </c>
      <c r="E50" s="31" t="s">
        <v>47</v>
      </c>
      <c r="F50" s="297"/>
      <c r="G50" s="334">
        <f>+G33*$N$21+G43*$T$21</f>
        <v>0</v>
      </c>
      <c r="H50" s="334">
        <f t="shared" ref="H50:I50" si="30">+H33*$N$21+H43*$T$21</f>
        <v>0</v>
      </c>
      <c r="I50" s="335">
        <f t="shared" si="30"/>
        <v>0</v>
      </c>
      <c r="J50" s="704"/>
      <c r="K50" s="300"/>
      <c r="L50" s="301"/>
      <c r="M50" s="301"/>
      <c r="N50" s="301"/>
      <c r="O50" s="302"/>
      <c r="P50" s="359"/>
      <c r="Q50" s="360"/>
      <c r="R50" s="361">
        <f>SUM(F50:Q50)</f>
        <v>0</v>
      </c>
      <c r="S50" s="932">
        <f>+SUM(R50:R51)</f>
        <v>0</v>
      </c>
      <c r="T50" s="297"/>
      <c r="U50" s="334">
        <f t="shared" ref="U50:W50" si="31">+U33*$P$21+U43*$V$21</f>
        <v>0</v>
      </c>
      <c r="V50" s="334">
        <f t="shared" si="31"/>
        <v>0</v>
      </c>
      <c r="W50" s="335">
        <f t="shared" si="31"/>
        <v>0</v>
      </c>
      <c r="X50" s="704"/>
      <c r="Y50" s="297"/>
      <c r="Z50" s="301"/>
      <c r="AA50" s="301"/>
      <c r="AB50" s="301"/>
      <c r="AC50" s="302"/>
      <c r="AD50" s="362"/>
      <c r="AE50" s="360"/>
      <c r="AF50" s="361">
        <f>SUM(T50:AE50)</f>
        <v>0</v>
      </c>
      <c r="AG50" s="932">
        <f>+SUM(AF50:AF51)</f>
        <v>0</v>
      </c>
      <c r="AH50" s="303">
        <f>+R50+AF50</f>
        <v>0</v>
      </c>
      <c r="AI50" s="934">
        <f>+S50+AG50</f>
        <v>0</v>
      </c>
      <c r="AJ50" s="32"/>
      <c r="AK50" s="33"/>
      <c r="AM50" s="907" t="s">
        <v>25</v>
      </c>
      <c r="AN50" s="908"/>
      <c r="AO50" s="243">
        <f>+R54</f>
        <v>0</v>
      </c>
      <c r="AP50" s="243">
        <f>+AF54</f>
        <v>0</v>
      </c>
      <c r="AQ50" s="244">
        <f>SUM(AO50:AP50)</f>
        <v>0</v>
      </c>
    </row>
    <row r="51" spans="3:43" ht="12.95" customHeight="1" thickBot="1">
      <c r="C51" s="989"/>
      <c r="D51" s="991"/>
      <c r="E51" s="34" t="s">
        <v>48</v>
      </c>
      <c r="F51" s="336">
        <f>+F34*$N$21+F44*$T$21</f>
        <v>0</v>
      </c>
      <c r="G51" s="306"/>
      <c r="H51" s="306"/>
      <c r="I51" s="307"/>
      <c r="J51" s="706">
        <f>+J34*$N$21+J44*$T$21</f>
        <v>0</v>
      </c>
      <c r="K51" s="307"/>
      <c r="L51" s="306"/>
      <c r="M51" s="306"/>
      <c r="N51" s="306"/>
      <c r="O51" s="308"/>
      <c r="P51" s="936">
        <f>+P44*$T$21</f>
        <v>0</v>
      </c>
      <c r="Q51" s="938">
        <f>+Q44*$T$21</f>
        <v>0</v>
      </c>
      <c r="R51" s="363">
        <f>SUM(F51:Q51)</f>
        <v>0</v>
      </c>
      <c r="S51" s="933"/>
      <c r="T51" s="336">
        <f>+T34*$P$21+T44*$V$21</f>
        <v>0</v>
      </c>
      <c r="U51" s="306"/>
      <c r="V51" s="306"/>
      <c r="W51" s="307"/>
      <c r="X51" s="706">
        <f>+X34*$P$21+X44*$V$21</f>
        <v>0</v>
      </c>
      <c r="Y51" s="309"/>
      <c r="Z51" s="306"/>
      <c r="AA51" s="306"/>
      <c r="AB51" s="306"/>
      <c r="AC51" s="308"/>
      <c r="AD51" s="940">
        <f>+AD44*$V$21</f>
        <v>0</v>
      </c>
      <c r="AE51" s="938">
        <f>+AE44*$V$21</f>
        <v>0</v>
      </c>
      <c r="AF51" s="363">
        <f>SUM(T51:AE51)</f>
        <v>0</v>
      </c>
      <c r="AG51" s="933"/>
      <c r="AH51" s="310">
        <f>+R51+AF51</f>
        <v>0</v>
      </c>
      <c r="AI51" s="935">
        <f t="shared" si="29"/>
        <v>0</v>
      </c>
      <c r="AJ51" s="35"/>
      <c r="AK51" s="36"/>
      <c r="AM51" s="1060" t="s">
        <v>26</v>
      </c>
      <c r="AN51" s="1061"/>
      <c r="AO51" s="247">
        <f>+R55</f>
        <v>0</v>
      </c>
      <c r="AP51" s="247">
        <f>+AF55</f>
        <v>0</v>
      </c>
      <c r="AQ51" s="248">
        <f>SUM(AO51:AP51)</f>
        <v>0</v>
      </c>
    </row>
    <row r="52" spans="3:43" ht="12.95" customHeight="1" thickTop="1" thickBot="1">
      <c r="C52" s="977"/>
      <c r="D52" s="37" t="s">
        <v>2</v>
      </c>
      <c r="E52" s="158" t="s">
        <v>48</v>
      </c>
      <c r="F52" s="312"/>
      <c r="G52" s="313"/>
      <c r="H52" s="313"/>
      <c r="I52" s="314"/>
      <c r="J52" s="315"/>
      <c r="K52" s="342">
        <f>+K35*$O$21+K45*$U$21</f>
        <v>0</v>
      </c>
      <c r="L52" s="342">
        <f t="shared" ref="L52:N52" si="32">+L35*$O$21+L45*$U$21</f>
        <v>0</v>
      </c>
      <c r="M52" s="343">
        <f t="shared" si="32"/>
        <v>0</v>
      </c>
      <c r="N52" s="343">
        <f t="shared" si="32"/>
        <v>0</v>
      </c>
      <c r="O52" s="344">
        <f>+O35*$O$21+O45*$U$21</f>
        <v>0</v>
      </c>
      <c r="P52" s="937"/>
      <c r="Q52" s="939"/>
      <c r="R52" s="364"/>
      <c r="S52" s="337">
        <f>+SUM(F52:O52)</f>
        <v>0</v>
      </c>
      <c r="T52" s="312"/>
      <c r="U52" s="313"/>
      <c r="V52" s="313"/>
      <c r="W52" s="314"/>
      <c r="X52" s="315"/>
      <c r="Y52" s="346">
        <f>+Y35*$Q$21+Y45*$W$21</f>
        <v>0</v>
      </c>
      <c r="Z52" s="342">
        <f t="shared" ref="Z52:AC52" si="33">+Z35*$Q$21+Z45*$W$21</f>
        <v>0</v>
      </c>
      <c r="AA52" s="343">
        <f t="shared" si="33"/>
        <v>0</v>
      </c>
      <c r="AB52" s="343">
        <f t="shared" si="33"/>
        <v>0</v>
      </c>
      <c r="AC52" s="344">
        <f t="shared" si="33"/>
        <v>0</v>
      </c>
      <c r="AD52" s="941"/>
      <c r="AE52" s="939"/>
      <c r="AF52" s="364"/>
      <c r="AG52" s="337">
        <f>+SUM(T52:AC52)</f>
        <v>0</v>
      </c>
      <c r="AH52" s="319"/>
      <c r="AI52" s="320">
        <f>+S52+AG52</f>
        <v>0</v>
      </c>
      <c r="AJ52" s="38"/>
      <c r="AK52" s="39"/>
      <c r="AM52" s="1064" t="s">
        <v>12</v>
      </c>
      <c r="AN52" s="1065"/>
      <c r="AO52" s="245">
        <f>SUM(AO50:AO51)</f>
        <v>0</v>
      </c>
      <c r="AP52" s="245">
        <f>SUM(AP50:AP51)</f>
        <v>0</v>
      </c>
      <c r="AQ52" s="246">
        <f>SUM(AQ50:AQ51)</f>
        <v>0</v>
      </c>
    </row>
    <row r="53" spans="3:43" ht="14.45" customHeight="1">
      <c r="C53" s="889" t="s">
        <v>431</v>
      </c>
      <c r="D53" s="1011"/>
      <c r="E53" s="158" t="s">
        <v>521</v>
      </c>
      <c r="F53" s="1017">
        <f>IFERROR(IF(H13&gt;0,+Z13/H13*3.6/料金表!$F$41,0),)</f>
        <v>0</v>
      </c>
      <c r="G53" s="1018"/>
      <c r="H53" s="1018"/>
      <c r="I53" s="1018"/>
      <c r="J53" s="1019"/>
      <c r="K53" s="1017">
        <f>IFERROR(IF(I13&gt;0,+AA13/I13*3.6/料金表!$F$41,0),)</f>
        <v>0</v>
      </c>
      <c r="L53" s="1018"/>
      <c r="M53" s="1018"/>
      <c r="N53" s="1018"/>
      <c r="O53" s="1019"/>
      <c r="P53" s="365"/>
      <c r="Q53" s="366"/>
      <c r="R53" s="282"/>
      <c r="S53" s="283"/>
      <c r="T53" s="1017">
        <f>IFERROR(IF(J13&gt;0,+AB13/J13*3.6/料金表!$F$41,0),)</f>
        <v>0</v>
      </c>
      <c r="U53" s="1018"/>
      <c r="V53" s="1018"/>
      <c r="W53" s="1018"/>
      <c r="X53" s="1019"/>
      <c r="Y53" s="1017">
        <f>IFERROR(IF(K13&gt;0,+AC13/K13*3.6/料金表!$F$41,0),)</f>
        <v>0</v>
      </c>
      <c r="Z53" s="1018"/>
      <c r="AA53" s="1018"/>
      <c r="AB53" s="1018"/>
      <c r="AC53" s="1019"/>
      <c r="AD53" s="367"/>
      <c r="AE53" s="366"/>
      <c r="AF53" s="282"/>
      <c r="AG53" s="283"/>
      <c r="AH53" s="282"/>
      <c r="AI53" s="283"/>
      <c r="AJ53" s="162"/>
      <c r="AK53" s="163"/>
    </row>
    <row r="54" spans="3:43" ht="12.95" customHeight="1" thickBot="1">
      <c r="C54" s="1020" t="s">
        <v>432</v>
      </c>
      <c r="D54" s="1021"/>
      <c r="E54" s="48" t="s">
        <v>61</v>
      </c>
      <c r="F54" s="368">
        <f>+F41*1000*$F$53</f>
        <v>0</v>
      </c>
      <c r="G54" s="369">
        <f>+G40*1000*$F$53</f>
        <v>0</v>
      </c>
      <c r="H54" s="369">
        <f>+H40*1000*$F$53</f>
        <v>0</v>
      </c>
      <c r="I54" s="370">
        <f>+I40*1000*$F$53</f>
        <v>0</v>
      </c>
      <c r="J54" s="708">
        <f>+J41*1000*$F$53</f>
        <v>0</v>
      </c>
      <c r="K54" s="371">
        <f>+K42*1000*$K$53</f>
        <v>0</v>
      </c>
      <c r="L54" s="360"/>
      <c r="M54" s="360"/>
      <c r="N54" s="360"/>
      <c r="O54" s="372"/>
      <c r="P54" s="371">
        <v>0</v>
      </c>
      <c r="Q54" s="373">
        <v>0</v>
      </c>
      <c r="R54" s="1013">
        <f>SUM(F54:Q54)</f>
        <v>0</v>
      </c>
      <c r="S54" s="1014"/>
      <c r="T54" s="368">
        <f>+T41*1000*$T$53</f>
        <v>0</v>
      </c>
      <c r="U54" s="369">
        <f>+U40*1000*$T$53</f>
        <v>0</v>
      </c>
      <c r="V54" s="369">
        <f>+V40*1000*$T$53</f>
        <v>0</v>
      </c>
      <c r="W54" s="370">
        <f>+W40*1000*$T$53</f>
        <v>0</v>
      </c>
      <c r="X54" s="708">
        <f>+X41*1000*$T$53</f>
        <v>0</v>
      </c>
      <c r="Y54" s="371">
        <f>+Y42*1000*$Y$53</f>
        <v>0</v>
      </c>
      <c r="Z54" s="360"/>
      <c r="AA54" s="360"/>
      <c r="AB54" s="360"/>
      <c r="AC54" s="372"/>
      <c r="AD54" s="371">
        <v>0</v>
      </c>
      <c r="AE54" s="373">
        <v>0</v>
      </c>
      <c r="AF54" s="1013">
        <f>SUM(T54:AE54)</f>
        <v>0</v>
      </c>
      <c r="AG54" s="1014"/>
      <c r="AH54" s="1013">
        <f>+R54+AF54</f>
        <v>0</v>
      </c>
      <c r="AI54" s="1014"/>
      <c r="AJ54" s="160"/>
      <c r="AK54" s="161"/>
      <c r="AM54" s="4" t="s">
        <v>438</v>
      </c>
    </row>
    <row r="55" spans="3:43" ht="12.95" customHeight="1" thickBot="1">
      <c r="C55" s="889"/>
      <c r="D55" s="890"/>
      <c r="E55" s="158" t="s">
        <v>62</v>
      </c>
      <c r="F55" s="374"/>
      <c r="G55" s="375"/>
      <c r="H55" s="375"/>
      <c r="I55" s="375"/>
      <c r="J55" s="376"/>
      <c r="K55" s="374"/>
      <c r="L55" s="377">
        <f>+L42*1000*$K$53</f>
        <v>0</v>
      </c>
      <c r="M55" s="377">
        <f t="shared" ref="M55:O55" si="34">+M42*1000*$K$53</f>
        <v>0</v>
      </c>
      <c r="N55" s="377">
        <f t="shared" si="34"/>
        <v>0</v>
      </c>
      <c r="O55" s="378">
        <f t="shared" si="34"/>
        <v>0</v>
      </c>
      <c r="P55" s="312"/>
      <c r="Q55" s="313"/>
      <c r="R55" s="1015">
        <f>SUM(F55:Q55)</f>
        <v>0</v>
      </c>
      <c r="S55" s="1016"/>
      <c r="T55" s="374"/>
      <c r="U55" s="375"/>
      <c r="V55" s="375"/>
      <c r="W55" s="375"/>
      <c r="X55" s="376"/>
      <c r="Y55" s="374"/>
      <c r="Z55" s="377">
        <f>+Z42*1000*$Y$53</f>
        <v>0</v>
      </c>
      <c r="AA55" s="377">
        <f>+AA42*1000*$Y$53</f>
        <v>0</v>
      </c>
      <c r="AB55" s="377">
        <f>+AB42*1000*$Y$53</f>
        <v>0</v>
      </c>
      <c r="AC55" s="378">
        <f>+AC42*1000*$Y$53</f>
        <v>0</v>
      </c>
      <c r="AD55" s="312"/>
      <c r="AE55" s="313"/>
      <c r="AF55" s="1015">
        <f>SUM(T55:AE55)</f>
        <v>0</v>
      </c>
      <c r="AG55" s="1016"/>
      <c r="AH55" s="1015">
        <f>+R55+AF55</f>
        <v>0</v>
      </c>
      <c r="AI55" s="1016"/>
      <c r="AJ55" s="49"/>
      <c r="AK55" s="50"/>
      <c r="AM55" s="1054" t="s">
        <v>60</v>
      </c>
      <c r="AN55" s="1055"/>
      <c r="AO55" s="178" t="s">
        <v>439</v>
      </c>
      <c r="AP55" s="178" t="s">
        <v>440</v>
      </c>
      <c r="AQ55" s="46" t="s">
        <v>55</v>
      </c>
    </row>
    <row r="56" spans="3:43" ht="14.45" customHeight="1" thickBot="1">
      <c r="C56" s="889" t="s">
        <v>433</v>
      </c>
      <c r="D56" s="1011"/>
      <c r="E56" s="158" t="s">
        <v>521</v>
      </c>
      <c r="F56" s="911">
        <f>IFERROR(IF(H14&gt;0,+Z14/H14*3.6/料金表!$F$42,0),)</f>
        <v>0</v>
      </c>
      <c r="G56" s="912"/>
      <c r="H56" s="912"/>
      <c r="I56" s="912"/>
      <c r="J56" s="913"/>
      <c r="K56" s="911">
        <f>IFERROR(IF(I14&gt;0,+AA14/I14*3.6/料金表!$F$42,0),)</f>
        <v>0</v>
      </c>
      <c r="L56" s="912"/>
      <c r="M56" s="912"/>
      <c r="N56" s="912"/>
      <c r="O56" s="913"/>
      <c r="P56" s="365"/>
      <c r="Q56" s="366"/>
      <c r="R56" s="282"/>
      <c r="S56" s="283"/>
      <c r="T56" s="911">
        <f>IFERROR(IF(J14&gt;0,+AB14/J14*3.6/料金表!$F$42,0),)</f>
        <v>0</v>
      </c>
      <c r="U56" s="912"/>
      <c r="V56" s="912"/>
      <c r="W56" s="912"/>
      <c r="X56" s="913"/>
      <c r="Y56" s="911">
        <f>IFERROR(IF(K14&gt;0,+AC14/K14*3.6/料金表!$F$42,0),)</f>
        <v>0</v>
      </c>
      <c r="Z56" s="912"/>
      <c r="AA56" s="912"/>
      <c r="AB56" s="912"/>
      <c r="AC56" s="913"/>
      <c r="AD56" s="365"/>
      <c r="AE56" s="366"/>
      <c r="AF56" s="282"/>
      <c r="AG56" s="283"/>
      <c r="AH56" s="282"/>
      <c r="AI56" s="283"/>
      <c r="AJ56" s="227"/>
      <c r="AK56" s="228"/>
      <c r="AM56" s="907" t="s">
        <v>477</v>
      </c>
      <c r="AN56" s="908"/>
      <c r="AO56" s="243">
        <f>R57</f>
        <v>0</v>
      </c>
      <c r="AP56" s="243">
        <f>AF57</f>
        <v>0</v>
      </c>
      <c r="AQ56" s="244">
        <f>SUM(AO56:AP56)</f>
        <v>0</v>
      </c>
    </row>
    <row r="57" spans="3:43" ht="12.95" customHeight="1" thickTop="1" thickBot="1">
      <c r="C57" s="884" t="s">
        <v>434</v>
      </c>
      <c r="D57" s="885"/>
      <c r="E57" s="886"/>
      <c r="F57" s="379">
        <f>+F41*1000*$F$56</f>
        <v>0</v>
      </c>
      <c r="G57" s="380">
        <f>+G40*1000*$F$56</f>
        <v>0</v>
      </c>
      <c r="H57" s="380">
        <f>+H40*1000*$F$56</f>
        <v>0</v>
      </c>
      <c r="I57" s="381">
        <f>+I40*1000*$F$56</f>
        <v>0</v>
      </c>
      <c r="J57" s="709">
        <f>+J41*1000*$F$56</f>
        <v>0</v>
      </c>
      <c r="K57" s="382">
        <f>+K42*1000*$K$56</f>
        <v>0</v>
      </c>
      <c r="L57" s="383">
        <f>+L42*1000*$K$56</f>
        <v>0</v>
      </c>
      <c r="M57" s="383">
        <f>+M42*1000*$K$56</f>
        <v>0</v>
      </c>
      <c r="N57" s="383">
        <f>+N42*1000*$K$56</f>
        <v>0</v>
      </c>
      <c r="O57" s="384">
        <f>+O42*1000*$K$56</f>
        <v>0</v>
      </c>
      <c r="P57" s="382">
        <v>0</v>
      </c>
      <c r="Q57" s="385">
        <v>0</v>
      </c>
      <c r="R57" s="879">
        <f>SUM(F57:Q57)</f>
        <v>0</v>
      </c>
      <c r="S57" s="880"/>
      <c r="T57" s="379">
        <f>+T41*1000*$T$56</f>
        <v>0</v>
      </c>
      <c r="U57" s="380">
        <f>+U40*1000*$T$56</f>
        <v>0</v>
      </c>
      <c r="V57" s="380">
        <f>+V40*1000*$T$56</f>
        <v>0</v>
      </c>
      <c r="W57" s="381">
        <f>+W40*1000*$T$56</f>
        <v>0</v>
      </c>
      <c r="X57" s="709">
        <f>+X41*1000*$T$56</f>
        <v>0</v>
      </c>
      <c r="Y57" s="386">
        <f>+Y42*1000*$Y$56</f>
        <v>0</v>
      </c>
      <c r="Z57" s="383">
        <f>+Z42*1000*$Y$56</f>
        <v>0</v>
      </c>
      <c r="AA57" s="383">
        <f>+AA42*1000*$Y$56</f>
        <v>0</v>
      </c>
      <c r="AB57" s="383">
        <f>+AB42*1000*$Y$56</f>
        <v>0</v>
      </c>
      <c r="AC57" s="384">
        <f>+AC42*1000*$Y$56</f>
        <v>0</v>
      </c>
      <c r="AD57" s="382">
        <v>0</v>
      </c>
      <c r="AE57" s="385">
        <v>0</v>
      </c>
      <c r="AF57" s="879">
        <f>SUM(T57:AE57)</f>
        <v>0</v>
      </c>
      <c r="AG57" s="880"/>
      <c r="AH57" s="879">
        <f>+R57+AF57</f>
        <v>0</v>
      </c>
      <c r="AI57" s="880"/>
      <c r="AJ57" s="229"/>
      <c r="AK57" s="230"/>
      <c r="AM57" s="909" t="s">
        <v>12</v>
      </c>
      <c r="AN57" s="910"/>
      <c r="AO57" s="245">
        <f>SUM(AO56)</f>
        <v>0</v>
      </c>
      <c r="AP57" s="245">
        <f t="shared" ref="AP57:AQ57" si="35">SUM(AP56)</f>
        <v>0</v>
      </c>
      <c r="AQ57" s="246">
        <f t="shared" si="35"/>
        <v>0</v>
      </c>
    </row>
    <row r="58" spans="3:43" ht="12" thickBot="1">
      <c r="C58" s="19"/>
      <c r="D58" s="20"/>
      <c r="E58" s="21"/>
      <c r="G58" s="5"/>
      <c r="AG58" s="22"/>
      <c r="AH58" s="22"/>
      <c r="AI58" s="22"/>
      <c r="AJ58" s="22"/>
      <c r="AK58" s="22"/>
      <c r="AM58" s="659" t="s">
        <v>590</v>
      </c>
      <c r="AN58" s="725"/>
      <c r="AO58" s="725"/>
      <c r="AP58" s="725"/>
      <c r="AQ58" s="725"/>
    </row>
    <row r="59" spans="3:43" ht="12" customHeight="1">
      <c r="C59" s="195" t="s">
        <v>472</v>
      </c>
      <c r="D59" s="184"/>
      <c r="E59" s="185"/>
      <c r="F59" s="891" t="s">
        <v>25</v>
      </c>
      <c r="G59" s="892"/>
      <c r="H59" s="892"/>
      <c r="I59" s="892"/>
      <c r="J59" s="893"/>
      <c r="K59" s="892" t="s">
        <v>26</v>
      </c>
      <c r="L59" s="892"/>
      <c r="M59" s="892"/>
      <c r="N59" s="892"/>
      <c r="O59" s="893"/>
      <c r="P59" s="891" t="s">
        <v>27</v>
      </c>
      <c r="Q59" s="894"/>
      <c r="R59" s="895" t="s">
        <v>471</v>
      </c>
      <c r="S59" s="896"/>
      <c r="AG59" s="22"/>
      <c r="AH59" s="22"/>
      <c r="AI59" s="22"/>
      <c r="AJ59" s="22"/>
      <c r="AK59" s="22"/>
      <c r="AM59" s="659" t="s">
        <v>589</v>
      </c>
      <c r="AN59" s="725"/>
      <c r="AO59" s="725"/>
      <c r="AP59" s="725"/>
      <c r="AQ59" s="725"/>
    </row>
    <row r="60" spans="3:43" ht="12.75" customHeight="1" thickBot="1">
      <c r="C60" s="186"/>
      <c r="D60" s="187"/>
      <c r="E60" s="188"/>
      <c r="F60" s="189" t="s">
        <v>28</v>
      </c>
      <c r="G60" s="190" t="s">
        <v>29</v>
      </c>
      <c r="H60" s="190" t="s">
        <v>30</v>
      </c>
      <c r="I60" s="190" t="s">
        <v>31</v>
      </c>
      <c r="J60" s="191" t="s">
        <v>39</v>
      </c>
      <c r="K60" s="192" t="s">
        <v>32</v>
      </c>
      <c r="L60" s="190" t="s">
        <v>33</v>
      </c>
      <c r="M60" s="190" t="s">
        <v>34</v>
      </c>
      <c r="N60" s="190" t="s">
        <v>35</v>
      </c>
      <c r="O60" s="193" t="s">
        <v>36</v>
      </c>
      <c r="P60" s="189" t="s">
        <v>37</v>
      </c>
      <c r="Q60" s="194" t="s">
        <v>38</v>
      </c>
      <c r="R60" s="897"/>
      <c r="S60" s="898"/>
      <c r="AG60" s="22"/>
      <c r="AH60" s="22"/>
      <c r="AI60" s="22"/>
      <c r="AJ60" s="22"/>
      <c r="AK60" s="22"/>
    </row>
    <row r="61" spans="3:43" ht="12" thickTop="1">
      <c r="C61" s="887" t="s">
        <v>432</v>
      </c>
      <c r="D61" s="888"/>
      <c r="E61" s="183" t="s">
        <v>61</v>
      </c>
      <c r="F61" s="368">
        <f>F54+T54</f>
        <v>0</v>
      </c>
      <c r="G61" s="369">
        <f t="shared" ref="G61:K61" si="36">G54+U54</f>
        <v>0</v>
      </c>
      <c r="H61" s="369">
        <f t="shared" si="36"/>
        <v>0</v>
      </c>
      <c r="I61" s="370">
        <f t="shared" si="36"/>
        <v>0</v>
      </c>
      <c r="J61" s="373">
        <f>J54+X54</f>
        <v>0</v>
      </c>
      <c r="K61" s="371">
        <f t="shared" si="36"/>
        <v>0</v>
      </c>
      <c r="L61" s="360"/>
      <c r="M61" s="360"/>
      <c r="N61" s="360"/>
      <c r="O61" s="372"/>
      <c r="P61" s="371">
        <f t="shared" ref="P61" si="37">P54+AD54</f>
        <v>0</v>
      </c>
      <c r="Q61" s="373">
        <f t="shared" ref="Q61" si="38">Q54+AE54</f>
        <v>0</v>
      </c>
      <c r="R61" s="400">
        <f>SUM(F61:Q61)</f>
        <v>0</v>
      </c>
      <c r="S61" s="1022">
        <f>+SUM(R61:R62)</f>
        <v>0</v>
      </c>
      <c r="AG61" s="22"/>
      <c r="AH61" s="22"/>
      <c r="AI61" s="22"/>
      <c r="AJ61" s="22"/>
      <c r="AK61" s="22"/>
    </row>
    <row r="62" spans="3:43" ht="11.25">
      <c r="C62" s="889"/>
      <c r="D62" s="890"/>
      <c r="E62" s="158" t="s">
        <v>62</v>
      </c>
      <c r="F62" s="374"/>
      <c r="G62" s="375"/>
      <c r="H62" s="375"/>
      <c r="I62" s="375"/>
      <c r="J62" s="376"/>
      <c r="K62" s="374"/>
      <c r="L62" s="377">
        <f t="shared" ref="L62" si="39">L55+Z55</f>
        <v>0</v>
      </c>
      <c r="M62" s="377">
        <f>M55+AA55</f>
        <v>0</v>
      </c>
      <c r="N62" s="377">
        <f>N55+AB55</f>
        <v>0</v>
      </c>
      <c r="O62" s="378">
        <f>O55+AC55</f>
        <v>0</v>
      </c>
      <c r="P62" s="312"/>
      <c r="Q62" s="401"/>
      <c r="R62" s="400">
        <f>SUM(F62:Q62)</f>
        <v>0</v>
      </c>
      <c r="S62" s="1023"/>
      <c r="AG62" s="22"/>
      <c r="AH62" s="22"/>
      <c r="AI62" s="22"/>
      <c r="AJ62" s="22"/>
      <c r="AK62" s="22"/>
    </row>
    <row r="63" spans="3:43" ht="14.25" thickBot="1">
      <c r="C63" s="884" t="s">
        <v>434</v>
      </c>
      <c r="D63" s="885"/>
      <c r="E63" s="886"/>
      <c r="F63" s="379">
        <f>F57+T57</f>
        <v>0</v>
      </c>
      <c r="G63" s="380">
        <f t="shared" ref="G63:Q63" si="40">G57+U57</f>
        <v>0</v>
      </c>
      <c r="H63" s="380">
        <f t="shared" si="40"/>
        <v>0</v>
      </c>
      <c r="I63" s="381">
        <f t="shared" si="40"/>
        <v>0</v>
      </c>
      <c r="J63" s="385">
        <f>J57+X57</f>
        <v>0</v>
      </c>
      <c r="K63" s="382">
        <f t="shared" si="40"/>
        <v>0</v>
      </c>
      <c r="L63" s="383">
        <f t="shared" si="40"/>
        <v>0</v>
      </c>
      <c r="M63" s="383">
        <f t="shared" si="40"/>
        <v>0</v>
      </c>
      <c r="N63" s="383">
        <f t="shared" si="40"/>
        <v>0</v>
      </c>
      <c r="O63" s="384">
        <f t="shared" si="40"/>
        <v>0</v>
      </c>
      <c r="P63" s="382">
        <f>P57+AD57</f>
        <v>0</v>
      </c>
      <c r="Q63" s="385">
        <f t="shared" si="40"/>
        <v>0</v>
      </c>
      <c r="R63" s="1024">
        <f>SUM(F63:Q63)</f>
        <v>0</v>
      </c>
      <c r="S63" s="1025"/>
      <c r="AG63" s="22"/>
      <c r="AH63" s="22"/>
      <c r="AI63" s="22"/>
      <c r="AJ63" s="22"/>
      <c r="AK63" s="22"/>
    </row>
    <row r="64" spans="3:43" ht="11.25">
      <c r="C64" s="19"/>
      <c r="D64" s="20"/>
      <c r="E64" s="21"/>
      <c r="G64" s="5"/>
      <c r="AG64" s="22"/>
      <c r="AH64" s="22"/>
      <c r="AI64" s="22"/>
      <c r="AJ64" s="22"/>
    </row>
    <row r="65" spans="2:43" ht="12.95" customHeight="1" thickBot="1">
      <c r="B65" s="58" t="s">
        <v>552</v>
      </c>
      <c r="C65" s="167"/>
      <c r="E65" s="51"/>
      <c r="F65" s="51" t="s">
        <v>441</v>
      </c>
      <c r="K65" s="21"/>
      <c r="X65" s="21"/>
    </row>
    <row r="66" spans="2:43" ht="12.95" customHeight="1" thickBot="1">
      <c r="C66" s="208" t="s">
        <v>63</v>
      </c>
      <c r="D66" s="209" t="s">
        <v>64</v>
      </c>
      <c r="E66" s="209"/>
      <c r="F66" s="209"/>
      <c r="G66" s="260"/>
      <c r="H66" s="210" t="s">
        <v>65</v>
      </c>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1"/>
      <c r="AG66" s="212"/>
      <c r="AH66" s="1088" t="s">
        <v>66</v>
      </c>
      <c r="AI66" s="1089"/>
      <c r="AJ66" s="231" t="s">
        <v>0</v>
      </c>
      <c r="AK66" s="232"/>
    </row>
    <row r="67" spans="2:43" ht="12.95" customHeight="1" thickTop="1" thickBot="1">
      <c r="C67" s="863" t="s">
        <v>67</v>
      </c>
      <c r="D67" s="866" t="s">
        <v>450</v>
      </c>
      <c r="E67" s="867"/>
      <c r="F67" s="867"/>
      <c r="G67" s="868"/>
      <c r="H67" s="645">
        <f>料金表!$G$4</f>
        <v>1814.37</v>
      </c>
      <c r="I67" s="52" t="s">
        <v>68</v>
      </c>
      <c r="J67" s="53">
        <f>D23</f>
        <v>0</v>
      </c>
      <c r="K67" s="179" t="s">
        <v>446</v>
      </c>
      <c r="N67" s="55">
        <v>85</v>
      </c>
      <c r="O67" s="180" t="s">
        <v>447</v>
      </c>
      <c r="P67" s="54"/>
      <c r="Q67" s="157"/>
      <c r="AF67" s="181"/>
      <c r="AG67" s="182"/>
      <c r="AH67" s="1046">
        <f>+H67*J67*(185-N67)/100*12</f>
        <v>0</v>
      </c>
      <c r="AI67" s="1047"/>
      <c r="AJ67" s="857" t="s">
        <v>582</v>
      </c>
      <c r="AK67" s="858"/>
      <c r="AM67" s="4" t="s">
        <v>474</v>
      </c>
    </row>
    <row r="68" spans="2:43" ht="12.95" customHeight="1">
      <c r="C68" s="864"/>
      <c r="D68" s="899" t="s">
        <v>70</v>
      </c>
      <c r="E68" s="196"/>
      <c r="F68" s="197"/>
      <c r="G68" s="198"/>
      <c r="H68" s="199"/>
      <c r="I68" s="200" t="s">
        <v>448</v>
      </c>
      <c r="J68" s="201"/>
      <c r="K68" s="202" t="s">
        <v>71</v>
      </c>
      <c r="L68" s="203"/>
      <c r="M68" s="204"/>
      <c r="N68" s="203"/>
      <c r="O68" s="203"/>
      <c r="P68" s="203"/>
      <c r="Q68" s="203"/>
      <c r="R68" s="203"/>
      <c r="S68" s="203"/>
      <c r="T68" s="203"/>
      <c r="U68" s="203"/>
      <c r="V68" s="203"/>
      <c r="W68" s="203"/>
      <c r="X68" s="203"/>
      <c r="Y68" s="203"/>
      <c r="Z68" s="203"/>
      <c r="AA68" s="203"/>
      <c r="AB68" s="203"/>
      <c r="AC68" s="203"/>
      <c r="AD68" s="203"/>
      <c r="AE68" s="203"/>
      <c r="AF68" s="203"/>
      <c r="AG68" s="198"/>
      <c r="AH68" s="219"/>
      <c r="AI68" s="220"/>
      <c r="AJ68" s="859"/>
      <c r="AK68" s="860"/>
      <c r="AM68" s="1054" t="s">
        <v>54</v>
      </c>
      <c r="AN68" s="1055"/>
      <c r="AO68" s="178" t="s">
        <v>439</v>
      </c>
      <c r="AP68" s="178" t="s">
        <v>440</v>
      </c>
      <c r="AQ68" s="46" t="s">
        <v>55</v>
      </c>
    </row>
    <row r="69" spans="2:43" ht="12.95" customHeight="1">
      <c r="C69" s="864"/>
      <c r="D69" s="900"/>
      <c r="E69" s="902" t="s">
        <v>442</v>
      </c>
      <c r="F69" s="882" t="s">
        <v>1</v>
      </c>
      <c r="G69" s="205" t="s">
        <v>47</v>
      </c>
      <c r="H69" s="404" t="s">
        <v>72</v>
      </c>
      <c r="I69" s="405">
        <f>料金表!$G$5</f>
        <v>23.84</v>
      </c>
      <c r="J69" s="406" t="s">
        <v>73</v>
      </c>
      <c r="K69" s="407">
        <f>料金表!$G$7</f>
        <v>1.4</v>
      </c>
      <c r="L69" s="408" t="s">
        <v>74</v>
      </c>
      <c r="M69" s="409">
        <f>AO42</f>
        <v>0</v>
      </c>
      <c r="N69" s="408" t="s">
        <v>75</v>
      </c>
      <c r="O69" s="410"/>
      <c r="P69" s="410"/>
      <c r="Q69" s="410"/>
      <c r="R69" s="410"/>
      <c r="S69" s="410"/>
      <c r="T69" s="410"/>
      <c r="U69" s="410"/>
      <c r="V69" s="410"/>
      <c r="W69" s="410"/>
      <c r="X69" s="410"/>
      <c r="Y69" s="410"/>
      <c r="Z69" s="410"/>
      <c r="AA69" s="410"/>
      <c r="AB69" s="410"/>
      <c r="AC69" s="410"/>
      <c r="AD69" s="410"/>
      <c r="AE69" s="410"/>
      <c r="AF69" s="1040">
        <f t="shared" ref="AF69:AF76" si="41">+(I69+K69)*M69</f>
        <v>0</v>
      </c>
      <c r="AG69" s="1041"/>
      <c r="AH69" s="1082">
        <f>SUM(AF69:AG72)</f>
        <v>0</v>
      </c>
      <c r="AI69" s="1083"/>
      <c r="AJ69" s="859"/>
      <c r="AK69" s="860"/>
      <c r="AM69" s="261" t="s">
        <v>25</v>
      </c>
      <c r="AN69" s="166" t="s">
        <v>47</v>
      </c>
      <c r="AO69" s="254">
        <f>M69</f>
        <v>0</v>
      </c>
      <c r="AP69" s="254">
        <f>M73</f>
        <v>0</v>
      </c>
      <c r="AQ69" s="259">
        <f>SUM(AO69:AP69)</f>
        <v>0</v>
      </c>
    </row>
    <row r="70" spans="2:43" ht="12.95" customHeight="1">
      <c r="C70" s="864"/>
      <c r="D70" s="900"/>
      <c r="E70" s="903"/>
      <c r="F70" s="883"/>
      <c r="G70" s="266" t="s">
        <v>76</v>
      </c>
      <c r="H70" s="411" t="s">
        <v>72</v>
      </c>
      <c r="I70" s="412">
        <f>料金表!$G$6</f>
        <v>22.68</v>
      </c>
      <c r="J70" s="413" t="s">
        <v>73</v>
      </c>
      <c r="K70" s="414">
        <f>+K69</f>
        <v>1.4</v>
      </c>
      <c r="L70" s="415" t="s">
        <v>74</v>
      </c>
      <c r="M70" s="416">
        <f>AO43</f>
        <v>0</v>
      </c>
      <c r="N70" s="415" t="s">
        <v>75</v>
      </c>
      <c r="O70" s="417"/>
      <c r="P70" s="417"/>
      <c r="Q70" s="417"/>
      <c r="R70" s="417"/>
      <c r="S70" s="417"/>
      <c r="T70" s="417"/>
      <c r="U70" s="417"/>
      <c r="V70" s="417"/>
      <c r="W70" s="417"/>
      <c r="X70" s="417"/>
      <c r="Y70" s="417"/>
      <c r="Z70" s="417"/>
      <c r="AA70" s="417"/>
      <c r="AB70" s="417"/>
      <c r="AC70" s="417"/>
      <c r="AD70" s="417"/>
      <c r="AE70" s="417"/>
      <c r="AF70" s="1073">
        <f t="shared" si="41"/>
        <v>0</v>
      </c>
      <c r="AG70" s="1074"/>
      <c r="AH70" s="1084"/>
      <c r="AI70" s="1085"/>
      <c r="AJ70" s="859"/>
      <c r="AK70" s="860"/>
      <c r="AM70" s="262"/>
      <c r="AN70" s="166" t="s">
        <v>48</v>
      </c>
      <c r="AO70" s="254">
        <f>M70</f>
        <v>0</v>
      </c>
      <c r="AP70" s="254">
        <f>M74</f>
        <v>0</v>
      </c>
      <c r="AQ70" s="259">
        <f>SUM(AO70:AP70)</f>
        <v>0</v>
      </c>
    </row>
    <row r="71" spans="2:43" ht="12.95" customHeight="1">
      <c r="C71" s="864"/>
      <c r="D71" s="900"/>
      <c r="E71" s="903"/>
      <c r="F71" s="264" t="s">
        <v>2</v>
      </c>
      <c r="G71" s="881" t="s">
        <v>76</v>
      </c>
      <c r="H71" s="411" t="s">
        <v>72</v>
      </c>
      <c r="I71" s="418">
        <f>+I70</f>
        <v>22.68</v>
      </c>
      <c r="J71" s="417" t="s">
        <v>73</v>
      </c>
      <c r="K71" s="419">
        <f>+K69</f>
        <v>1.4</v>
      </c>
      <c r="L71" s="415" t="s">
        <v>74</v>
      </c>
      <c r="M71" s="416">
        <f>AO44</f>
        <v>0</v>
      </c>
      <c r="N71" s="415" t="s">
        <v>75</v>
      </c>
      <c r="O71" s="417"/>
      <c r="P71" s="417"/>
      <c r="Q71" s="417"/>
      <c r="R71" s="417"/>
      <c r="S71" s="417"/>
      <c r="T71" s="417"/>
      <c r="U71" s="417"/>
      <c r="V71" s="417"/>
      <c r="W71" s="417"/>
      <c r="X71" s="417"/>
      <c r="Y71" s="417"/>
      <c r="Z71" s="417"/>
      <c r="AA71" s="417"/>
      <c r="AB71" s="417"/>
      <c r="AC71" s="417"/>
      <c r="AD71" s="417"/>
      <c r="AE71" s="417"/>
      <c r="AF71" s="1073">
        <f t="shared" si="41"/>
        <v>0</v>
      </c>
      <c r="AG71" s="1074"/>
      <c r="AH71" s="1084"/>
      <c r="AI71" s="1085"/>
      <c r="AJ71" s="859"/>
      <c r="AK71" s="860"/>
      <c r="AM71" s="1066" t="s">
        <v>26</v>
      </c>
      <c r="AN71" s="1067"/>
      <c r="AO71" s="254">
        <f>M71</f>
        <v>0</v>
      </c>
      <c r="AP71" s="254">
        <f>M75</f>
        <v>0</v>
      </c>
      <c r="AQ71" s="259">
        <f>SUM(AO71:AP71)</f>
        <v>0</v>
      </c>
    </row>
    <row r="72" spans="2:43" ht="12.95" customHeight="1" thickBot="1">
      <c r="C72" s="864"/>
      <c r="D72" s="900"/>
      <c r="E72" s="903"/>
      <c r="F72" s="264" t="s">
        <v>27</v>
      </c>
      <c r="G72" s="881"/>
      <c r="H72" s="420" t="s">
        <v>72</v>
      </c>
      <c r="I72" s="421">
        <f>+I70</f>
        <v>22.68</v>
      </c>
      <c r="J72" s="422" t="s">
        <v>73</v>
      </c>
      <c r="K72" s="423">
        <f>+K69</f>
        <v>1.4</v>
      </c>
      <c r="L72" s="424" t="s">
        <v>74</v>
      </c>
      <c r="M72" s="425">
        <f>AO45</f>
        <v>0</v>
      </c>
      <c r="N72" s="424" t="s">
        <v>75</v>
      </c>
      <c r="O72" s="422"/>
      <c r="P72" s="422"/>
      <c r="Q72" s="422"/>
      <c r="R72" s="422"/>
      <c r="S72" s="422"/>
      <c r="T72" s="422"/>
      <c r="U72" s="422"/>
      <c r="V72" s="422"/>
      <c r="W72" s="422"/>
      <c r="X72" s="422"/>
      <c r="Y72" s="422"/>
      <c r="Z72" s="422"/>
      <c r="AA72" s="422"/>
      <c r="AB72" s="422"/>
      <c r="AC72" s="422"/>
      <c r="AD72" s="422"/>
      <c r="AE72" s="422"/>
      <c r="AF72" s="1042">
        <f t="shared" si="41"/>
        <v>0</v>
      </c>
      <c r="AG72" s="1043"/>
      <c r="AH72" s="1086"/>
      <c r="AI72" s="1087"/>
      <c r="AJ72" s="859"/>
      <c r="AK72" s="860"/>
      <c r="AM72" s="1056" t="s">
        <v>27</v>
      </c>
      <c r="AN72" s="1057"/>
      <c r="AO72" s="255">
        <f>M72</f>
        <v>0</v>
      </c>
      <c r="AP72" s="255">
        <f>M76</f>
        <v>0</v>
      </c>
      <c r="AQ72" s="256">
        <f>SUM(AO72:AP72)</f>
        <v>0</v>
      </c>
    </row>
    <row r="73" spans="2:43" ht="12.95" customHeight="1" thickTop="1" thickBot="1">
      <c r="C73" s="864"/>
      <c r="D73" s="900"/>
      <c r="E73" s="904" t="s">
        <v>443</v>
      </c>
      <c r="F73" s="1077" t="s">
        <v>1</v>
      </c>
      <c r="G73" s="206" t="s">
        <v>47</v>
      </c>
      <c r="H73" s="404" t="s">
        <v>72</v>
      </c>
      <c r="I73" s="426">
        <f>+I69</f>
        <v>23.84</v>
      </c>
      <c r="J73" s="410" t="s">
        <v>73</v>
      </c>
      <c r="K73" s="427">
        <f>+K69</f>
        <v>1.4</v>
      </c>
      <c r="L73" s="408" t="s">
        <v>74</v>
      </c>
      <c r="M73" s="428">
        <f>AP42</f>
        <v>0</v>
      </c>
      <c r="N73" s="408" t="s">
        <v>75</v>
      </c>
      <c r="O73" s="410"/>
      <c r="P73" s="410"/>
      <c r="Q73" s="410"/>
      <c r="R73" s="410"/>
      <c r="S73" s="410"/>
      <c r="T73" s="410"/>
      <c r="U73" s="410"/>
      <c r="V73" s="410"/>
      <c r="W73" s="410"/>
      <c r="X73" s="410"/>
      <c r="Y73" s="410"/>
      <c r="Z73" s="410"/>
      <c r="AA73" s="410"/>
      <c r="AB73" s="410"/>
      <c r="AC73" s="410"/>
      <c r="AD73" s="410"/>
      <c r="AE73" s="410"/>
      <c r="AF73" s="1040">
        <f t="shared" si="41"/>
        <v>0</v>
      </c>
      <c r="AG73" s="1041"/>
      <c r="AH73" s="1048">
        <f>SUM(AF73:AG76)</f>
        <v>0</v>
      </c>
      <c r="AI73" s="1049"/>
      <c r="AJ73" s="859"/>
      <c r="AK73" s="860"/>
      <c r="AM73" s="1068" t="s">
        <v>12</v>
      </c>
      <c r="AN73" s="1069"/>
      <c r="AO73" s="257">
        <f>SUM(AO69:AO72)</f>
        <v>0</v>
      </c>
      <c r="AP73" s="257">
        <f>SUM(AP69:AP72)</f>
        <v>0</v>
      </c>
      <c r="AQ73" s="258">
        <f>SUM(AQ69:AQ72)</f>
        <v>0</v>
      </c>
    </row>
    <row r="74" spans="2:43" ht="12.95" customHeight="1">
      <c r="C74" s="864"/>
      <c r="D74" s="900"/>
      <c r="E74" s="905"/>
      <c r="F74" s="882"/>
      <c r="G74" s="266" t="s">
        <v>76</v>
      </c>
      <c r="H74" s="411" t="s">
        <v>72</v>
      </c>
      <c r="I74" s="418">
        <f>+I70</f>
        <v>22.68</v>
      </c>
      <c r="J74" s="417" t="s">
        <v>73</v>
      </c>
      <c r="K74" s="419">
        <f>+K73</f>
        <v>1.4</v>
      </c>
      <c r="L74" s="415" t="s">
        <v>74</v>
      </c>
      <c r="M74" s="416">
        <f>AP43</f>
        <v>0</v>
      </c>
      <c r="N74" s="415" t="s">
        <v>75</v>
      </c>
      <c r="O74" s="417"/>
      <c r="P74" s="417"/>
      <c r="Q74" s="417"/>
      <c r="R74" s="417"/>
      <c r="S74" s="417"/>
      <c r="T74" s="417"/>
      <c r="U74" s="417"/>
      <c r="V74" s="417"/>
      <c r="W74" s="417"/>
      <c r="X74" s="417"/>
      <c r="Y74" s="417"/>
      <c r="Z74" s="417"/>
      <c r="AA74" s="417"/>
      <c r="AB74" s="417"/>
      <c r="AC74" s="417"/>
      <c r="AD74" s="417"/>
      <c r="AE74" s="417"/>
      <c r="AF74" s="1073">
        <f t="shared" si="41"/>
        <v>0</v>
      </c>
      <c r="AG74" s="1074"/>
      <c r="AH74" s="1080"/>
      <c r="AI74" s="1081"/>
      <c r="AJ74" s="859"/>
      <c r="AK74" s="860"/>
    </row>
    <row r="75" spans="2:43" ht="12.95" customHeight="1" thickBot="1">
      <c r="C75" s="864"/>
      <c r="D75" s="900"/>
      <c r="E75" s="905"/>
      <c r="F75" s="264" t="s">
        <v>2</v>
      </c>
      <c r="G75" s="1078" t="s">
        <v>76</v>
      </c>
      <c r="H75" s="411" t="s">
        <v>72</v>
      </c>
      <c r="I75" s="418">
        <f>+I74</f>
        <v>22.68</v>
      </c>
      <c r="J75" s="417" t="s">
        <v>73</v>
      </c>
      <c r="K75" s="419">
        <f>+K73</f>
        <v>1.4</v>
      </c>
      <c r="L75" s="415" t="s">
        <v>74</v>
      </c>
      <c r="M75" s="416">
        <f>AP44</f>
        <v>0</v>
      </c>
      <c r="N75" s="415" t="s">
        <v>75</v>
      </c>
      <c r="O75" s="417"/>
      <c r="P75" s="417"/>
      <c r="Q75" s="417"/>
      <c r="R75" s="417"/>
      <c r="S75" s="417"/>
      <c r="T75" s="417"/>
      <c r="U75" s="417"/>
      <c r="V75" s="417"/>
      <c r="W75" s="417"/>
      <c r="X75" s="417"/>
      <c r="Y75" s="417"/>
      <c r="Z75" s="417"/>
      <c r="AA75" s="417"/>
      <c r="AB75" s="417"/>
      <c r="AC75" s="417"/>
      <c r="AD75" s="417"/>
      <c r="AE75" s="417"/>
      <c r="AF75" s="1073">
        <f t="shared" si="41"/>
        <v>0</v>
      </c>
      <c r="AG75" s="1074"/>
      <c r="AH75" s="1080"/>
      <c r="AI75" s="1081"/>
      <c r="AJ75" s="859"/>
      <c r="AK75" s="860"/>
      <c r="AM75" s="4" t="s">
        <v>475</v>
      </c>
    </row>
    <row r="76" spans="2:43" ht="12.95" customHeight="1">
      <c r="C76" s="864"/>
      <c r="D76" s="901"/>
      <c r="E76" s="906"/>
      <c r="F76" s="207" t="s">
        <v>27</v>
      </c>
      <c r="G76" s="1079"/>
      <c r="H76" s="411" t="s">
        <v>72</v>
      </c>
      <c r="I76" s="418">
        <f>+I74</f>
        <v>22.68</v>
      </c>
      <c r="J76" s="417" t="s">
        <v>73</v>
      </c>
      <c r="K76" s="419">
        <f>+K73</f>
        <v>1.4</v>
      </c>
      <c r="L76" s="415" t="s">
        <v>74</v>
      </c>
      <c r="M76" s="416">
        <f>AP45</f>
        <v>0</v>
      </c>
      <c r="N76" s="415" t="s">
        <v>75</v>
      </c>
      <c r="O76" s="429"/>
      <c r="P76" s="429"/>
      <c r="Q76" s="429"/>
      <c r="R76" s="429"/>
      <c r="S76" s="429"/>
      <c r="T76" s="429"/>
      <c r="U76" s="429"/>
      <c r="V76" s="429"/>
      <c r="W76" s="429"/>
      <c r="X76" s="429"/>
      <c r="Y76" s="429"/>
      <c r="Z76" s="429"/>
      <c r="AA76" s="429"/>
      <c r="AB76" s="429"/>
      <c r="AC76" s="429"/>
      <c r="AD76" s="429"/>
      <c r="AE76" s="429"/>
      <c r="AF76" s="1042">
        <f t="shared" si="41"/>
        <v>0</v>
      </c>
      <c r="AG76" s="1043"/>
      <c r="AH76" s="1050"/>
      <c r="AI76" s="1051"/>
      <c r="AJ76" s="859"/>
      <c r="AK76" s="860"/>
      <c r="AM76" s="1054" t="s">
        <v>60</v>
      </c>
      <c r="AN76" s="1055"/>
      <c r="AO76" s="178" t="s">
        <v>439</v>
      </c>
      <c r="AP76" s="178" t="s">
        <v>440</v>
      </c>
      <c r="AQ76" s="46" t="s">
        <v>55</v>
      </c>
    </row>
    <row r="77" spans="2:43" ht="12.95" customHeight="1" thickBot="1">
      <c r="C77" s="865"/>
      <c r="D77" s="870" t="s">
        <v>77</v>
      </c>
      <c r="E77" s="871"/>
      <c r="F77" s="871"/>
      <c r="G77" s="872"/>
      <c r="H77" s="430"/>
      <c r="I77" s="431"/>
      <c r="J77" s="430"/>
      <c r="K77" s="431"/>
      <c r="L77" s="430"/>
      <c r="M77" s="431"/>
      <c r="N77" s="430"/>
      <c r="O77" s="431"/>
      <c r="P77" s="430"/>
      <c r="Q77" s="431"/>
      <c r="R77" s="430"/>
      <c r="S77" s="431"/>
      <c r="T77" s="431"/>
      <c r="U77" s="431"/>
      <c r="V77" s="431"/>
      <c r="W77" s="431"/>
      <c r="X77" s="431"/>
      <c r="Y77" s="431"/>
      <c r="Z77" s="431"/>
      <c r="AA77" s="431"/>
      <c r="AB77" s="431"/>
      <c r="AC77" s="431"/>
      <c r="AD77" s="431"/>
      <c r="AE77" s="431"/>
      <c r="AF77" s="431"/>
      <c r="AG77" s="432"/>
      <c r="AH77" s="1044">
        <f>INT(SUM(AH67:AI76))</f>
        <v>0</v>
      </c>
      <c r="AI77" s="1045"/>
      <c r="AJ77" s="861"/>
      <c r="AK77" s="862"/>
      <c r="AM77" s="1004" t="s">
        <v>25</v>
      </c>
      <c r="AN77" s="1029"/>
      <c r="AO77" s="254">
        <f>J79+N79+R79</f>
        <v>0</v>
      </c>
      <c r="AP77" s="254">
        <f>J81+N81+R81</f>
        <v>0</v>
      </c>
      <c r="AQ77" s="259">
        <f t="shared" ref="AQ77:AQ78" si="42">SUM(AO77:AP77)</f>
        <v>0</v>
      </c>
    </row>
    <row r="78" spans="2:43" ht="12.95" customHeight="1" thickTop="1" thickBot="1">
      <c r="C78" s="863" t="s">
        <v>444</v>
      </c>
      <c r="D78" s="866" t="s">
        <v>450</v>
      </c>
      <c r="E78" s="867"/>
      <c r="F78" s="867"/>
      <c r="G78" s="868"/>
      <c r="H78" s="433">
        <f>料金表!$F$14</f>
        <v>770</v>
      </c>
      <c r="I78" s="434" t="s">
        <v>78</v>
      </c>
      <c r="J78" s="654">
        <f>IF($S$61=0,0,COUNTIFS($F$61:$Q$62,"&gt;="&amp;料金表!$D$14,$F$61:$Q$62,"&lt;="&amp;料金表!$E$14))</f>
        <v>0</v>
      </c>
      <c r="K78" s="435" t="s">
        <v>79</v>
      </c>
      <c r="L78" s="436">
        <f>料金表!$F$15</f>
        <v>1298</v>
      </c>
      <c r="M78" s="434" t="s">
        <v>78</v>
      </c>
      <c r="N78" s="654">
        <f>COUNTIFS($F$61:$Q$62,"&gt;"&amp;料金表!$D$15,$F$61:$Q$62,"&lt;="&amp;料金表!$E$15)</f>
        <v>0</v>
      </c>
      <c r="O78" s="435" t="s">
        <v>79</v>
      </c>
      <c r="P78" s="436">
        <f>料金表!$F$16</f>
        <v>2728</v>
      </c>
      <c r="Q78" s="434" t="s">
        <v>78</v>
      </c>
      <c r="R78" s="654">
        <f>COUNTIFS($F$61:$Q$62,"&gt;"&amp;料金表!$D$16)</f>
        <v>0</v>
      </c>
      <c r="S78" s="435" t="s">
        <v>69</v>
      </c>
      <c r="T78" s="437"/>
      <c r="U78" s="437"/>
      <c r="V78" s="437"/>
      <c r="W78" s="437"/>
      <c r="X78" s="437"/>
      <c r="Y78" s="437"/>
      <c r="Z78" s="437"/>
      <c r="AA78" s="437"/>
      <c r="AB78" s="437"/>
      <c r="AC78" s="437"/>
      <c r="AD78" s="437"/>
      <c r="AE78" s="437"/>
      <c r="AF78" s="1075">
        <f>+H78*J78+L78*N78+P78*R78</f>
        <v>0</v>
      </c>
      <c r="AG78" s="1076"/>
      <c r="AH78" s="1046">
        <f>AF78</f>
        <v>0</v>
      </c>
      <c r="AI78" s="1047"/>
      <c r="AJ78" s="857" t="s">
        <v>580</v>
      </c>
      <c r="AK78" s="858"/>
      <c r="AM78" s="1030" t="s">
        <v>26</v>
      </c>
      <c r="AN78" s="1031"/>
      <c r="AO78" s="255">
        <f>+J80+N80+R80</f>
        <v>0</v>
      </c>
      <c r="AP78" s="255">
        <f>J82+N82+R82</f>
        <v>0</v>
      </c>
      <c r="AQ78" s="256">
        <f t="shared" si="42"/>
        <v>0</v>
      </c>
    </row>
    <row r="79" spans="2:43" ht="12.95" customHeight="1" thickTop="1" thickBot="1">
      <c r="C79" s="864"/>
      <c r="D79" s="869" t="s">
        <v>70</v>
      </c>
      <c r="E79" s="1034" t="s">
        <v>442</v>
      </c>
      <c r="F79" s="1036" t="s">
        <v>459</v>
      </c>
      <c r="G79" s="1037"/>
      <c r="H79" s="438">
        <f>料金表!$G$17</f>
        <v>103.77</v>
      </c>
      <c r="I79" s="439" t="s">
        <v>80</v>
      </c>
      <c r="J79" s="457">
        <f>IF($S$61=0,0,SUMIFS($F$54:$Q$54,$F$54:$Q$54,"&gt;="&amp;料金表!$D$14,$F$54:$Q$54,"&lt;="&amp;料金表!$E$14))</f>
        <v>0</v>
      </c>
      <c r="K79" s="439" t="s">
        <v>81</v>
      </c>
      <c r="L79" s="440">
        <f>料金表!$G$18</f>
        <v>94.97</v>
      </c>
      <c r="M79" s="439" t="s">
        <v>80</v>
      </c>
      <c r="N79" s="457">
        <f>SUMIFS($F$54:$Q$54,$F$54:$Q$54,"&gt;"&amp;料金表!$D$15,$F$54:$Q$54,"&lt;="&amp;料金表!$E$15)</f>
        <v>0</v>
      </c>
      <c r="O79" s="439" t="s">
        <v>81</v>
      </c>
      <c r="P79" s="440">
        <f>料金表!$G$19</f>
        <v>80.67</v>
      </c>
      <c r="Q79" s="439" t="s">
        <v>80</v>
      </c>
      <c r="R79" s="457">
        <f>SUMIFS($F$54:$Q$54,$F$54:$Q$54,"&gt;"&amp;料金表!$D$16)</f>
        <v>0</v>
      </c>
      <c r="S79" s="439" t="s">
        <v>82</v>
      </c>
      <c r="T79" s="441"/>
      <c r="U79" s="441"/>
      <c r="V79" s="441"/>
      <c r="W79" s="441"/>
      <c r="X79" s="441"/>
      <c r="Y79" s="441"/>
      <c r="Z79" s="441"/>
      <c r="AA79" s="441"/>
      <c r="AB79" s="441"/>
      <c r="AC79" s="441"/>
      <c r="AD79" s="441"/>
      <c r="AE79" s="441"/>
      <c r="AF79" s="1040">
        <f>+H79*J79+L79*N79+P79*R79</f>
        <v>0</v>
      </c>
      <c r="AG79" s="1041"/>
      <c r="AH79" s="1048">
        <f>SUM(AF79:AG80)</f>
        <v>0</v>
      </c>
      <c r="AI79" s="1049"/>
      <c r="AJ79" s="859"/>
      <c r="AK79" s="860"/>
      <c r="AM79" s="1032" t="s">
        <v>12</v>
      </c>
      <c r="AN79" s="1033"/>
      <c r="AO79" s="257">
        <f>SUM(AO77:AO78)</f>
        <v>0</v>
      </c>
      <c r="AP79" s="257">
        <f>SUM(AP77:AP78)</f>
        <v>0</v>
      </c>
      <c r="AQ79" s="258">
        <f>SUM(AQ77:AQ78)</f>
        <v>0</v>
      </c>
    </row>
    <row r="80" spans="2:43" ht="12.95" customHeight="1">
      <c r="C80" s="864"/>
      <c r="D80" s="869"/>
      <c r="E80" s="1072"/>
      <c r="F80" s="1038" t="s">
        <v>454</v>
      </c>
      <c r="G80" s="1039"/>
      <c r="H80" s="442">
        <f>料金表!$G$14</f>
        <v>119.73</v>
      </c>
      <c r="I80" s="424" t="s">
        <v>80</v>
      </c>
      <c r="J80" s="655">
        <f>SUMIFS($F$55:$Q$55,$F$55:$Q$55,"&gt;="&amp;料金表!$D$14,$F$55:$Q$55,"&lt;="&amp;料金表!$E$14)</f>
        <v>0</v>
      </c>
      <c r="K80" s="424" t="s">
        <v>81</v>
      </c>
      <c r="L80" s="443">
        <f>料金表!$G$15</f>
        <v>110.93</v>
      </c>
      <c r="M80" s="424" t="s">
        <v>80</v>
      </c>
      <c r="N80" s="655">
        <f>SUMIFS($F$55:$Q$55,$F$55:$Q$55,"&gt;"&amp;料金表!$D$15,$F$55:$Q$55,"&lt;="&amp;料金表!$E$15)</f>
        <v>0</v>
      </c>
      <c r="O80" s="424" t="s">
        <v>81</v>
      </c>
      <c r="P80" s="443">
        <f>料金表!$G$16</f>
        <v>96.63</v>
      </c>
      <c r="Q80" s="424" t="s">
        <v>80</v>
      </c>
      <c r="R80" s="655">
        <f>SUMIFS($F$55:$Q$55,$F$55:$Q$55,"&gt;"&amp;料金表!$D$16)</f>
        <v>0</v>
      </c>
      <c r="S80" s="424" t="s">
        <v>473</v>
      </c>
      <c r="T80" s="422"/>
      <c r="U80" s="422"/>
      <c r="V80" s="422"/>
      <c r="W80" s="422"/>
      <c r="X80" s="422"/>
      <c r="Y80" s="422"/>
      <c r="Z80" s="422"/>
      <c r="AA80" s="422"/>
      <c r="AB80" s="422"/>
      <c r="AC80" s="422"/>
      <c r="AD80" s="422"/>
      <c r="AE80" s="422"/>
      <c r="AF80" s="1042">
        <f>+H80*J80+L80*N80+P80*R80</f>
        <v>0</v>
      </c>
      <c r="AG80" s="1043"/>
      <c r="AH80" s="1050"/>
      <c r="AI80" s="1051"/>
      <c r="AJ80" s="859"/>
      <c r="AK80" s="860"/>
    </row>
    <row r="81" spans="3:43" ht="12.95" customHeight="1" thickBot="1">
      <c r="C81" s="864"/>
      <c r="D81" s="869"/>
      <c r="E81" s="1034" t="s">
        <v>440</v>
      </c>
      <c r="F81" s="1036" t="s">
        <v>459</v>
      </c>
      <c r="G81" s="1037"/>
      <c r="H81" s="438">
        <f>+H79</f>
        <v>103.77</v>
      </c>
      <c r="I81" s="439" t="s">
        <v>80</v>
      </c>
      <c r="J81" s="457">
        <f>SUMIFS($T$54:$AE$54,$T$54:$AE$54,"&gt;="&amp;料金表!$D$14,$T$54:$AE$54,"&lt;="&amp;料金表!$E$14)</f>
        <v>0</v>
      </c>
      <c r="K81" s="439" t="s">
        <v>81</v>
      </c>
      <c r="L81" s="444">
        <f>+L79</f>
        <v>94.97</v>
      </c>
      <c r="M81" s="439" t="s">
        <v>80</v>
      </c>
      <c r="N81" s="457">
        <f>SUMIFS($T$54:$AE$54,$T$54:$AE$54,"&gt;"&amp;料金表!$D$15,$T$54:$AE$54,"&lt;="&amp;料金表!$E$15)</f>
        <v>0</v>
      </c>
      <c r="O81" s="439" t="s">
        <v>81</v>
      </c>
      <c r="P81" s="444">
        <f>+P79</f>
        <v>80.67</v>
      </c>
      <c r="Q81" s="439" t="s">
        <v>80</v>
      </c>
      <c r="R81" s="457">
        <f>SUMIFS($T$54:$AE$54,$T$54:$AE$54,"&gt;"&amp;料金表!$D$16)</f>
        <v>0</v>
      </c>
      <c r="S81" s="439" t="s">
        <v>473</v>
      </c>
      <c r="T81" s="441"/>
      <c r="U81" s="441"/>
      <c r="V81" s="441"/>
      <c r="W81" s="441"/>
      <c r="X81" s="441"/>
      <c r="Y81" s="441"/>
      <c r="Z81" s="441"/>
      <c r="AA81" s="441"/>
      <c r="AB81" s="441"/>
      <c r="AC81" s="441"/>
      <c r="AD81" s="441"/>
      <c r="AE81" s="441"/>
      <c r="AF81" s="1040">
        <f>+H81*J81+L81*N81+P81*R81</f>
        <v>0</v>
      </c>
      <c r="AG81" s="1041"/>
      <c r="AH81" s="1048">
        <f>SUM(AF81:AG82)</f>
        <v>0</v>
      </c>
      <c r="AI81" s="1049"/>
      <c r="AJ81" s="859"/>
      <c r="AK81" s="860"/>
      <c r="AM81" s="4" t="s">
        <v>476</v>
      </c>
    </row>
    <row r="82" spans="3:43" ht="12.95" customHeight="1">
      <c r="C82" s="864"/>
      <c r="D82" s="869"/>
      <c r="E82" s="1035"/>
      <c r="F82" s="1038" t="s">
        <v>454</v>
      </c>
      <c r="G82" s="1039"/>
      <c r="H82" s="442">
        <f>+H80</f>
        <v>119.73</v>
      </c>
      <c r="I82" s="424" t="s">
        <v>80</v>
      </c>
      <c r="J82" s="655">
        <f>SUMIFS($T$55:$AE$55,$T$55:$AE$55,"&gt;="&amp;料金表!$D$14,$T$55:$AE$55,"&lt;="&amp;料金表!$E$14)</f>
        <v>0</v>
      </c>
      <c r="K82" s="424" t="s">
        <v>81</v>
      </c>
      <c r="L82" s="443">
        <f>+L80</f>
        <v>110.93</v>
      </c>
      <c r="M82" s="424" t="s">
        <v>80</v>
      </c>
      <c r="N82" s="655">
        <f>SUMIFS($T$55:$AE$55,$T$55:$AE$55,"&gt;"&amp;料金表!$D$15,$T$55:$AE$55,"&lt;="&amp;料金表!$E$15)</f>
        <v>0</v>
      </c>
      <c r="O82" s="424" t="s">
        <v>81</v>
      </c>
      <c r="P82" s="443">
        <f>+P80</f>
        <v>96.63</v>
      </c>
      <c r="Q82" s="424" t="s">
        <v>80</v>
      </c>
      <c r="R82" s="655">
        <f>SUMIFS($T$55:$AE$55,$T$55:$AE$55,"&gt;"&amp;料金表!$D$16)</f>
        <v>0</v>
      </c>
      <c r="S82" s="424" t="s">
        <v>473</v>
      </c>
      <c r="T82" s="422"/>
      <c r="U82" s="422"/>
      <c r="V82" s="422"/>
      <c r="W82" s="422"/>
      <c r="X82" s="422"/>
      <c r="Y82" s="422"/>
      <c r="Z82" s="422"/>
      <c r="AA82" s="422"/>
      <c r="AB82" s="422"/>
      <c r="AC82" s="422"/>
      <c r="AD82" s="422"/>
      <c r="AE82" s="422"/>
      <c r="AF82" s="1042">
        <f>+H82*J82+L82*N82+P82*R82</f>
        <v>0</v>
      </c>
      <c r="AG82" s="1043"/>
      <c r="AH82" s="1050"/>
      <c r="AI82" s="1051"/>
      <c r="AJ82" s="859"/>
      <c r="AK82" s="860"/>
      <c r="AM82" s="1070" t="s">
        <v>60</v>
      </c>
      <c r="AN82" s="1071"/>
      <c r="AO82" s="178" t="s">
        <v>439</v>
      </c>
      <c r="AP82" s="178" t="s">
        <v>440</v>
      </c>
      <c r="AQ82" s="46" t="s">
        <v>55</v>
      </c>
    </row>
    <row r="83" spans="3:43" ht="12.95" customHeight="1" thickBot="1">
      <c r="C83" s="865"/>
      <c r="D83" s="870" t="s">
        <v>77</v>
      </c>
      <c r="E83" s="871"/>
      <c r="F83" s="871"/>
      <c r="G83" s="872"/>
      <c r="H83" s="445"/>
      <c r="I83" s="446"/>
      <c r="J83" s="447"/>
      <c r="K83" s="446"/>
      <c r="L83" s="448"/>
      <c r="M83" s="446"/>
      <c r="N83" s="447"/>
      <c r="O83" s="446"/>
      <c r="P83" s="448"/>
      <c r="Q83" s="446"/>
      <c r="R83" s="447"/>
      <c r="S83" s="446"/>
      <c r="T83" s="446"/>
      <c r="U83" s="446"/>
      <c r="V83" s="446"/>
      <c r="W83" s="446"/>
      <c r="X83" s="446"/>
      <c r="Y83" s="446"/>
      <c r="Z83" s="446"/>
      <c r="AA83" s="446"/>
      <c r="AB83" s="446"/>
      <c r="AC83" s="446"/>
      <c r="AD83" s="446"/>
      <c r="AE83" s="446"/>
      <c r="AF83" s="449"/>
      <c r="AG83" s="450"/>
      <c r="AH83" s="1044">
        <f>INT(SUM(AH78:AI82))</f>
        <v>0</v>
      </c>
      <c r="AI83" s="1045"/>
      <c r="AJ83" s="861"/>
      <c r="AK83" s="862"/>
      <c r="AM83" s="1060" t="s">
        <v>477</v>
      </c>
      <c r="AN83" s="1061"/>
      <c r="AO83" s="255">
        <f>J85+N85+R85+V85+Z85+AD85+J86+N86+R86+V86+Z86</f>
        <v>0</v>
      </c>
      <c r="AP83" s="255">
        <f>J87+N87+R87+V87+Z87+AD87+J88+N88+R88+V88+Z88</f>
        <v>0</v>
      </c>
      <c r="AQ83" s="256">
        <f t="shared" ref="AQ83" si="43">SUM(AO83:AP83)</f>
        <v>0</v>
      </c>
    </row>
    <row r="84" spans="3:43" ht="12.95" customHeight="1" thickTop="1" thickBot="1">
      <c r="C84" s="863" t="s">
        <v>445</v>
      </c>
      <c r="D84" s="866" t="s">
        <v>450</v>
      </c>
      <c r="E84" s="867"/>
      <c r="F84" s="867"/>
      <c r="G84" s="868"/>
      <c r="H84" s="451">
        <f>料金表!$F$25</f>
        <v>1500</v>
      </c>
      <c r="I84" s="402" t="s">
        <v>78</v>
      </c>
      <c r="J84" s="656">
        <f>IF(R63=0,0,12)</f>
        <v>0</v>
      </c>
      <c r="K84" s="452" t="s">
        <v>69</v>
      </c>
      <c r="L84" s="453"/>
      <c r="M84" s="124"/>
      <c r="N84" s="454"/>
      <c r="O84" s="124"/>
      <c r="P84" s="453"/>
      <c r="Q84" s="124"/>
      <c r="R84" s="454"/>
      <c r="S84" s="124"/>
      <c r="T84" s="453"/>
      <c r="U84" s="124"/>
      <c r="V84" s="454"/>
      <c r="W84" s="124"/>
      <c r="X84" s="453"/>
      <c r="Y84" s="124"/>
      <c r="Z84" s="454"/>
      <c r="AA84" s="124"/>
      <c r="AB84" s="453"/>
      <c r="AC84" s="124"/>
      <c r="AD84" s="454"/>
      <c r="AE84" s="124"/>
      <c r="AF84" s="455"/>
      <c r="AG84" s="403"/>
      <c r="AH84" s="1046">
        <f>+H84*J84</f>
        <v>0</v>
      </c>
      <c r="AI84" s="1047"/>
      <c r="AJ84" s="857" t="s">
        <v>574</v>
      </c>
      <c r="AK84" s="858"/>
      <c r="AM84" s="1032" t="s">
        <v>12</v>
      </c>
      <c r="AN84" s="1033"/>
      <c r="AO84" s="257">
        <f>SUM(AO83)</f>
        <v>0</v>
      </c>
      <c r="AP84" s="257">
        <f t="shared" ref="AP84" si="44">SUM(AP83)</f>
        <v>0</v>
      </c>
      <c r="AQ84" s="258">
        <f t="shared" ref="AQ84" si="45">SUM(AQ83)</f>
        <v>0</v>
      </c>
    </row>
    <row r="85" spans="3:43" ht="12.95" customHeight="1">
      <c r="C85" s="864"/>
      <c r="D85" s="869" t="s">
        <v>70</v>
      </c>
      <c r="E85" s="873" t="s">
        <v>442</v>
      </c>
      <c r="F85" s="874"/>
      <c r="G85" s="875"/>
      <c r="H85" s="456">
        <f>料金表!$F$28</f>
        <v>399</v>
      </c>
      <c r="I85" s="439" t="s">
        <v>80</v>
      </c>
      <c r="J85" s="457">
        <f>IF($R$63=0,0,SUMIFS($F$57:$Q$57,$F$57:$Q$57,"&gt;="&amp;料金表!$D$28,$F$57:$Q$57,"&lt;="&amp;料金表!$E$28))</f>
        <v>0</v>
      </c>
      <c r="K85" s="439" t="s">
        <v>81</v>
      </c>
      <c r="L85" s="444">
        <f>料金表!$F$29</f>
        <v>389</v>
      </c>
      <c r="M85" s="439" t="s">
        <v>80</v>
      </c>
      <c r="N85" s="457">
        <f>SUMIFS($F$57:$Q$57,$F$57:$Q$57,"&gt;="&amp;料金表!$D$29,$F$57:$Q$57,"&lt;"&amp;料金表!$E$29)</f>
        <v>0</v>
      </c>
      <c r="O85" s="439" t="s">
        <v>81</v>
      </c>
      <c r="P85" s="457">
        <f>料金表!$F$30</f>
        <v>379</v>
      </c>
      <c r="Q85" s="439" t="s">
        <v>80</v>
      </c>
      <c r="R85" s="457">
        <f>SUMIFS($F$57:$Q$57,$F$57:$Q$57,"&gt;="&amp;料金表!$D$30,$F$57:$Q$57,"&lt;"&amp;料金表!$E$30)</f>
        <v>0</v>
      </c>
      <c r="S85" s="439" t="s">
        <v>81</v>
      </c>
      <c r="T85" s="444">
        <f>料金表!$F$31</f>
        <v>369</v>
      </c>
      <c r="U85" s="439" t="s">
        <v>80</v>
      </c>
      <c r="V85" s="457">
        <f>SUMIFS($F$57:$Q$57,$F$57:$Q$57,"&gt;="&amp;料金表!$D$31,$F$57:$Q$57,"&lt;"&amp;料金表!$E$31)</f>
        <v>0</v>
      </c>
      <c r="W85" s="439" t="s">
        <v>81</v>
      </c>
      <c r="X85" s="457">
        <f>料金表!$F$32</f>
        <v>359</v>
      </c>
      <c r="Y85" s="439" t="s">
        <v>80</v>
      </c>
      <c r="Z85" s="457">
        <f>SUMIFS($F$57:$Q$57,$F$57:$Q$57,"&gt;="&amp;料金表!$D$32,$F$57:$Q$57,"&lt;"&amp;料金表!$E$32)</f>
        <v>0</v>
      </c>
      <c r="AA85" s="439" t="s">
        <v>81</v>
      </c>
      <c r="AB85" s="457">
        <f>料金表!$F$33</f>
        <v>349</v>
      </c>
      <c r="AC85" s="439" t="s">
        <v>80</v>
      </c>
      <c r="AD85" s="457">
        <f>SUMIFS($F$57:$Q$57,$F$57:$Q$57,"&gt;="&amp;料金表!$D$33,$F$57:$Q$57,"&lt;"&amp;料金表!$E$33)</f>
        <v>0</v>
      </c>
      <c r="AE85" s="439" t="s">
        <v>81</v>
      </c>
      <c r="AF85" s="458"/>
      <c r="AG85" s="459"/>
      <c r="AH85" s="1048">
        <f>+H85*J85+L85*N85+P85*R85+T85*V85+X85*Z85+AB85*AD85+H86*J86+L86*N86+P86*R86+T86*V86+X86*Z86</f>
        <v>0</v>
      </c>
      <c r="AI85" s="1049"/>
      <c r="AJ85" s="859"/>
      <c r="AK85" s="860"/>
    </row>
    <row r="86" spans="3:43" ht="12.95" customHeight="1">
      <c r="C86" s="864"/>
      <c r="D86" s="869"/>
      <c r="E86" s="876"/>
      <c r="F86" s="877"/>
      <c r="G86" s="878"/>
      <c r="H86" s="460">
        <f>料金表!$F$34</f>
        <v>339</v>
      </c>
      <c r="I86" s="424" t="s">
        <v>80</v>
      </c>
      <c r="J86" s="655">
        <f>SUMIFS($F$57:$Q$57,$F$57:$Q$57,"&gt;="&amp;料金表!$D$34,$F$57:$Q$57,"&lt;"&amp;料金表!$E$34)</f>
        <v>0</v>
      </c>
      <c r="K86" s="424" t="s">
        <v>81</v>
      </c>
      <c r="L86" s="443">
        <f>料金表!$F$35</f>
        <v>329</v>
      </c>
      <c r="M86" s="424" t="s">
        <v>80</v>
      </c>
      <c r="N86" s="655">
        <f>SUMIFS($F$57:$Q$57,$F$57:$Q$57,"&gt;="&amp;料金表!$D$35,$F$57:$Q$57,"&lt;"&amp;料金表!$E$35)</f>
        <v>0</v>
      </c>
      <c r="O86" s="424" t="s">
        <v>81</v>
      </c>
      <c r="P86" s="443">
        <f>料金表!$F$36</f>
        <v>319</v>
      </c>
      <c r="Q86" s="424" t="s">
        <v>80</v>
      </c>
      <c r="R86" s="655">
        <f>SUMIFS($F$57:$Q$57,$F$57:$Q$57,"&gt;="&amp;料金表!$D$36,$F$57:$Q$57,"&lt;"&amp;料金表!$E$36)</f>
        <v>0</v>
      </c>
      <c r="S86" s="424" t="s">
        <v>81</v>
      </c>
      <c r="T86" s="443">
        <f>料金表!$F$37</f>
        <v>309</v>
      </c>
      <c r="U86" s="424" t="s">
        <v>80</v>
      </c>
      <c r="V86" s="655">
        <f>SUMIFS($F$57:$Q$57,$F$57:$Q$57,"&gt;="&amp;料金表!$D$37,$F$57:$Q$57,"&lt;"&amp;料金表!$E$37)</f>
        <v>0</v>
      </c>
      <c r="W86" s="424" t="s">
        <v>81</v>
      </c>
      <c r="X86" s="443">
        <f>料金表!$F$38</f>
        <v>299</v>
      </c>
      <c r="Y86" s="424" t="s">
        <v>80</v>
      </c>
      <c r="Z86" s="655">
        <f>SUMIFS($F$57:$Q$57,$F$57:$Q$57,"&gt;="&amp;料金表!$D$38)</f>
        <v>0</v>
      </c>
      <c r="AA86" s="424" t="s">
        <v>82</v>
      </c>
      <c r="AB86" s="443"/>
      <c r="AC86" s="422"/>
      <c r="AD86" s="461"/>
      <c r="AE86" s="422"/>
      <c r="AF86" s="462"/>
      <c r="AG86" s="463"/>
      <c r="AH86" s="1050"/>
      <c r="AI86" s="1051"/>
      <c r="AJ86" s="859"/>
      <c r="AK86" s="860"/>
    </row>
    <row r="87" spans="3:43" ht="12.95" customHeight="1">
      <c r="C87" s="864"/>
      <c r="D87" s="869"/>
      <c r="E87" s="873" t="s">
        <v>440</v>
      </c>
      <c r="F87" s="874"/>
      <c r="G87" s="875"/>
      <c r="H87" s="464">
        <f>+H85</f>
        <v>399</v>
      </c>
      <c r="I87" s="408" t="s">
        <v>80</v>
      </c>
      <c r="J87" s="457">
        <f>IF($R$63=0,0,SUMIFS($T$57:$AE$57,$T$57:$AE$57,"&gt;="&amp;料金表!$D$28,$T$57:$AE$57,"&lt;="&amp;料金表!$E$28))</f>
        <v>0</v>
      </c>
      <c r="K87" s="408" t="s">
        <v>81</v>
      </c>
      <c r="L87" s="465">
        <f>+L85</f>
        <v>389</v>
      </c>
      <c r="M87" s="408" t="s">
        <v>80</v>
      </c>
      <c r="N87" s="457">
        <f>SUMIFS($T$57:$AE$57,$T$57:$AE$57,"&gt;="&amp;料金表!$D$29,$T$57:$AE$57,"&lt;"&amp;料金表!$E$29)</f>
        <v>0</v>
      </c>
      <c r="O87" s="408" t="s">
        <v>81</v>
      </c>
      <c r="P87" s="465">
        <f>+P85</f>
        <v>379</v>
      </c>
      <c r="Q87" s="408" t="s">
        <v>80</v>
      </c>
      <c r="R87" s="457">
        <f>SUMIFS($T$57:$AE$57,$T$57:$AE$57,"&gt;="&amp;料金表!$D$30,$T$57:$AE$57,"&lt;"&amp;料金表!$E$30)</f>
        <v>0</v>
      </c>
      <c r="S87" s="408" t="s">
        <v>81</v>
      </c>
      <c r="T87" s="465">
        <f>+T85</f>
        <v>369</v>
      </c>
      <c r="U87" s="408" t="s">
        <v>80</v>
      </c>
      <c r="V87" s="457">
        <f>SUMIFS($T$57:$AE$57,$T$57:$AE$57,"&gt;="&amp;料金表!$D$31,$T$57:$AE$57,"&lt;"&amp;料金表!$E$31)</f>
        <v>0</v>
      </c>
      <c r="W87" s="408" t="s">
        <v>81</v>
      </c>
      <c r="X87" s="465">
        <f>+X85</f>
        <v>359</v>
      </c>
      <c r="Y87" s="408" t="s">
        <v>80</v>
      </c>
      <c r="Z87" s="457">
        <f>SUMIFS($T$57:$AE$57,$T$57:$AE$57,"&gt;="&amp;料金表!$D$32,$T$57:$AE$57,"&lt;"&amp;料金表!$E$32)</f>
        <v>0</v>
      </c>
      <c r="AA87" s="408" t="s">
        <v>81</v>
      </c>
      <c r="AB87" s="465">
        <f>+AB85</f>
        <v>349</v>
      </c>
      <c r="AC87" s="408" t="s">
        <v>80</v>
      </c>
      <c r="AD87" s="457">
        <f>SUMIFS($T$57:$AE$57,$T$57:$AE$57,"&gt;="&amp;料金表!$D$33,$T$57:$AE$57,"&lt;"&amp;料金表!$E$33)</f>
        <v>0</v>
      </c>
      <c r="AE87" s="439" t="s">
        <v>81</v>
      </c>
      <c r="AF87" s="458"/>
      <c r="AG87" s="466"/>
      <c r="AH87" s="1048">
        <f>+H87*J87+L87*N87+P87*R87+T87*V87+X87*Z87+AB87*AD87+H88*J88+L88*N88+P88*R88+T88*V88+X88*Z88</f>
        <v>0</v>
      </c>
      <c r="AI87" s="1049"/>
      <c r="AJ87" s="859"/>
      <c r="AK87" s="860"/>
    </row>
    <row r="88" spans="3:43" ht="12.95" customHeight="1">
      <c r="C88" s="864"/>
      <c r="D88" s="869"/>
      <c r="E88" s="876"/>
      <c r="F88" s="877"/>
      <c r="G88" s="878"/>
      <c r="H88" s="460">
        <f>+H86</f>
        <v>339</v>
      </c>
      <c r="I88" s="424" t="s">
        <v>80</v>
      </c>
      <c r="J88" s="655">
        <f>SUMIFS($T$57:$AE$57,$T$57:$AE$57,"&gt;="&amp;料金表!$D$34,$T$57:$AE$57,"&lt;"&amp;料金表!$E$34)</f>
        <v>0</v>
      </c>
      <c r="K88" s="424" t="s">
        <v>81</v>
      </c>
      <c r="L88" s="443">
        <f>+L86</f>
        <v>329</v>
      </c>
      <c r="M88" s="424" t="s">
        <v>80</v>
      </c>
      <c r="N88" s="655">
        <f>SUMIFS($T$57:$AE$57,$T$57:$AE$57,"&gt;="&amp;料金表!$D$35,$T$57:$AE$57,"&lt;"&amp;料金表!$E$35)</f>
        <v>0</v>
      </c>
      <c r="O88" s="424" t="s">
        <v>81</v>
      </c>
      <c r="P88" s="443">
        <f>+P86</f>
        <v>319</v>
      </c>
      <c r="Q88" s="424" t="s">
        <v>80</v>
      </c>
      <c r="R88" s="655">
        <f>SUMIFS($T$57:$AE$57,$T$57:$AE$57,"&gt;="&amp;料金表!$D$36,$T$57:$AE$57,"&lt;"&amp;料金表!$E$36)</f>
        <v>0</v>
      </c>
      <c r="S88" s="424" t="s">
        <v>81</v>
      </c>
      <c r="T88" s="443">
        <f>+T86</f>
        <v>309</v>
      </c>
      <c r="U88" s="424" t="s">
        <v>80</v>
      </c>
      <c r="V88" s="655">
        <f>SUMIFS($T$57:$AE$57,$T$57:$AE$57,"&gt;="&amp;料金表!$D$37,$T$57:$AE$57,"&lt;"&amp;料金表!$E$37)</f>
        <v>0</v>
      </c>
      <c r="W88" s="424" t="s">
        <v>81</v>
      </c>
      <c r="X88" s="443">
        <f>+X86</f>
        <v>299</v>
      </c>
      <c r="Y88" s="424" t="s">
        <v>80</v>
      </c>
      <c r="Z88" s="655">
        <f>SUMIFS($T$57:$AE$57,$T$57:$AE$57,"&gt;="&amp;料金表!$D$38)</f>
        <v>0</v>
      </c>
      <c r="AA88" s="424" t="s">
        <v>82</v>
      </c>
      <c r="AB88" s="443"/>
      <c r="AC88" s="422"/>
      <c r="AD88" s="461"/>
      <c r="AE88" s="422"/>
      <c r="AF88" s="462"/>
      <c r="AG88" s="463"/>
      <c r="AH88" s="1050"/>
      <c r="AI88" s="1051"/>
      <c r="AJ88" s="859"/>
      <c r="AK88" s="860"/>
    </row>
    <row r="89" spans="3:43" ht="12.95" customHeight="1" thickBot="1">
      <c r="C89" s="865"/>
      <c r="D89" s="870" t="s">
        <v>77</v>
      </c>
      <c r="E89" s="871"/>
      <c r="F89" s="871"/>
      <c r="G89" s="872"/>
      <c r="H89" s="467"/>
      <c r="I89" s="446"/>
      <c r="J89" s="447"/>
      <c r="K89" s="446"/>
      <c r="L89" s="447"/>
      <c r="M89" s="446"/>
      <c r="N89" s="447"/>
      <c r="O89" s="446"/>
      <c r="P89" s="448"/>
      <c r="Q89" s="446"/>
      <c r="R89" s="447"/>
      <c r="S89" s="431"/>
      <c r="T89" s="468"/>
      <c r="U89" s="431"/>
      <c r="V89" s="430"/>
      <c r="W89" s="431"/>
      <c r="X89" s="468"/>
      <c r="Y89" s="431"/>
      <c r="Z89" s="430"/>
      <c r="AA89" s="431"/>
      <c r="AB89" s="468"/>
      <c r="AC89" s="431"/>
      <c r="AD89" s="430"/>
      <c r="AE89" s="431"/>
      <c r="AF89" s="469"/>
      <c r="AG89" s="450"/>
      <c r="AH89" s="1044">
        <f>INT(SUM(AH84:AI88))</f>
        <v>0</v>
      </c>
      <c r="AI89" s="1045"/>
      <c r="AJ89" s="861"/>
      <c r="AK89" s="862"/>
    </row>
    <row r="90" spans="3:43" ht="12.95" customHeight="1" thickTop="1" thickBot="1">
      <c r="C90" s="1026" t="s">
        <v>83</v>
      </c>
      <c r="D90" s="1027"/>
      <c r="E90" s="1027"/>
      <c r="F90" s="1027"/>
      <c r="G90" s="1028"/>
      <c r="H90" s="470"/>
      <c r="I90" s="471"/>
      <c r="J90" s="470"/>
      <c r="K90" s="471"/>
      <c r="L90" s="470"/>
      <c r="M90" s="471"/>
      <c r="N90" s="470"/>
      <c r="O90" s="471"/>
      <c r="P90" s="470"/>
      <c r="Q90" s="471"/>
      <c r="R90" s="470"/>
      <c r="S90" s="471"/>
      <c r="T90" s="472"/>
      <c r="U90" s="471"/>
      <c r="V90" s="470"/>
      <c r="W90" s="471"/>
      <c r="X90" s="472"/>
      <c r="Y90" s="471"/>
      <c r="Z90" s="470"/>
      <c r="AA90" s="471"/>
      <c r="AB90" s="472"/>
      <c r="AC90" s="471"/>
      <c r="AD90" s="470"/>
      <c r="AE90" s="471"/>
      <c r="AF90" s="471"/>
      <c r="AG90" s="471"/>
      <c r="AH90" s="1052">
        <f>+AH77+AH83+AH89</f>
        <v>0</v>
      </c>
      <c r="AI90" s="1053"/>
      <c r="AJ90" s="643"/>
      <c r="AK90" s="644"/>
    </row>
    <row r="91" spans="3:43" ht="12.95" customHeight="1">
      <c r="C91" s="4" t="s">
        <v>479</v>
      </c>
      <c r="D91" s="4"/>
      <c r="AH91" s="659" t="s">
        <v>591</v>
      </c>
      <c r="AI91" s="725"/>
      <c r="AJ91" s="725"/>
      <c r="AK91" s="725"/>
      <c r="AL91" s="725"/>
      <c r="AM91" s="725"/>
      <c r="AN91" s="725"/>
    </row>
    <row r="92" spans="3:43" ht="12.95" customHeight="1">
      <c r="D92" s="56"/>
      <c r="N92" s="4"/>
      <c r="W92" s="5"/>
    </row>
    <row r="93" spans="3:43" ht="14.25" customHeight="1">
      <c r="D93" s="4"/>
      <c r="U93" s="21"/>
    </row>
  </sheetData>
  <mergeCells count="214">
    <mergeCell ref="B3:C3"/>
    <mergeCell ref="F3:G3"/>
    <mergeCell ref="H3:K3"/>
    <mergeCell ref="L6:W6"/>
    <mergeCell ref="X6:AC6"/>
    <mergeCell ref="X7:AC7"/>
    <mergeCell ref="AB8:AC8"/>
    <mergeCell ref="AB9:AC9"/>
    <mergeCell ref="X8:Y9"/>
    <mergeCell ref="V9:W9"/>
    <mergeCell ref="T9:U9"/>
    <mergeCell ref="T8:U8"/>
    <mergeCell ref="V8:W8"/>
    <mergeCell ref="R8:S9"/>
    <mergeCell ref="N8:O8"/>
    <mergeCell ref="N9:O9"/>
    <mergeCell ref="L7:Q7"/>
    <mergeCell ref="R7:W7"/>
    <mergeCell ref="C6:D10"/>
    <mergeCell ref="E6:K6"/>
    <mergeCell ref="E7:E9"/>
    <mergeCell ref="F7:K7"/>
    <mergeCell ref="Z8:AA8"/>
    <mergeCell ref="F8:G9"/>
    <mergeCell ref="AM71:AN71"/>
    <mergeCell ref="F79:G79"/>
    <mergeCell ref="F80:G80"/>
    <mergeCell ref="AH81:AI82"/>
    <mergeCell ref="AH79:AI80"/>
    <mergeCell ref="AH73:AI76"/>
    <mergeCell ref="AH69:AI72"/>
    <mergeCell ref="AH67:AI67"/>
    <mergeCell ref="AH66:AI66"/>
    <mergeCell ref="AF70:AG70"/>
    <mergeCell ref="AF69:AG69"/>
    <mergeCell ref="E79:E80"/>
    <mergeCell ref="C67:C77"/>
    <mergeCell ref="D67:G67"/>
    <mergeCell ref="AF71:AG71"/>
    <mergeCell ref="AF72:AG72"/>
    <mergeCell ref="AF73:AG73"/>
    <mergeCell ref="AF74:AG74"/>
    <mergeCell ref="AF75:AG75"/>
    <mergeCell ref="AF76:AG76"/>
    <mergeCell ref="AF78:AG78"/>
    <mergeCell ref="AF79:AG79"/>
    <mergeCell ref="AF80:AG80"/>
    <mergeCell ref="F73:F74"/>
    <mergeCell ref="G75:G76"/>
    <mergeCell ref="AM84:AN84"/>
    <mergeCell ref="C78:C83"/>
    <mergeCell ref="D78:G78"/>
    <mergeCell ref="AH78:AI78"/>
    <mergeCell ref="AH77:AI77"/>
    <mergeCell ref="AJ67:AK77"/>
    <mergeCell ref="AJ78:AK83"/>
    <mergeCell ref="AM41:AN41"/>
    <mergeCell ref="AM45:AN45"/>
    <mergeCell ref="AM46:AN46"/>
    <mergeCell ref="AM49:AN49"/>
    <mergeCell ref="AM50:AN50"/>
    <mergeCell ref="AM51:AN51"/>
    <mergeCell ref="AM55:AN55"/>
    <mergeCell ref="AM42:AM43"/>
    <mergeCell ref="AM52:AN52"/>
    <mergeCell ref="AM44:AN44"/>
    <mergeCell ref="AM72:AN72"/>
    <mergeCell ref="AM73:AN73"/>
    <mergeCell ref="AM82:AN82"/>
    <mergeCell ref="AM83:AN83"/>
    <mergeCell ref="AM76:AN76"/>
    <mergeCell ref="AM68:AN68"/>
    <mergeCell ref="D79:D82"/>
    <mergeCell ref="D47:D48"/>
    <mergeCell ref="S47:S48"/>
    <mergeCell ref="C56:D56"/>
    <mergeCell ref="C54:D55"/>
    <mergeCell ref="R54:S54"/>
    <mergeCell ref="S61:S62"/>
    <mergeCell ref="R63:S63"/>
    <mergeCell ref="C90:G90"/>
    <mergeCell ref="AM77:AN77"/>
    <mergeCell ref="AM78:AN78"/>
    <mergeCell ref="AM79:AN79"/>
    <mergeCell ref="E81:E82"/>
    <mergeCell ref="D83:G83"/>
    <mergeCell ref="E87:G88"/>
    <mergeCell ref="F81:G81"/>
    <mergeCell ref="F82:G82"/>
    <mergeCell ref="AF81:AG81"/>
    <mergeCell ref="AF82:AG82"/>
    <mergeCell ref="AH83:AI83"/>
    <mergeCell ref="AH84:AI84"/>
    <mergeCell ref="AH85:AI86"/>
    <mergeCell ref="AH87:AI88"/>
    <mergeCell ref="AH89:AI89"/>
    <mergeCell ref="AH90:AI90"/>
    <mergeCell ref="C46:D46"/>
    <mergeCell ref="Y46:AC46"/>
    <mergeCell ref="C47:C49"/>
    <mergeCell ref="R44:R45"/>
    <mergeCell ref="AD44:AD45"/>
    <mergeCell ref="AH54:AI54"/>
    <mergeCell ref="R55:S55"/>
    <mergeCell ref="AF55:AG55"/>
    <mergeCell ref="AH55:AI55"/>
    <mergeCell ref="AE51:AE52"/>
    <mergeCell ref="C53:D53"/>
    <mergeCell ref="Y53:AC53"/>
    <mergeCell ref="C50:C52"/>
    <mergeCell ref="D50:D51"/>
    <mergeCell ref="S50:S51"/>
    <mergeCell ref="AG50:AG51"/>
    <mergeCell ref="AI50:AI51"/>
    <mergeCell ref="P51:P52"/>
    <mergeCell ref="Q51:Q52"/>
    <mergeCell ref="AD51:AD52"/>
    <mergeCell ref="F53:J53"/>
    <mergeCell ref="K53:O53"/>
    <mergeCell ref="T53:X53"/>
    <mergeCell ref="AF54:AG54"/>
    <mergeCell ref="C40:C42"/>
    <mergeCell ref="D40:D41"/>
    <mergeCell ref="S40:S41"/>
    <mergeCell ref="AG40:AG41"/>
    <mergeCell ref="AI40:AI41"/>
    <mergeCell ref="C43:C45"/>
    <mergeCell ref="D43:D44"/>
    <mergeCell ref="AI43:AI44"/>
    <mergeCell ref="P44:P45"/>
    <mergeCell ref="Q44:Q45"/>
    <mergeCell ref="AE44:AE45"/>
    <mergeCell ref="AF44:AF45"/>
    <mergeCell ref="C29:C30"/>
    <mergeCell ref="C26:E28"/>
    <mergeCell ref="AG33:AG34"/>
    <mergeCell ref="AI33:AI34"/>
    <mergeCell ref="C36:E36"/>
    <mergeCell ref="C37:C39"/>
    <mergeCell ref="D37:D38"/>
    <mergeCell ref="S37:S38"/>
    <mergeCell ref="AG37:AG38"/>
    <mergeCell ref="AI37:AI38"/>
    <mergeCell ref="C31:C35"/>
    <mergeCell ref="Y32:AC32"/>
    <mergeCell ref="D33:D34"/>
    <mergeCell ref="S33:S34"/>
    <mergeCell ref="F32:J32"/>
    <mergeCell ref="K32:O32"/>
    <mergeCell ref="T32:X32"/>
    <mergeCell ref="F26:S26"/>
    <mergeCell ref="T26:AG26"/>
    <mergeCell ref="H8:I8"/>
    <mergeCell ref="J8:K8"/>
    <mergeCell ref="L8:M9"/>
    <mergeCell ref="P8:Q8"/>
    <mergeCell ref="H9:I9"/>
    <mergeCell ref="J9:K9"/>
    <mergeCell ref="P9:Q9"/>
    <mergeCell ref="Z9:AA9"/>
    <mergeCell ref="AF27:AG28"/>
    <mergeCell ref="F27:J27"/>
    <mergeCell ref="T27:X27"/>
    <mergeCell ref="K27:O27"/>
    <mergeCell ref="P27:Q27"/>
    <mergeCell ref="AD11:AK22"/>
    <mergeCell ref="Y27:AC27"/>
    <mergeCell ref="AD27:AE27"/>
    <mergeCell ref="AM56:AN56"/>
    <mergeCell ref="AM57:AN57"/>
    <mergeCell ref="F56:J56"/>
    <mergeCell ref="K56:O56"/>
    <mergeCell ref="T56:X56"/>
    <mergeCell ref="Y56:AC56"/>
    <mergeCell ref="AH26:AI28"/>
    <mergeCell ref="R27:S28"/>
    <mergeCell ref="AJ29:AK30"/>
    <mergeCell ref="F29:J29"/>
    <mergeCell ref="K30:O30"/>
    <mergeCell ref="T29:X29"/>
    <mergeCell ref="Y30:AC30"/>
    <mergeCell ref="AG47:AG48"/>
    <mergeCell ref="AI47:AI48"/>
    <mergeCell ref="P48:P49"/>
    <mergeCell ref="Q48:Q49"/>
    <mergeCell ref="AD48:AD49"/>
    <mergeCell ref="AE48:AE49"/>
    <mergeCell ref="F46:J46"/>
    <mergeCell ref="K46:O46"/>
    <mergeCell ref="T46:X46"/>
    <mergeCell ref="M3:O3"/>
    <mergeCell ref="P3:R3"/>
    <mergeCell ref="AJ84:AK89"/>
    <mergeCell ref="C84:C89"/>
    <mergeCell ref="D84:G84"/>
    <mergeCell ref="D85:D88"/>
    <mergeCell ref="D89:G89"/>
    <mergeCell ref="E85:G86"/>
    <mergeCell ref="R57:S57"/>
    <mergeCell ref="AF57:AG57"/>
    <mergeCell ref="AH57:AI57"/>
    <mergeCell ref="G71:G72"/>
    <mergeCell ref="D77:G77"/>
    <mergeCell ref="F69:F70"/>
    <mergeCell ref="C57:E57"/>
    <mergeCell ref="C61:D62"/>
    <mergeCell ref="C63:E63"/>
    <mergeCell ref="F59:J59"/>
    <mergeCell ref="K59:O59"/>
    <mergeCell ref="P59:Q59"/>
    <mergeCell ref="R59:S60"/>
    <mergeCell ref="D68:D76"/>
    <mergeCell ref="E69:E72"/>
    <mergeCell ref="E73:E76"/>
  </mergeCells>
  <phoneticPr fontId="3"/>
  <conditionalFormatting sqref="AO69:AQ73">
    <cfRule type="cellIs" dxfId="8" priority="4" operator="notEqual">
      <formula>AO42</formula>
    </cfRule>
  </conditionalFormatting>
  <conditionalFormatting sqref="AO77:AQ79">
    <cfRule type="cellIs" dxfId="7" priority="2" operator="notEqual">
      <formula>AO50</formula>
    </cfRule>
  </conditionalFormatting>
  <conditionalFormatting sqref="AO83:AQ84">
    <cfRule type="cellIs" dxfId="6" priority="1" operator="notEqual">
      <formula>AO56</formula>
    </cfRule>
  </conditionalFormatting>
  <dataValidations count="1">
    <dataValidation type="list" allowBlank="1" showInputMessage="1" showErrorMessage="1" sqref="P3:R3">
      <formula1>$V$3:$X$3</formula1>
    </dataValidation>
  </dataValidations>
  <pageMargins left="0.78740157480314965" right="0.15748031496062992" top="0.51181102362204722" bottom="0.51181102362204722" header="0.51181102362204722" footer="0.51181102362204722"/>
  <pageSetup paperSize="8"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93"/>
  <sheetViews>
    <sheetView showGridLines="0" showZeros="0" view="pageBreakPreview" zoomScaleNormal="70" zoomScaleSheetLayoutView="100" workbookViewId="0"/>
  </sheetViews>
  <sheetFormatPr defaultColWidth="7.75" defaultRowHeight="12.95" customHeight="1"/>
  <cols>
    <col min="1" max="2" width="1.5" style="167" customWidth="1"/>
    <col min="3" max="3" width="11.75" style="4" customWidth="1"/>
    <col min="4" max="4" width="8" style="167" customWidth="1"/>
    <col min="5" max="5" width="8.25" style="167" bestFit="1" customWidth="1"/>
    <col min="6" max="35" width="6" style="167" customWidth="1"/>
    <col min="36" max="37" width="11.625" style="167" customWidth="1"/>
    <col min="38" max="38" width="5.875" style="167" customWidth="1"/>
    <col min="39" max="43" width="6.875" style="167" customWidth="1"/>
    <col min="44" max="16384" width="7.75" style="167"/>
  </cols>
  <sheetData>
    <row r="1" spans="2:43" ht="17.25" customHeight="1">
      <c r="B1" s="65" t="s">
        <v>384</v>
      </c>
      <c r="AQ1" s="59" t="s">
        <v>495</v>
      </c>
    </row>
    <row r="2" spans="2:43" ht="6" customHeight="1">
      <c r="C2" s="167"/>
      <c r="AQ2" s="59"/>
    </row>
    <row r="3" spans="2:43" ht="18" customHeight="1">
      <c r="B3" s="846" t="s">
        <v>238</v>
      </c>
      <c r="C3" s="846"/>
      <c r="D3" s="253" t="s">
        <v>554</v>
      </c>
      <c r="E3" s="57"/>
      <c r="F3" s="846" t="s">
        <v>237</v>
      </c>
      <c r="G3" s="846"/>
      <c r="H3" s="841" t="s">
        <v>592</v>
      </c>
      <c r="I3" s="841"/>
      <c r="J3" s="841"/>
      <c r="K3" s="841"/>
      <c r="M3" s="851" t="s">
        <v>427</v>
      </c>
      <c r="N3" s="852"/>
      <c r="O3" s="853"/>
      <c r="P3" s="854" t="s">
        <v>306</v>
      </c>
      <c r="Q3" s="855"/>
      <c r="R3" s="856"/>
      <c r="S3" s="659" t="s">
        <v>583</v>
      </c>
      <c r="T3" s="660"/>
      <c r="U3" s="660"/>
      <c r="V3" s="661" t="s">
        <v>324</v>
      </c>
      <c r="W3" s="661" t="s">
        <v>306</v>
      </c>
      <c r="X3" s="662" t="s">
        <v>326</v>
      </c>
      <c r="Y3" s="663" t="s">
        <v>584</v>
      </c>
      <c r="Z3" s="660"/>
      <c r="AA3" s="660"/>
      <c r="AB3" s="660"/>
      <c r="AC3" s="660"/>
      <c r="AQ3" s="496"/>
    </row>
    <row r="4" spans="2:43" ht="6.75" customHeight="1">
      <c r="C4" s="167"/>
      <c r="X4" s="496"/>
      <c r="AQ4" s="496"/>
    </row>
    <row r="5" spans="2:43" ht="12.95" customHeight="1" thickBot="1">
      <c r="B5" s="58" t="s">
        <v>550</v>
      </c>
      <c r="K5" s="5"/>
      <c r="R5" s="5"/>
    </row>
    <row r="6" spans="2:43" ht="12.95" customHeight="1" thickTop="1">
      <c r="C6" s="1096" t="s">
        <v>16</v>
      </c>
      <c r="D6" s="1097"/>
      <c r="E6" s="1090" t="s">
        <v>16</v>
      </c>
      <c r="F6" s="1091"/>
      <c r="G6" s="1091"/>
      <c r="H6" s="1091"/>
      <c r="I6" s="1091"/>
      <c r="J6" s="1091"/>
      <c r="K6" s="1092"/>
      <c r="L6" s="1090" t="s">
        <v>5</v>
      </c>
      <c r="M6" s="1091"/>
      <c r="N6" s="1091"/>
      <c r="O6" s="1091"/>
      <c r="P6" s="1091"/>
      <c r="Q6" s="1091"/>
      <c r="R6" s="1091"/>
      <c r="S6" s="1091"/>
      <c r="T6" s="1091"/>
      <c r="U6" s="1091"/>
      <c r="V6" s="1091"/>
      <c r="W6" s="1092"/>
      <c r="X6" s="1090" t="s">
        <v>6</v>
      </c>
      <c r="Y6" s="1091"/>
      <c r="Z6" s="1091"/>
      <c r="AA6" s="1091"/>
      <c r="AB6" s="1091"/>
      <c r="AC6" s="1092"/>
      <c r="AD6" s="218" t="s">
        <v>0</v>
      </c>
      <c r="AE6" s="637"/>
      <c r="AF6" s="637"/>
      <c r="AG6" s="637"/>
      <c r="AH6" s="637"/>
      <c r="AI6" s="637"/>
      <c r="AJ6" s="637"/>
      <c r="AK6" s="222"/>
    </row>
    <row r="7" spans="2:43" ht="12.95" customHeight="1">
      <c r="C7" s="916"/>
      <c r="D7" s="917"/>
      <c r="E7" s="1098" t="s">
        <v>4</v>
      </c>
      <c r="F7" s="1093" t="s">
        <v>17</v>
      </c>
      <c r="G7" s="1094"/>
      <c r="H7" s="1094"/>
      <c r="I7" s="1094"/>
      <c r="J7" s="1094"/>
      <c r="K7" s="1095"/>
      <c r="L7" s="1093" t="s">
        <v>18</v>
      </c>
      <c r="M7" s="1094"/>
      <c r="N7" s="1094"/>
      <c r="O7" s="1094"/>
      <c r="P7" s="1094"/>
      <c r="Q7" s="1095"/>
      <c r="R7" s="1093" t="s">
        <v>374</v>
      </c>
      <c r="S7" s="1094"/>
      <c r="T7" s="1094"/>
      <c r="U7" s="1094"/>
      <c r="V7" s="1094"/>
      <c r="W7" s="1095"/>
      <c r="X7" s="1093" t="s">
        <v>19</v>
      </c>
      <c r="Y7" s="1094"/>
      <c r="Z7" s="1094"/>
      <c r="AA7" s="1094"/>
      <c r="AB7" s="1094"/>
      <c r="AC7" s="1095"/>
      <c r="AD7" s="223"/>
      <c r="AE7" s="638"/>
      <c r="AF7" s="638"/>
      <c r="AG7" s="638"/>
      <c r="AH7" s="638"/>
      <c r="AI7" s="638"/>
      <c r="AJ7" s="638"/>
      <c r="AK7" s="224"/>
    </row>
    <row r="8" spans="2:43" ht="12.95" customHeight="1">
      <c r="C8" s="916"/>
      <c r="D8" s="917"/>
      <c r="E8" s="1099"/>
      <c r="F8" s="1101" t="s">
        <v>20</v>
      </c>
      <c r="G8" s="875"/>
      <c r="H8" s="945" t="s">
        <v>372</v>
      </c>
      <c r="I8" s="946"/>
      <c r="J8" s="946" t="s">
        <v>371</v>
      </c>
      <c r="K8" s="947"/>
      <c r="L8" s="948" t="s">
        <v>21</v>
      </c>
      <c r="M8" s="949"/>
      <c r="N8" s="955" t="s">
        <v>372</v>
      </c>
      <c r="O8" s="956"/>
      <c r="P8" s="952" t="s">
        <v>371</v>
      </c>
      <c r="Q8" s="953"/>
      <c r="R8" s="948" t="s">
        <v>21</v>
      </c>
      <c r="S8" s="949"/>
      <c r="T8" s="955" t="s">
        <v>372</v>
      </c>
      <c r="U8" s="956"/>
      <c r="V8" s="952" t="s">
        <v>371</v>
      </c>
      <c r="W8" s="953"/>
      <c r="X8" s="948" t="s">
        <v>21</v>
      </c>
      <c r="Y8" s="949"/>
      <c r="Z8" s="955" t="s">
        <v>372</v>
      </c>
      <c r="AA8" s="956"/>
      <c r="AB8" s="952" t="s">
        <v>371</v>
      </c>
      <c r="AC8" s="953"/>
      <c r="AD8" s="223"/>
      <c r="AE8" s="638"/>
      <c r="AF8" s="638"/>
      <c r="AG8" s="638"/>
      <c r="AH8" s="638"/>
      <c r="AI8" s="638"/>
      <c r="AJ8" s="638"/>
      <c r="AK8" s="224"/>
    </row>
    <row r="9" spans="2:43" ht="13.15" customHeight="1">
      <c r="C9" s="916"/>
      <c r="D9" s="917"/>
      <c r="E9" s="1100"/>
      <c r="F9" s="1102"/>
      <c r="G9" s="878"/>
      <c r="H9" s="954" t="s">
        <v>22</v>
      </c>
      <c r="I9" s="954"/>
      <c r="J9" s="952" t="s">
        <v>22</v>
      </c>
      <c r="K9" s="953"/>
      <c r="L9" s="950"/>
      <c r="M9" s="951"/>
      <c r="N9" s="955" t="s">
        <v>22</v>
      </c>
      <c r="O9" s="956"/>
      <c r="P9" s="952" t="s">
        <v>22</v>
      </c>
      <c r="Q9" s="953"/>
      <c r="R9" s="950"/>
      <c r="S9" s="951"/>
      <c r="T9" s="955" t="s">
        <v>22</v>
      </c>
      <c r="U9" s="956"/>
      <c r="V9" s="952" t="s">
        <v>22</v>
      </c>
      <c r="W9" s="953"/>
      <c r="X9" s="950"/>
      <c r="Y9" s="951"/>
      <c r="Z9" s="955" t="s">
        <v>22</v>
      </c>
      <c r="AA9" s="956"/>
      <c r="AB9" s="952" t="s">
        <v>22</v>
      </c>
      <c r="AC9" s="953"/>
      <c r="AD9" s="223"/>
      <c r="AE9" s="638"/>
      <c r="AF9" s="638"/>
      <c r="AG9" s="638"/>
      <c r="AH9" s="638"/>
      <c r="AI9" s="638"/>
      <c r="AJ9" s="638"/>
      <c r="AK9" s="224"/>
    </row>
    <row r="10" spans="2:43" ht="12.95" customHeight="1" thickBot="1">
      <c r="C10" s="918"/>
      <c r="D10" s="919"/>
      <c r="E10" s="241" t="s">
        <v>7</v>
      </c>
      <c r="F10" s="216" t="s">
        <v>1</v>
      </c>
      <c r="G10" s="217" t="s">
        <v>2</v>
      </c>
      <c r="H10" s="8" t="s">
        <v>1</v>
      </c>
      <c r="I10" s="9" t="s">
        <v>2</v>
      </c>
      <c r="J10" s="10" t="s">
        <v>1</v>
      </c>
      <c r="K10" s="11" t="s">
        <v>2</v>
      </c>
      <c r="L10" s="213" t="s">
        <v>1</v>
      </c>
      <c r="M10" s="214" t="s">
        <v>2</v>
      </c>
      <c r="N10" s="12" t="s">
        <v>1</v>
      </c>
      <c r="O10" s="9" t="s">
        <v>2</v>
      </c>
      <c r="P10" s="10" t="s">
        <v>1</v>
      </c>
      <c r="Q10" s="11" t="s">
        <v>2</v>
      </c>
      <c r="R10" s="213" t="s">
        <v>1</v>
      </c>
      <c r="S10" s="215" t="s">
        <v>2</v>
      </c>
      <c r="T10" s="12" t="s">
        <v>1</v>
      </c>
      <c r="U10" s="9" t="s">
        <v>2</v>
      </c>
      <c r="V10" s="10" t="s">
        <v>1</v>
      </c>
      <c r="W10" s="13" t="s">
        <v>2</v>
      </c>
      <c r="X10" s="213" t="s">
        <v>1</v>
      </c>
      <c r="Y10" s="214" t="s">
        <v>2</v>
      </c>
      <c r="Z10" s="12" t="s">
        <v>1</v>
      </c>
      <c r="AA10" s="9" t="s">
        <v>2</v>
      </c>
      <c r="AB10" s="10" t="s">
        <v>1</v>
      </c>
      <c r="AC10" s="11" t="s">
        <v>2</v>
      </c>
      <c r="AD10" s="225"/>
      <c r="AE10" s="639"/>
      <c r="AF10" s="639"/>
      <c r="AG10" s="639"/>
      <c r="AH10" s="639"/>
      <c r="AI10" s="639"/>
      <c r="AJ10" s="639"/>
      <c r="AK10" s="226"/>
    </row>
    <row r="11" spans="2:43" ht="12.95" customHeight="1" thickTop="1">
      <c r="C11" s="712" t="s">
        <v>585</v>
      </c>
      <c r="D11" s="233"/>
      <c r="E11" s="387"/>
      <c r="F11" s="388"/>
      <c r="G11" s="389"/>
      <c r="H11" s="387"/>
      <c r="I11" s="387"/>
      <c r="J11" s="387"/>
      <c r="K11" s="389"/>
      <c r="L11" s="387"/>
      <c r="M11" s="387"/>
      <c r="N11" s="388"/>
      <c r="O11" s="387"/>
      <c r="P11" s="387"/>
      <c r="Q11" s="389"/>
      <c r="R11" s="387"/>
      <c r="S11" s="387"/>
      <c r="T11" s="388"/>
      <c r="U11" s="387"/>
      <c r="V11" s="387"/>
      <c r="W11" s="389"/>
      <c r="X11" s="387"/>
      <c r="Y11" s="387"/>
      <c r="Z11" s="388"/>
      <c r="AA11" s="387"/>
      <c r="AB11" s="387"/>
      <c r="AC11" s="389"/>
      <c r="AD11" s="967" t="s">
        <v>596</v>
      </c>
      <c r="AE11" s="968"/>
      <c r="AF11" s="968"/>
      <c r="AG11" s="968"/>
      <c r="AH11" s="968"/>
      <c r="AI11" s="968"/>
      <c r="AJ11" s="968"/>
      <c r="AK11" s="969"/>
    </row>
    <row r="12" spans="2:43" ht="12.95" customHeight="1">
      <c r="C12" s="710" t="s">
        <v>324</v>
      </c>
      <c r="D12" s="236"/>
      <c r="E12" s="390" t="str">
        <f>IF($C12=$P$3,'様式8-4小'!J137,"")</f>
        <v/>
      </c>
      <c r="F12" s="785">
        <f>SUM(H12,J12)</f>
        <v>0</v>
      </c>
      <c r="G12" s="760">
        <f>SUM(I12,K12)</f>
        <v>0</v>
      </c>
      <c r="H12" s="726" t="str">
        <f>IF($C12=$P$3,'様式8-4小'!T138,"")</f>
        <v/>
      </c>
      <c r="I12" s="726" t="str">
        <f>IF($C12=$P$3,'様式8-4小'!U138,"")</f>
        <v/>
      </c>
      <c r="J12" s="733" t="str">
        <f>IF($C12=$P$3,'様式8-4小'!T142,"")</f>
        <v/>
      </c>
      <c r="K12" s="734" t="str">
        <f>IF($C12=$P$3,'様式8-4小'!U142,"")</f>
        <v/>
      </c>
      <c r="L12" s="776">
        <f>SUM(N12,P12)</f>
        <v>0</v>
      </c>
      <c r="M12" s="777">
        <f>SUM(O12,Q12)</f>
        <v>0</v>
      </c>
      <c r="N12" s="730" t="str">
        <f>IF($C12=$P$3,'様式8-4小'!V138,"")</f>
        <v/>
      </c>
      <c r="O12" s="730" t="str">
        <f>IF($C12=$P$3,'様式8-4小'!W138,"")</f>
        <v/>
      </c>
      <c r="P12" s="748" t="str">
        <f>IF($C12=$P$3,'様式8-4小'!V142,"")</f>
        <v/>
      </c>
      <c r="Q12" s="749" t="str">
        <f>IF($C12=$P$3,'様式8-4小'!W142,"")</f>
        <v/>
      </c>
      <c r="R12" s="776">
        <f>SUM(T12,V12)</f>
        <v>0</v>
      </c>
      <c r="S12" s="777">
        <f>SUM(U12,W12)</f>
        <v>0</v>
      </c>
      <c r="T12" s="730" t="str">
        <f>IF($C12=$P$3,'様式8-4小'!X138,"")</f>
        <v/>
      </c>
      <c r="U12" s="730" t="str">
        <f>IF($C12=$P$3,'様式8-4小'!Y138,"")</f>
        <v/>
      </c>
      <c r="V12" s="748" t="str">
        <f>IF($C12=$P$3,'様式8-4小'!X142,"")</f>
        <v/>
      </c>
      <c r="W12" s="749" t="str">
        <f>IF($C12=$P$3,'様式8-4小'!Y142,"")</f>
        <v/>
      </c>
      <c r="X12" s="759">
        <f>SUM(Z12,AB12)</f>
        <v>0</v>
      </c>
      <c r="Y12" s="760">
        <f>SUM(AA12,AC12)</f>
        <v>0</v>
      </c>
      <c r="Z12" s="726" t="str">
        <f>IF($C12=$P$3,'様式8-4小'!Z138,"")</f>
        <v/>
      </c>
      <c r="AA12" s="726" t="str">
        <f>IF($C12=$P$3,'様式8-4小'!AA138,"")</f>
        <v/>
      </c>
      <c r="AB12" s="733" t="str">
        <f>IF($C12=$P$3,'様式8-4小'!Z142,"")</f>
        <v/>
      </c>
      <c r="AC12" s="734" t="str">
        <f>IF($C12=$P$3,'様式8-4小'!AA142,"")</f>
        <v/>
      </c>
      <c r="AD12" s="970"/>
      <c r="AE12" s="971"/>
      <c r="AF12" s="971"/>
      <c r="AG12" s="971"/>
      <c r="AH12" s="971"/>
      <c r="AI12" s="971"/>
      <c r="AJ12" s="971"/>
      <c r="AK12" s="972"/>
    </row>
    <row r="13" spans="2:43" ht="12.95" customHeight="1">
      <c r="C13" s="715" t="s">
        <v>306</v>
      </c>
      <c r="D13" s="713"/>
      <c r="E13" s="714">
        <f>IF($C13=$P$3,'様式8-4小'!J135,"")</f>
        <v>0</v>
      </c>
      <c r="F13" s="786">
        <f>SUM(H13,J13)</f>
        <v>0</v>
      </c>
      <c r="G13" s="762">
        <f t="shared" ref="G13:G14" si="0">SUM(I13,K13)</f>
        <v>0</v>
      </c>
      <c r="H13" s="735">
        <f>IF($C13=$P$3,'様式8-4小'!T136,"")</f>
        <v>0</v>
      </c>
      <c r="I13" s="735">
        <f>IF($C13=$P$3,'様式8-4小'!U136,"")</f>
        <v>0</v>
      </c>
      <c r="J13" s="736">
        <f>IF($C13=$P$3,'様式8-4小'!T140,"")</f>
        <v>0</v>
      </c>
      <c r="K13" s="737">
        <f>IF($C13=$P$3,'様式8-4小'!U140,"")</f>
        <v>0</v>
      </c>
      <c r="L13" s="778">
        <f>SUM(N13,P13)</f>
        <v>0</v>
      </c>
      <c r="M13" s="779">
        <f t="shared" ref="M13:M14" si="1">SUM(O13,Q13)</f>
        <v>0</v>
      </c>
      <c r="N13" s="750">
        <f>IF($C13=$P$3,'様式8-4小'!V136,"")</f>
        <v>0</v>
      </c>
      <c r="O13" s="750">
        <f>IF($C13=$P$3,'様式8-4小'!W136,"")</f>
        <v>0</v>
      </c>
      <c r="P13" s="751">
        <f>IF($C13=$P$3,'様式8-4小'!V140,"")</f>
        <v>0</v>
      </c>
      <c r="Q13" s="752">
        <f>IF($C13=$P$3,'様式8-4小'!W140,"")</f>
        <v>0</v>
      </c>
      <c r="R13" s="778">
        <f>SUM(T13,V13)</f>
        <v>0</v>
      </c>
      <c r="S13" s="779">
        <f t="shared" ref="S13:S14" si="2">SUM(U13,W13)</f>
        <v>0</v>
      </c>
      <c r="T13" s="750">
        <f>IF($C13=$P$3,'様式8-4小'!X136,"")</f>
        <v>0</v>
      </c>
      <c r="U13" s="750">
        <f>IF($C13=$P$3,'様式8-4小'!Y136,"")</f>
        <v>0</v>
      </c>
      <c r="V13" s="751">
        <f>IF($C13=$P$3,'様式8-4小'!X140,"")</f>
        <v>0</v>
      </c>
      <c r="W13" s="752">
        <f>IF($C13=$P$3,'様式8-4小'!Y140,"")</f>
        <v>0</v>
      </c>
      <c r="X13" s="761">
        <f>SUM(Z13,AB13)</f>
        <v>0</v>
      </c>
      <c r="Y13" s="762">
        <f t="shared" ref="Y13:Y14" si="3">SUM(AA13,AC13)</f>
        <v>0</v>
      </c>
      <c r="Z13" s="735">
        <f>IF($C13=$P$3,'様式8-4小'!Z136,"")</f>
        <v>0</v>
      </c>
      <c r="AA13" s="735">
        <f>IF($C13=$P$3,'様式8-4小'!AA136,"")</f>
        <v>0</v>
      </c>
      <c r="AB13" s="736">
        <f>IF($C13=$P$3,'様式8-4小'!Z140,"")</f>
        <v>0</v>
      </c>
      <c r="AC13" s="737">
        <f>IF($C13=$P$3,'様式8-4小'!AA140,"")</f>
        <v>0</v>
      </c>
      <c r="AD13" s="970"/>
      <c r="AE13" s="971"/>
      <c r="AF13" s="971"/>
      <c r="AG13" s="971"/>
      <c r="AH13" s="971"/>
      <c r="AI13" s="971"/>
      <c r="AJ13" s="971"/>
      <c r="AK13" s="972"/>
    </row>
    <row r="14" spans="2:43" ht="12.95" customHeight="1">
      <c r="C14" s="710" t="s">
        <v>318</v>
      </c>
      <c r="D14" s="236"/>
      <c r="E14" s="390" t="str">
        <f>IF($C14=$P$3,'様式8-4小'!J136,"")</f>
        <v/>
      </c>
      <c r="F14" s="785">
        <f t="shared" ref="F14" si="4">SUM(H14,J14)</f>
        <v>0</v>
      </c>
      <c r="G14" s="760">
        <f t="shared" si="0"/>
        <v>0</v>
      </c>
      <c r="H14" s="726" t="str">
        <f>IF($C14=$P$3,'様式8-4小'!T137,"")</f>
        <v/>
      </c>
      <c r="I14" s="726" t="str">
        <f>IF($C14=$P$3,'様式8-4小'!U137,"")</f>
        <v/>
      </c>
      <c r="J14" s="733" t="str">
        <f>IF($C14=$P$3,'様式8-4小'!T141,"")</f>
        <v/>
      </c>
      <c r="K14" s="734" t="str">
        <f>IF($C14=$P$3,'様式8-4小'!U141,"")</f>
        <v/>
      </c>
      <c r="L14" s="776">
        <f t="shared" ref="L14" si="5">SUM(N14,P14)</f>
        <v>0</v>
      </c>
      <c r="M14" s="777">
        <f t="shared" si="1"/>
        <v>0</v>
      </c>
      <c r="N14" s="730" t="str">
        <f>IF($C14=$P$3,'様式8-4小'!V137,"")</f>
        <v/>
      </c>
      <c r="O14" s="730" t="str">
        <f>IF($C14=$P$3,'様式8-4小'!W137,"")</f>
        <v/>
      </c>
      <c r="P14" s="748" t="str">
        <f>IF($C14=$P$3,'様式8-4小'!V141,"")</f>
        <v/>
      </c>
      <c r="Q14" s="749" t="str">
        <f>IF($C14=$P$3,'様式8-4小'!W141,"")</f>
        <v/>
      </c>
      <c r="R14" s="776">
        <f t="shared" ref="R14" si="6">SUM(T14,V14)</f>
        <v>0</v>
      </c>
      <c r="S14" s="777">
        <f t="shared" si="2"/>
        <v>0</v>
      </c>
      <c r="T14" s="730" t="str">
        <f>IF($C14=$P$3,'様式8-4小'!X137,"")</f>
        <v/>
      </c>
      <c r="U14" s="730" t="str">
        <f>IF($C14=$P$3,'様式8-4小'!Y137,"")</f>
        <v/>
      </c>
      <c r="V14" s="748" t="str">
        <f>IF($C14=$P$3,'様式8-4小'!X141,"")</f>
        <v/>
      </c>
      <c r="W14" s="749" t="str">
        <f>IF($C14=$P$3,'様式8-4小'!Y141,"")</f>
        <v/>
      </c>
      <c r="X14" s="759">
        <f t="shared" ref="X14" si="7">SUM(Z14,AB14)</f>
        <v>0</v>
      </c>
      <c r="Y14" s="760">
        <f t="shared" si="3"/>
        <v>0</v>
      </c>
      <c r="Z14" s="726" t="str">
        <f>IF($C14=$P$3,'様式8-4小'!Z137,"")</f>
        <v/>
      </c>
      <c r="AA14" s="726" t="str">
        <f>IF($C14=$P$3,'様式8-4小'!AA137,"")</f>
        <v/>
      </c>
      <c r="AB14" s="733" t="str">
        <f>IF($C14=$P$3,'様式8-4小'!Z141,"")</f>
        <v/>
      </c>
      <c r="AC14" s="734" t="str">
        <f>IF($C14=$P$3,'様式8-4小'!AA141,"")</f>
        <v/>
      </c>
      <c r="AD14" s="970"/>
      <c r="AE14" s="971"/>
      <c r="AF14" s="971"/>
      <c r="AG14" s="971"/>
      <c r="AH14" s="971"/>
      <c r="AI14" s="971"/>
      <c r="AJ14" s="971"/>
      <c r="AK14" s="972"/>
    </row>
    <row r="15" spans="2:43" ht="12.95" customHeight="1" thickBot="1">
      <c r="C15" s="221" t="s">
        <v>481</v>
      </c>
      <c r="D15" s="234"/>
      <c r="E15" s="391">
        <f>SUM(E11:E14)</f>
        <v>0</v>
      </c>
      <c r="F15" s="787">
        <f t="shared" ref="F15:AC15" si="8">SUM(F11:F14)</f>
        <v>0</v>
      </c>
      <c r="G15" s="764">
        <f t="shared" si="8"/>
        <v>0</v>
      </c>
      <c r="H15" s="739">
        <f t="shared" si="8"/>
        <v>0</v>
      </c>
      <c r="I15" s="739">
        <f t="shared" si="8"/>
        <v>0</v>
      </c>
      <c r="J15" s="740">
        <f t="shared" si="8"/>
        <v>0</v>
      </c>
      <c r="K15" s="741">
        <f t="shared" si="8"/>
        <v>0</v>
      </c>
      <c r="L15" s="772">
        <f t="shared" si="8"/>
        <v>0</v>
      </c>
      <c r="M15" s="773">
        <f t="shared" si="8"/>
        <v>0</v>
      </c>
      <c r="N15" s="744">
        <f t="shared" si="8"/>
        <v>0</v>
      </c>
      <c r="O15" s="745">
        <f t="shared" si="8"/>
        <v>0</v>
      </c>
      <c r="P15" s="746">
        <f t="shared" si="8"/>
        <v>0</v>
      </c>
      <c r="Q15" s="747">
        <f t="shared" si="8"/>
        <v>0</v>
      </c>
      <c r="R15" s="772">
        <f t="shared" si="8"/>
        <v>0</v>
      </c>
      <c r="S15" s="773">
        <f t="shared" si="8"/>
        <v>0</v>
      </c>
      <c r="T15" s="744">
        <f t="shared" si="8"/>
        <v>0</v>
      </c>
      <c r="U15" s="745">
        <f t="shared" si="8"/>
        <v>0</v>
      </c>
      <c r="V15" s="746">
        <f t="shared" si="8"/>
        <v>0</v>
      </c>
      <c r="W15" s="747">
        <f t="shared" si="8"/>
        <v>0</v>
      </c>
      <c r="X15" s="763">
        <f t="shared" si="8"/>
        <v>0</v>
      </c>
      <c r="Y15" s="764">
        <f t="shared" si="8"/>
        <v>0</v>
      </c>
      <c r="Z15" s="738">
        <f t="shared" si="8"/>
        <v>0</v>
      </c>
      <c r="AA15" s="739">
        <f t="shared" si="8"/>
        <v>0</v>
      </c>
      <c r="AB15" s="740">
        <f t="shared" si="8"/>
        <v>0</v>
      </c>
      <c r="AC15" s="741">
        <f t="shared" si="8"/>
        <v>0</v>
      </c>
      <c r="AD15" s="970"/>
      <c r="AE15" s="971"/>
      <c r="AF15" s="971"/>
      <c r="AG15" s="971"/>
      <c r="AH15" s="971"/>
      <c r="AI15" s="971"/>
      <c r="AJ15" s="971"/>
      <c r="AK15" s="972"/>
    </row>
    <row r="16" spans="2:43" ht="12.95" customHeight="1" thickTop="1">
      <c r="C16" s="712" t="s">
        <v>478</v>
      </c>
      <c r="D16" s="233"/>
      <c r="E16" s="387"/>
      <c r="F16" s="788"/>
      <c r="G16" s="783"/>
      <c r="H16" s="765"/>
      <c r="I16" s="765"/>
      <c r="J16" s="765"/>
      <c r="K16" s="783"/>
      <c r="L16" s="387"/>
      <c r="M16" s="387"/>
      <c r="N16" s="388"/>
      <c r="O16" s="387"/>
      <c r="P16" s="387"/>
      <c r="Q16" s="389"/>
      <c r="R16" s="387"/>
      <c r="S16" s="387"/>
      <c r="T16" s="388"/>
      <c r="U16" s="387"/>
      <c r="V16" s="387"/>
      <c r="W16" s="389"/>
      <c r="X16" s="387"/>
      <c r="Y16" s="387"/>
      <c r="Z16" s="388"/>
      <c r="AA16" s="387"/>
      <c r="AB16" s="387"/>
      <c r="AC16" s="389"/>
      <c r="AD16" s="970"/>
      <c r="AE16" s="971"/>
      <c r="AF16" s="971"/>
      <c r="AG16" s="971"/>
      <c r="AH16" s="971"/>
      <c r="AI16" s="971"/>
      <c r="AJ16" s="971"/>
      <c r="AK16" s="972"/>
    </row>
    <row r="17" spans="1:37" ht="12.95" customHeight="1">
      <c r="C17" s="710" t="s">
        <v>324</v>
      </c>
      <c r="D17" s="693"/>
      <c r="E17" s="681" t="str">
        <f>IF($C17=$P$3,'様式8-4小'!S92,"")</f>
        <v/>
      </c>
      <c r="F17" s="785">
        <f>SUM(H17,J17)</f>
        <v>0</v>
      </c>
      <c r="G17" s="760">
        <f>SUM(I17,K17)</f>
        <v>0</v>
      </c>
      <c r="H17" s="726" t="str">
        <f>IF($C17=$P$3,'様式8-4小'!T92,"")</f>
        <v/>
      </c>
      <c r="I17" s="726" t="str">
        <f>IF($C17=$P$3,'様式8-4小'!U92,"")</f>
        <v/>
      </c>
      <c r="J17" s="727" t="str">
        <f>IF($C17=$P$3,'様式8-4小'!T96,"")</f>
        <v/>
      </c>
      <c r="K17" s="728" t="str">
        <f>IF($C17=$P$3,'様式8-4小'!U96,"")</f>
        <v/>
      </c>
      <c r="L17" s="776">
        <f>SUM(N17,P17)</f>
        <v>0</v>
      </c>
      <c r="M17" s="777">
        <f>SUM(O17,Q17)</f>
        <v>0</v>
      </c>
      <c r="N17" s="730" t="str">
        <f>IF($C17=$P$3,'様式8-4小'!V92,"")</f>
        <v/>
      </c>
      <c r="O17" s="730" t="str">
        <f>IF($C17=$P$3,'様式8-4小'!W92,"")</f>
        <v/>
      </c>
      <c r="P17" s="731" t="str">
        <f>IF($C17=$P$3,'様式8-4小'!V96,"")</f>
        <v/>
      </c>
      <c r="Q17" s="732" t="str">
        <f>IF($C17=$P$3,'様式8-4小'!W96,"")</f>
        <v/>
      </c>
      <c r="R17" s="776">
        <f>SUM(T17,V17)</f>
        <v>0</v>
      </c>
      <c r="S17" s="777">
        <f>SUM(U17,W17)</f>
        <v>0</v>
      </c>
      <c r="T17" s="730" t="str">
        <f>IF($C17=$P$3,'様式8-4小'!X92,"")</f>
        <v/>
      </c>
      <c r="U17" s="730" t="str">
        <f>IF($C17=$P$3,'様式8-4小'!Y92,"")</f>
        <v/>
      </c>
      <c r="V17" s="731" t="str">
        <f>IF($C17=$P$3,'様式8-4小'!X96,"")</f>
        <v/>
      </c>
      <c r="W17" s="732" t="str">
        <f>IF($C17=$P$3,'様式8-4小'!Y96,"")</f>
        <v/>
      </c>
      <c r="X17" s="392"/>
      <c r="Y17" s="393"/>
      <c r="Z17" s="394"/>
      <c r="AA17" s="395"/>
      <c r="AB17" s="392"/>
      <c r="AC17" s="393"/>
      <c r="AD17" s="970"/>
      <c r="AE17" s="971"/>
      <c r="AF17" s="971"/>
      <c r="AG17" s="971"/>
      <c r="AH17" s="971"/>
      <c r="AI17" s="971"/>
      <c r="AJ17" s="971"/>
      <c r="AK17" s="972"/>
    </row>
    <row r="18" spans="1:37" ht="12.95" customHeight="1">
      <c r="C18" s="710" t="s">
        <v>306</v>
      </c>
      <c r="D18" s="680"/>
      <c r="E18" s="681">
        <f>IF($C18=$P$3,'様式8-4小'!S90,"")</f>
        <v>0</v>
      </c>
      <c r="F18" s="785">
        <f>SUM(H18,J18)</f>
        <v>0</v>
      </c>
      <c r="G18" s="760">
        <f t="shared" ref="G18:G19" si="9">SUM(I18,K18)</f>
        <v>0</v>
      </c>
      <c r="H18" s="726">
        <f>IF($C18=$P$3,'様式8-4小'!T90,"")</f>
        <v>0</v>
      </c>
      <c r="I18" s="726">
        <f>IF($C18=$P$3,'様式8-4小'!U90,"")</f>
        <v>0</v>
      </c>
      <c r="J18" s="727">
        <f>IF($C18=$P$3,'様式8-4小'!T94,"")</f>
        <v>0</v>
      </c>
      <c r="K18" s="728">
        <f>IF($C18=$P$3,'様式8-4小'!U94,"")</f>
        <v>0</v>
      </c>
      <c r="L18" s="776">
        <f t="shared" ref="L18:M19" si="10">SUM(N18,P18)</f>
        <v>0</v>
      </c>
      <c r="M18" s="777">
        <f t="shared" si="10"/>
        <v>0</v>
      </c>
      <c r="N18" s="730">
        <f>IF($C18=$P$3,'様式8-4小'!V90,"")</f>
        <v>0</v>
      </c>
      <c r="O18" s="730">
        <f>IF($C18=$P$3,'様式8-4小'!W90,"")</f>
        <v>0</v>
      </c>
      <c r="P18" s="731">
        <f>IF($C18=$P$3,'様式8-4小'!V94,"")</f>
        <v>0</v>
      </c>
      <c r="Q18" s="732">
        <f>IF($C18=$P$3,'様式8-4小'!W94,"")</f>
        <v>0</v>
      </c>
      <c r="R18" s="776">
        <f t="shared" ref="R18:S19" si="11">SUM(T18,V18)</f>
        <v>0</v>
      </c>
      <c r="S18" s="777">
        <f t="shared" si="11"/>
        <v>0</v>
      </c>
      <c r="T18" s="730">
        <f>IF($C18=$P$3,'様式8-4小'!X90,"")</f>
        <v>0</v>
      </c>
      <c r="U18" s="730">
        <f>IF($C18=$P$3,'様式8-4小'!Y90,"")</f>
        <v>0</v>
      </c>
      <c r="V18" s="731">
        <f>IF($C18=$P$3,'様式8-4小'!X94,"")</f>
        <v>0</v>
      </c>
      <c r="W18" s="732">
        <f>IF($C18=$P$3,'様式8-4小'!Y94,"")</f>
        <v>0</v>
      </c>
      <c r="X18" s="392"/>
      <c r="Y18" s="393"/>
      <c r="Z18" s="394"/>
      <c r="AA18" s="395"/>
      <c r="AB18" s="392"/>
      <c r="AC18" s="393"/>
      <c r="AD18" s="970"/>
      <c r="AE18" s="971"/>
      <c r="AF18" s="971"/>
      <c r="AG18" s="971"/>
      <c r="AH18" s="971"/>
      <c r="AI18" s="971"/>
      <c r="AJ18" s="971"/>
      <c r="AK18" s="972"/>
    </row>
    <row r="19" spans="1:37" ht="12.95" customHeight="1">
      <c r="C19" s="710" t="s">
        <v>318</v>
      </c>
      <c r="D19" s="680"/>
      <c r="E19" s="681" t="str">
        <f>IF($C19=$P$3,'様式8-4小'!S91,"")</f>
        <v/>
      </c>
      <c r="F19" s="785">
        <f t="shared" ref="F19" si="12">SUM(H19,J19)</f>
        <v>0</v>
      </c>
      <c r="G19" s="760">
        <f t="shared" si="9"/>
        <v>0</v>
      </c>
      <c r="H19" s="726" t="str">
        <f>IF($C19=$P$3,'様式8-4小'!T91,"")</f>
        <v/>
      </c>
      <c r="I19" s="726" t="str">
        <f>IF($C19=$P$3,'様式8-4小'!U91,"")</f>
        <v/>
      </c>
      <c r="J19" s="727" t="str">
        <f>IF($C19=$P$3,'様式8-4小'!T95,"")</f>
        <v/>
      </c>
      <c r="K19" s="728" t="str">
        <f>IF($C19=$P$3,'様式8-4小'!U95,"")</f>
        <v/>
      </c>
      <c r="L19" s="776">
        <f t="shared" si="10"/>
        <v>0</v>
      </c>
      <c r="M19" s="777">
        <f t="shared" si="10"/>
        <v>0</v>
      </c>
      <c r="N19" s="730" t="str">
        <f>IF($C19=$P$3,'様式8-4小'!V91,"")</f>
        <v/>
      </c>
      <c r="O19" s="730" t="str">
        <f>IF($C19=$P$3,'様式8-4小'!W91,"")</f>
        <v/>
      </c>
      <c r="P19" s="731" t="str">
        <f>IF($C19=$P$3,'様式8-4小'!V95,"")</f>
        <v/>
      </c>
      <c r="Q19" s="732" t="str">
        <f>IF($C19=$P$3,'様式8-4小'!W95,"")</f>
        <v/>
      </c>
      <c r="R19" s="776">
        <f t="shared" si="11"/>
        <v>0</v>
      </c>
      <c r="S19" s="777">
        <f t="shared" si="11"/>
        <v>0</v>
      </c>
      <c r="T19" s="730" t="str">
        <f>IF($C19=$P$3,'様式8-4小'!X91,"")</f>
        <v/>
      </c>
      <c r="U19" s="730" t="str">
        <f>IF($C19=$P$3,'様式8-4小'!Y91,"")</f>
        <v/>
      </c>
      <c r="V19" s="731" t="str">
        <f>IF($C19=$P$3,'様式8-4小'!X95,"")</f>
        <v/>
      </c>
      <c r="W19" s="732" t="str">
        <f>IF($C19=$P$3,'様式8-4小'!Y95,"")</f>
        <v/>
      </c>
      <c r="X19" s="392"/>
      <c r="Y19" s="393"/>
      <c r="Z19" s="394"/>
      <c r="AA19" s="395"/>
      <c r="AB19" s="392"/>
      <c r="AC19" s="393"/>
      <c r="AD19" s="970"/>
      <c r="AE19" s="971"/>
      <c r="AF19" s="971"/>
      <c r="AG19" s="971"/>
      <c r="AH19" s="971"/>
      <c r="AI19" s="971"/>
      <c r="AJ19" s="971"/>
      <c r="AK19" s="972"/>
    </row>
    <row r="20" spans="1:37" ht="12.95" customHeight="1">
      <c r="A20" s="682"/>
      <c r="B20" s="682"/>
      <c r="C20" s="711"/>
      <c r="D20" s="683"/>
      <c r="E20" s="684"/>
      <c r="F20" s="789"/>
      <c r="G20" s="767"/>
      <c r="H20" s="784"/>
      <c r="I20" s="784"/>
      <c r="J20" s="766"/>
      <c r="K20" s="767"/>
      <c r="L20" s="781"/>
      <c r="M20" s="782"/>
      <c r="N20" s="793"/>
      <c r="O20" s="794"/>
      <c r="P20" s="781"/>
      <c r="Q20" s="782"/>
      <c r="R20" s="781"/>
      <c r="S20" s="782"/>
      <c r="T20" s="793"/>
      <c r="U20" s="794"/>
      <c r="V20" s="781"/>
      <c r="W20" s="782"/>
      <c r="X20" s="691"/>
      <c r="Y20" s="692"/>
      <c r="Z20" s="687"/>
      <c r="AA20" s="688"/>
      <c r="AB20" s="691"/>
      <c r="AC20" s="692"/>
      <c r="AD20" s="970"/>
      <c r="AE20" s="971"/>
      <c r="AF20" s="971"/>
      <c r="AG20" s="971"/>
      <c r="AH20" s="971"/>
      <c r="AI20" s="971"/>
      <c r="AJ20" s="971"/>
      <c r="AK20" s="972"/>
    </row>
    <row r="21" spans="1:37" ht="12.95" customHeight="1" thickBot="1">
      <c r="C21" s="221" t="s">
        <v>480</v>
      </c>
      <c r="D21" s="234"/>
      <c r="E21" s="391">
        <f>SUM(E16:E20)</f>
        <v>0</v>
      </c>
      <c r="F21" s="787">
        <f t="shared" ref="F21:W21" si="13">SUM(F16:F20)</f>
        <v>0</v>
      </c>
      <c r="G21" s="764">
        <f t="shared" si="13"/>
        <v>0</v>
      </c>
      <c r="H21" s="739">
        <f t="shared" si="13"/>
        <v>0</v>
      </c>
      <c r="I21" s="739">
        <f t="shared" si="13"/>
        <v>0</v>
      </c>
      <c r="J21" s="740">
        <f t="shared" si="13"/>
        <v>0</v>
      </c>
      <c r="K21" s="741">
        <f t="shared" si="13"/>
        <v>0</v>
      </c>
      <c r="L21" s="772">
        <f t="shared" si="13"/>
        <v>0</v>
      </c>
      <c r="M21" s="773">
        <f t="shared" si="13"/>
        <v>0</v>
      </c>
      <c r="N21" s="744">
        <f t="shared" si="13"/>
        <v>0</v>
      </c>
      <c r="O21" s="745">
        <f t="shared" si="13"/>
        <v>0</v>
      </c>
      <c r="P21" s="746">
        <f t="shared" si="13"/>
        <v>0</v>
      </c>
      <c r="Q21" s="747">
        <f t="shared" si="13"/>
        <v>0</v>
      </c>
      <c r="R21" s="772">
        <f t="shared" si="13"/>
        <v>0</v>
      </c>
      <c r="S21" s="773">
        <f t="shared" si="13"/>
        <v>0</v>
      </c>
      <c r="T21" s="744">
        <f t="shared" si="13"/>
        <v>0</v>
      </c>
      <c r="U21" s="745">
        <f t="shared" si="13"/>
        <v>0</v>
      </c>
      <c r="V21" s="746">
        <f t="shared" si="13"/>
        <v>0</v>
      </c>
      <c r="W21" s="747">
        <f t="shared" si="13"/>
        <v>0</v>
      </c>
      <c r="X21" s="396"/>
      <c r="Y21" s="397"/>
      <c r="Z21" s="396"/>
      <c r="AA21" s="398"/>
      <c r="AB21" s="399"/>
      <c r="AC21" s="397"/>
      <c r="AD21" s="970"/>
      <c r="AE21" s="971"/>
      <c r="AF21" s="971"/>
      <c r="AG21" s="971"/>
      <c r="AH21" s="971"/>
      <c r="AI21" s="971"/>
      <c r="AJ21" s="971"/>
      <c r="AK21" s="972"/>
    </row>
    <row r="22" spans="1:37" s="124" customFormat="1" ht="12.95" customHeight="1" thickTop="1" thickBot="1">
      <c r="C22" s="238" t="s">
        <v>386</v>
      </c>
      <c r="D22" s="235"/>
      <c r="E22" s="126"/>
      <c r="F22" s="125"/>
      <c r="G22" s="127"/>
      <c r="H22" s="753">
        <f t="shared" ref="H22:W22" si="14">+H15+H21</f>
        <v>0</v>
      </c>
      <c r="I22" s="753">
        <f t="shared" si="14"/>
        <v>0</v>
      </c>
      <c r="J22" s="754">
        <f t="shared" si="14"/>
        <v>0</v>
      </c>
      <c r="K22" s="755">
        <f t="shared" si="14"/>
        <v>0</v>
      </c>
      <c r="L22" s="774">
        <f t="shared" si="14"/>
        <v>0</v>
      </c>
      <c r="M22" s="775">
        <f t="shared" si="14"/>
        <v>0</v>
      </c>
      <c r="N22" s="756">
        <f t="shared" si="14"/>
        <v>0</v>
      </c>
      <c r="O22" s="756">
        <f t="shared" si="14"/>
        <v>0</v>
      </c>
      <c r="P22" s="757">
        <f t="shared" si="14"/>
        <v>0</v>
      </c>
      <c r="Q22" s="758">
        <f t="shared" si="14"/>
        <v>0</v>
      </c>
      <c r="R22" s="774">
        <f t="shared" si="14"/>
        <v>0</v>
      </c>
      <c r="S22" s="775">
        <f t="shared" si="14"/>
        <v>0</v>
      </c>
      <c r="T22" s="756">
        <f t="shared" si="14"/>
        <v>0</v>
      </c>
      <c r="U22" s="756">
        <f t="shared" si="14"/>
        <v>0</v>
      </c>
      <c r="V22" s="757">
        <f t="shared" si="14"/>
        <v>0</v>
      </c>
      <c r="W22" s="758">
        <f t="shared" si="14"/>
        <v>0</v>
      </c>
      <c r="X22" s="768">
        <f t="shared" ref="X22:AC22" si="15">+X15</f>
        <v>0</v>
      </c>
      <c r="Y22" s="769">
        <f t="shared" si="15"/>
        <v>0</v>
      </c>
      <c r="Z22" s="795">
        <f t="shared" si="15"/>
        <v>0</v>
      </c>
      <c r="AA22" s="795">
        <f t="shared" si="15"/>
        <v>0</v>
      </c>
      <c r="AB22" s="768">
        <f t="shared" si="15"/>
        <v>0</v>
      </c>
      <c r="AC22" s="769">
        <f t="shared" si="15"/>
        <v>0</v>
      </c>
      <c r="AD22" s="973"/>
      <c r="AE22" s="974"/>
      <c r="AF22" s="974"/>
      <c r="AG22" s="974"/>
      <c r="AH22" s="974"/>
      <c r="AI22" s="974"/>
      <c r="AJ22" s="974"/>
      <c r="AK22" s="975"/>
    </row>
    <row r="23" spans="1:37" ht="12.75" thickTop="1" thickBot="1">
      <c r="C23" s="240" t="s">
        <v>23</v>
      </c>
      <c r="D23" s="239">
        <f>MAX(L22:M22)</f>
        <v>0</v>
      </c>
      <c r="E23" s="237" t="s">
        <v>24</v>
      </c>
      <c r="F23" s="159"/>
      <c r="G23" s="159"/>
      <c r="H23" s="16" t="s">
        <v>553</v>
      </c>
      <c r="I23" s="159"/>
      <c r="J23" s="159"/>
      <c r="K23" s="159"/>
      <c r="L23" s="159"/>
      <c r="M23" s="159"/>
      <c r="N23" s="159"/>
      <c r="O23" s="159"/>
      <c r="P23" s="159"/>
      <c r="Q23" s="159"/>
      <c r="R23" s="17"/>
      <c r="S23" s="17"/>
      <c r="T23" s="17"/>
      <c r="U23" s="17"/>
      <c r="V23" s="17"/>
      <c r="W23" s="17"/>
      <c r="X23" s="159"/>
      <c r="Y23" s="159"/>
      <c r="Z23" s="159"/>
      <c r="AA23" s="159"/>
      <c r="AB23" s="159"/>
      <c r="AC23" s="159"/>
      <c r="AD23" s="159"/>
      <c r="AE23" s="159"/>
      <c r="AF23" s="159"/>
      <c r="AG23" s="159"/>
      <c r="AH23" s="159"/>
      <c r="AI23" s="159"/>
      <c r="AJ23" s="159"/>
      <c r="AK23" s="18"/>
    </row>
    <row r="24" spans="1:37" ht="12" thickTop="1">
      <c r="C24" s="19"/>
      <c r="D24" s="20"/>
      <c r="E24" s="21"/>
      <c r="AD24" s="22"/>
      <c r="AE24" s="22"/>
      <c r="AF24" s="22"/>
      <c r="AG24" s="22"/>
      <c r="AH24" s="22"/>
      <c r="AI24" s="22"/>
      <c r="AJ24" s="22"/>
    </row>
    <row r="25" spans="1:37" ht="12.95" customHeight="1" thickBot="1">
      <c r="B25" s="58" t="s">
        <v>551</v>
      </c>
      <c r="C25" s="167"/>
    </row>
    <row r="26" spans="1:37" ht="12.95" customHeight="1" thickBot="1">
      <c r="C26" s="978"/>
      <c r="D26" s="979"/>
      <c r="E26" s="915"/>
      <c r="F26" s="997" t="s">
        <v>372</v>
      </c>
      <c r="G26" s="998"/>
      <c r="H26" s="998"/>
      <c r="I26" s="998"/>
      <c r="J26" s="998"/>
      <c r="K26" s="998"/>
      <c r="L26" s="998"/>
      <c r="M26" s="998"/>
      <c r="N26" s="998"/>
      <c r="O26" s="998"/>
      <c r="P26" s="998"/>
      <c r="Q26" s="998"/>
      <c r="R26" s="998"/>
      <c r="S26" s="999"/>
      <c r="T26" s="1000" t="s">
        <v>371</v>
      </c>
      <c r="U26" s="1001"/>
      <c r="V26" s="1001"/>
      <c r="W26" s="1001"/>
      <c r="X26" s="1001"/>
      <c r="Y26" s="1001"/>
      <c r="Z26" s="1001"/>
      <c r="AA26" s="1001"/>
      <c r="AB26" s="1001"/>
      <c r="AC26" s="1001"/>
      <c r="AD26" s="1001"/>
      <c r="AE26" s="1001"/>
      <c r="AF26" s="1001"/>
      <c r="AG26" s="1002"/>
      <c r="AH26" s="914" t="s">
        <v>8</v>
      </c>
      <c r="AI26" s="915"/>
      <c r="AJ26" s="218" t="s">
        <v>0</v>
      </c>
      <c r="AK26" s="222"/>
    </row>
    <row r="27" spans="1:37" ht="12.95" customHeight="1" thickTop="1">
      <c r="C27" s="980"/>
      <c r="D27" s="981"/>
      <c r="E27" s="917"/>
      <c r="F27" s="961" t="s">
        <v>25</v>
      </c>
      <c r="G27" s="962"/>
      <c r="H27" s="962"/>
      <c r="I27" s="962"/>
      <c r="J27" s="963"/>
      <c r="K27" s="962" t="s">
        <v>26</v>
      </c>
      <c r="L27" s="962"/>
      <c r="M27" s="962"/>
      <c r="N27" s="962"/>
      <c r="O27" s="963"/>
      <c r="P27" s="961" t="s">
        <v>27</v>
      </c>
      <c r="Q27" s="963"/>
      <c r="R27" s="920" t="s">
        <v>12</v>
      </c>
      <c r="S27" s="921"/>
      <c r="T27" s="964" t="s">
        <v>25</v>
      </c>
      <c r="U27" s="965"/>
      <c r="V27" s="965"/>
      <c r="W27" s="965"/>
      <c r="X27" s="966"/>
      <c r="Y27" s="964" t="s">
        <v>26</v>
      </c>
      <c r="Z27" s="965"/>
      <c r="AA27" s="965"/>
      <c r="AB27" s="965"/>
      <c r="AC27" s="966"/>
      <c r="AD27" s="965" t="s">
        <v>27</v>
      </c>
      <c r="AE27" s="966"/>
      <c r="AF27" s="957" t="s">
        <v>12</v>
      </c>
      <c r="AG27" s="958"/>
      <c r="AH27" s="916"/>
      <c r="AI27" s="917"/>
      <c r="AJ27" s="223"/>
      <c r="AK27" s="224"/>
    </row>
    <row r="28" spans="1:37" ht="12.95" customHeight="1" thickBot="1">
      <c r="C28" s="982"/>
      <c r="D28" s="983"/>
      <c r="E28" s="919"/>
      <c r="F28" s="6" t="s">
        <v>28</v>
      </c>
      <c r="G28" s="14" t="s">
        <v>29</v>
      </c>
      <c r="H28" s="14" t="s">
        <v>30</v>
      </c>
      <c r="I28" s="14" t="s">
        <v>31</v>
      </c>
      <c r="J28" s="93" t="s">
        <v>39</v>
      </c>
      <c r="K28" s="23" t="s">
        <v>32</v>
      </c>
      <c r="L28" s="14" t="s">
        <v>33</v>
      </c>
      <c r="M28" s="14" t="s">
        <v>34</v>
      </c>
      <c r="N28" s="14" t="s">
        <v>35</v>
      </c>
      <c r="O28" s="24" t="s">
        <v>36</v>
      </c>
      <c r="P28" s="6" t="s">
        <v>37</v>
      </c>
      <c r="Q28" s="14" t="s">
        <v>38</v>
      </c>
      <c r="R28" s="922"/>
      <c r="S28" s="923"/>
      <c r="T28" s="25" t="s">
        <v>28</v>
      </c>
      <c r="U28" s="15" t="s">
        <v>29</v>
      </c>
      <c r="V28" s="15" t="s">
        <v>30</v>
      </c>
      <c r="W28" s="15" t="s">
        <v>31</v>
      </c>
      <c r="X28" s="92" t="s">
        <v>39</v>
      </c>
      <c r="Y28" s="25" t="s">
        <v>32</v>
      </c>
      <c r="Z28" s="15" t="s">
        <v>33</v>
      </c>
      <c r="AA28" s="15" t="s">
        <v>34</v>
      </c>
      <c r="AB28" s="15" t="s">
        <v>35</v>
      </c>
      <c r="AC28" s="7" t="s">
        <v>36</v>
      </c>
      <c r="AD28" s="91" t="s">
        <v>37</v>
      </c>
      <c r="AE28" s="15" t="s">
        <v>38</v>
      </c>
      <c r="AF28" s="959"/>
      <c r="AG28" s="960"/>
      <c r="AH28" s="918"/>
      <c r="AI28" s="919"/>
      <c r="AJ28" s="225"/>
      <c r="AK28" s="226"/>
    </row>
    <row r="29" spans="1:37" ht="12.95" customHeight="1" thickTop="1">
      <c r="C29" s="976" t="s">
        <v>40</v>
      </c>
      <c r="D29" s="26" t="s">
        <v>1</v>
      </c>
      <c r="E29" s="27" t="s">
        <v>41</v>
      </c>
      <c r="F29" s="926"/>
      <c r="G29" s="927"/>
      <c r="H29" s="927"/>
      <c r="I29" s="927"/>
      <c r="J29" s="928"/>
      <c r="K29" s="267"/>
      <c r="L29" s="267"/>
      <c r="M29" s="267"/>
      <c r="N29" s="267"/>
      <c r="O29" s="268"/>
      <c r="P29" s="269"/>
      <c r="Q29" s="270"/>
      <c r="R29" s="271"/>
      <c r="S29" s="272"/>
      <c r="T29" s="926">
        <f>'様式8-7-1小'!O12</f>
        <v>0</v>
      </c>
      <c r="U29" s="927"/>
      <c r="V29" s="927"/>
      <c r="W29" s="927"/>
      <c r="X29" s="928"/>
      <c r="Y29" s="273"/>
      <c r="Z29" s="267"/>
      <c r="AA29" s="267"/>
      <c r="AB29" s="267"/>
      <c r="AC29" s="268"/>
      <c r="AD29" s="274"/>
      <c r="AE29" s="270"/>
      <c r="AF29" s="271"/>
      <c r="AG29" s="272"/>
      <c r="AH29" s="275"/>
      <c r="AI29" s="276"/>
      <c r="AJ29" s="857" t="s">
        <v>573</v>
      </c>
      <c r="AK29" s="858"/>
    </row>
    <row r="30" spans="1:37" ht="12.95" customHeight="1">
      <c r="C30" s="977"/>
      <c r="D30" s="673" t="s">
        <v>2</v>
      </c>
      <c r="E30" s="28" t="s">
        <v>41</v>
      </c>
      <c r="F30" s="277"/>
      <c r="G30" s="278"/>
      <c r="H30" s="278"/>
      <c r="I30" s="278"/>
      <c r="J30" s="279"/>
      <c r="K30" s="929"/>
      <c r="L30" s="930"/>
      <c r="M30" s="930"/>
      <c r="N30" s="930"/>
      <c r="O30" s="931"/>
      <c r="P30" s="280"/>
      <c r="Q30" s="281"/>
      <c r="R30" s="282"/>
      <c r="S30" s="283"/>
      <c r="T30" s="277"/>
      <c r="U30" s="278"/>
      <c r="V30" s="278"/>
      <c r="W30" s="278"/>
      <c r="X30" s="279"/>
      <c r="Y30" s="929">
        <f>'様式8-7-1小'!P12</f>
        <v>0</v>
      </c>
      <c r="Z30" s="930"/>
      <c r="AA30" s="930"/>
      <c r="AB30" s="930"/>
      <c r="AC30" s="931"/>
      <c r="AD30" s="284"/>
      <c r="AE30" s="281"/>
      <c r="AF30" s="282"/>
      <c r="AG30" s="283"/>
      <c r="AH30" s="285"/>
      <c r="AI30" s="286"/>
      <c r="AJ30" s="924"/>
      <c r="AK30" s="925"/>
    </row>
    <row r="31" spans="1:37" ht="12.95" customHeight="1">
      <c r="C31" s="988" t="s">
        <v>42</v>
      </c>
      <c r="D31" s="111" t="s">
        <v>43</v>
      </c>
      <c r="E31" s="668" t="s">
        <v>44</v>
      </c>
      <c r="F31" s="287">
        <f>標準提供条件!D6</f>
        <v>22</v>
      </c>
      <c r="G31" s="288">
        <f>標準提供条件!E6</f>
        <v>21</v>
      </c>
      <c r="H31" s="288">
        <f>標準提供条件!F6</f>
        <v>5</v>
      </c>
      <c r="I31" s="288">
        <f>標準提供条件!G6</f>
        <v>20</v>
      </c>
      <c r="J31" s="669">
        <f>標準提供条件!H6</f>
        <v>10</v>
      </c>
      <c r="K31" s="289">
        <f>標準提供条件!I6</f>
        <v>10</v>
      </c>
      <c r="L31" s="289">
        <f>標準提供条件!J6</f>
        <v>17</v>
      </c>
      <c r="M31" s="288">
        <f>標準提供条件!K6</f>
        <v>16</v>
      </c>
      <c r="N31" s="288">
        <f>標準提供条件!L6</f>
        <v>19</v>
      </c>
      <c r="O31" s="288">
        <f>標準提供条件!M6</f>
        <v>19</v>
      </c>
      <c r="P31" s="290"/>
      <c r="Q31" s="291"/>
      <c r="R31" s="292"/>
      <c r="S31" s="293"/>
      <c r="T31" s="287">
        <f>標準提供条件!D7</f>
        <v>22</v>
      </c>
      <c r="U31" s="288">
        <f>標準提供条件!E7</f>
        <v>26</v>
      </c>
      <c r="V31" s="288">
        <f>標準提供条件!F7</f>
        <v>18</v>
      </c>
      <c r="W31" s="288">
        <f>標準提供条件!G7</f>
        <v>20</v>
      </c>
      <c r="X31" s="669">
        <f>標準提供条件!H7</f>
        <v>10</v>
      </c>
      <c r="Y31" s="287">
        <f>標準提供条件!I7</f>
        <v>10</v>
      </c>
      <c r="Z31" s="289">
        <f>標準提供条件!J7</f>
        <v>19</v>
      </c>
      <c r="AA31" s="288">
        <f>標準提供条件!K7</f>
        <v>18</v>
      </c>
      <c r="AB31" s="288">
        <f>標準提供条件!L7</f>
        <v>19</v>
      </c>
      <c r="AC31" s="294">
        <f>標準提供条件!M7</f>
        <v>19</v>
      </c>
      <c r="AD31" s="295"/>
      <c r="AE31" s="291"/>
      <c r="AF31" s="292"/>
      <c r="AG31" s="293"/>
      <c r="AH31" s="292"/>
      <c r="AI31" s="293"/>
      <c r="AJ31" s="29"/>
      <c r="AK31" s="30"/>
    </row>
    <row r="32" spans="1:37" ht="12.95" customHeight="1">
      <c r="C32" s="992"/>
      <c r="D32" s="167" t="s">
        <v>45</v>
      </c>
      <c r="E32" s="167" t="s">
        <v>46</v>
      </c>
      <c r="F32" s="994">
        <f>標準提供条件!D8</f>
        <v>8</v>
      </c>
      <c r="G32" s="995"/>
      <c r="H32" s="995"/>
      <c r="I32" s="995"/>
      <c r="J32" s="996"/>
      <c r="K32" s="994">
        <f>F32</f>
        <v>8</v>
      </c>
      <c r="L32" s="995"/>
      <c r="M32" s="995"/>
      <c r="N32" s="995"/>
      <c r="O32" s="996"/>
      <c r="P32" s="290"/>
      <c r="Q32" s="291"/>
      <c r="R32" s="292"/>
      <c r="S32" s="293"/>
      <c r="T32" s="994">
        <f>標準提供条件!D9</f>
        <v>9</v>
      </c>
      <c r="U32" s="995"/>
      <c r="V32" s="995"/>
      <c r="W32" s="995"/>
      <c r="X32" s="996"/>
      <c r="Y32" s="994">
        <f>T32</f>
        <v>9</v>
      </c>
      <c r="Z32" s="995"/>
      <c r="AA32" s="995"/>
      <c r="AB32" s="995"/>
      <c r="AC32" s="996"/>
      <c r="AD32" s="295"/>
      <c r="AE32" s="291"/>
      <c r="AF32" s="292"/>
      <c r="AG32" s="293"/>
      <c r="AH32" s="292"/>
      <c r="AI32" s="293"/>
      <c r="AJ32" s="29"/>
      <c r="AK32" s="30"/>
    </row>
    <row r="33" spans="3:43" ht="12.95" customHeight="1">
      <c r="C33" s="992"/>
      <c r="D33" s="990" t="s">
        <v>1</v>
      </c>
      <c r="E33" s="31" t="s">
        <v>47</v>
      </c>
      <c r="F33" s="297"/>
      <c r="G33" s="298">
        <f>G31*F32</f>
        <v>168</v>
      </c>
      <c r="H33" s="298">
        <f>H31*F32</f>
        <v>40</v>
      </c>
      <c r="I33" s="299">
        <f>I31*F32</f>
        <v>160</v>
      </c>
      <c r="J33" s="704"/>
      <c r="K33" s="300"/>
      <c r="L33" s="301"/>
      <c r="M33" s="301"/>
      <c r="N33" s="301"/>
      <c r="O33" s="302"/>
      <c r="P33" s="297"/>
      <c r="Q33" s="301"/>
      <c r="R33" s="303">
        <f>SUM(F33:Q33)</f>
        <v>368</v>
      </c>
      <c r="S33" s="934">
        <f>+SUM(R33:R34)</f>
        <v>624</v>
      </c>
      <c r="T33" s="297"/>
      <c r="U33" s="298">
        <f>U31*T32</f>
        <v>234</v>
      </c>
      <c r="V33" s="298">
        <f>V31*T32</f>
        <v>162</v>
      </c>
      <c r="W33" s="299">
        <f>W31*T32</f>
        <v>180</v>
      </c>
      <c r="X33" s="704"/>
      <c r="Y33" s="297"/>
      <c r="Z33" s="301"/>
      <c r="AA33" s="301"/>
      <c r="AB33" s="301"/>
      <c r="AC33" s="302"/>
      <c r="AD33" s="300"/>
      <c r="AE33" s="301"/>
      <c r="AF33" s="303">
        <f>SUM(T33:AE33)</f>
        <v>576</v>
      </c>
      <c r="AG33" s="934">
        <f>+SUM(AF33:AF34)</f>
        <v>864</v>
      </c>
      <c r="AH33" s="304"/>
      <c r="AI33" s="984"/>
      <c r="AJ33" s="32"/>
      <c r="AK33" s="33"/>
    </row>
    <row r="34" spans="3:43" ht="12.95" customHeight="1">
      <c r="C34" s="992"/>
      <c r="D34" s="991"/>
      <c r="E34" s="34" t="s">
        <v>48</v>
      </c>
      <c r="F34" s="305">
        <f>F31*F32</f>
        <v>176</v>
      </c>
      <c r="G34" s="306"/>
      <c r="H34" s="306"/>
      <c r="I34" s="307"/>
      <c r="J34" s="705">
        <f>J31*F32</f>
        <v>80</v>
      </c>
      <c r="K34" s="307"/>
      <c r="L34" s="306"/>
      <c r="M34" s="306"/>
      <c r="N34" s="306"/>
      <c r="O34" s="308"/>
      <c r="P34" s="309"/>
      <c r="Q34" s="306"/>
      <c r="R34" s="310">
        <f>SUM(F34:Q34)</f>
        <v>256</v>
      </c>
      <c r="S34" s="935"/>
      <c r="T34" s="305">
        <f>T31*T32</f>
        <v>198</v>
      </c>
      <c r="U34" s="306"/>
      <c r="V34" s="306"/>
      <c r="W34" s="307"/>
      <c r="X34" s="705">
        <f>X31*T32</f>
        <v>90</v>
      </c>
      <c r="Y34" s="309"/>
      <c r="Z34" s="306"/>
      <c r="AA34" s="306"/>
      <c r="AB34" s="306"/>
      <c r="AC34" s="308"/>
      <c r="AD34" s="307"/>
      <c r="AE34" s="306"/>
      <c r="AF34" s="310">
        <f>SUM(T34:AE34)</f>
        <v>288</v>
      </c>
      <c r="AG34" s="935"/>
      <c r="AH34" s="311"/>
      <c r="AI34" s="985"/>
      <c r="AJ34" s="35"/>
      <c r="AK34" s="36"/>
    </row>
    <row r="35" spans="3:43" ht="12.95" customHeight="1">
      <c r="C35" s="993"/>
      <c r="D35" s="37" t="s">
        <v>2</v>
      </c>
      <c r="E35" s="158" t="s">
        <v>48</v>
      </c>
      <c r="F35" s="312"/>
      <c r="G35" s="313"/>
      <c r="H35" s="313"/>
      <c r="I35" s="314"/>
      <c r="J35" s="315"/>
      <c r="K35" s="316">
        <f>K31*K32</f>
        <v>80</v>
      </c>
      <c r="L35" s="317">
        <f>L31*K32</f>
        <v>136</v>
      </c>
      <c r="M35" s="317">
        <f>M31*K32</f>
        <v>128</v>
      </c>
      <c r="N35" s="317">
        <f>N31*K32</f>
        <v>152</v>
      </c>
      <c r="O35" s="318">
        <f>O31*K32</f>
        <v>152</v>
      </c>
      <c r="P35" s="312"/>
      <c r="Q35" s="313"/>
      <c r="R35" s="319"/>
      <c r="S35" s="320">
        <f>+SUM(F35:Q35)</f>
        <v>648</v>
      </c>
      <c r="T35" s="312"/>
      <c r="U35" s="313"/>
      <c r="V35" s="313"/>
      <c r="W35" s="314"/>
      <c r="X35" s="315"/>
      <c r="Y35" s="321">
        <f>Y31*Y32</f>
        <v>90</v>
      </c>
      <c r="Z35" s="317">
        <f>Z31*Y32</f>
        <v>171</v>
      </c>
      <c r="AA35" s="317">
        <f>AA31*Y32</f>
        <v>162</v>
      </c>
      <c r="AB35" s="317">
        <f>AB31*Y32</f>
        <v>171</v>
      </c>
      <c r="AC35" s="318">
        <f>AC31*Y32</f>
        <v>171</v>
      </c>
      <c r="AD35" s="314"/>
      <c r="AE35" s="313"/>
      <c r="AF35" s="319"/>
      <c r="AG35" s="320">
        <f>+SUM(T35:AE35)</f>
        <v>765</v>
      </c>
      <c r="AH35" s="322"/>
      <c r="AI35" s="323"/>
      <c r="AJ35" s="38"/>
      <c r="AK35" s="39"/>
    </row>
    <row r="36" spans="3:43" ht="12.95" customHeight="1">
      <c r="C36" s="907" t="s">
        <v>49</v>
      </c>
      <c r="D36" s="986"/>
      <c r="E36" s="987"/>
      <c r="F36" s="324">
        <f>標準提供条件!D5</f>
        <v>50</v>
      </c>
      <c r="G36" s="325">
        <f>標準提供条件!E5</f>
        <v>70</v>
      </c>
      <c r="H36" s="325">
        <f>標準提供条件!F5</f>
        <v>80</v>
      </c>
      <c r="I36" s="326">
        <f>標準提供条件!G5</f>
        <v>60</v>
      </c>
      <c r="J36" s="327">
        <f>標準提供条件!H5</f>
        <v>30</v>
      </c>
      <c r="K36" s="326">
        <f>標準提供条件!I5</f>
        <v>35</v>
      </c>
      <c r="L36" s="325">
        <f>標準提供条件!J5</f>
        <v>60</v>
      </c>
      <c r="M36" s="325">
        <f>標準提供条件!K5</f>
        <v>75</v>
      </c>
      <c r="N36" s="325">
        <f>標準提供条件!L5</f>
        <v>70</v>
      </c>
      <c r="O36" s="328">
        <f>標準提供条件!M5</f>
        <v>50</v>
      </c>
      <c r="P36" s="329"/>
      <c r="Q36" s="330"/>
      <c r="R36" s="331"/>
      <c r="S36" s="332"/>
      <c r="T36" s="324">
        <f>F36</f>
        <v>50</v>
      </c>
      <c r="U36" s="325">
        <f t="shared" ref="U36:AC36" si="16">G36</f>
        <v>70</v>
      </c>
      <c r="V36" s="325">
        <f t="shared" si="16"/>
        <v>80</v>
      </c>
      <c r="W36" s="326">
        <f t="shared" si="16"/>
        <v>60</v>
      </c>
      <c r="X36" s="327">
        <f t="shared" si="16"/>
        <v>30</v>
      </c>
      <c r="Y36" s="326">
        <f t="shared" si="16"/>
        <v>35</v>
      </c>
      <c r="Z36" s="325">
        <f t="shared" si="16"/>
        <v>60</v>
      </c>
      <c r="AA36" s="325">
        <f t="shared" si="16"/>
        <v>75</v>
      </c>
      <c r="AB36" s="325">
        <f t="shared" si="16"/>
        <v>70</v>
      </c>
      <c r="AC36" s="328">
        <f t="shared" si="16"/>
        <v>50</v>
      </c>
      <c r="AD36" s="333"/>
      <c r="AE36" s="330"/>
      <c r="AF36" s="331"/>
      <c r="AG36" s="332"/>
      <c r="AH36" s="331"/>
      <c r="AI36" s="332"/>
      <c r="AJ36" s="40"/>
      <c r="AK36" s="41"/>
    </row>
    <row r="37" spans="3:43" ht="12.95" customHeight="1">
      <c r="C37" s="988" t="s">
        <v>50</v>
      </c>
      <c r="D37" s="990" t="s">
        <v>1</v>
      </c>
      <c r="E37" s="31" t="s">
        <v>47</v>
      </c>
      <c r="F37" s="297"/>
      <c r="G37" s="334">
        <f>+G33*G36/100</f>
        <v>117.6</v>
      </c>
      <c r="H37" s="334">
        <f>+H33*H36/100</f>
        <v>32</v>
      </c>
      <c r="I37" s="335">
        <f>+I33*I36/100</f>
        <v>96</v>
      </c>
      <c r="J37" s="704"/>
      <c r="K37" s="300"/>
      <c r="L37" s="301"/>
      <c r="M37" s="301"/>
      <c r="N37" s="301"/>
      <c r="O37" s="302"/>
      <c r="P37" s="297"/>
      <c r="Q37" s="301"/>
      <c r="R37" s="303">
        <f>SUM(F37:Q37)</f>
        <v>245.6</v>
      </c>
      <c r="S37" s="934">
        <f>+SUM(R37:R38)</f>
        <v>357.6</v>
      </c>
      <c r="T37" s="297"/>
      <c r="U37" s="334">
        <f>+U33*U36/100</f>
        <v>163.80000000000001</v>
      </c>
      <c r="V37" s="334">
        <f>+V33*V36/100</f>
        <v>129.6</v>
      </c>
      <c r="W37" s="335">
        <f>+W33*W36/100</f>
        <v>108</v>
      </c>
      <c r="X37" s="704"/>
      <c r="Y37" s="297"/>
      <c r="Z37" s="301"/>
      <c r="AA37" s="301"/>
      <c r="AB37" s="301"/>
      <c r="AC37" s="302"/>
      <c r="AD37" s="300"/>
      <c r="AE37" s="301"/>
      <c r="AF37" s="303">
        <f>SUM(T37:AE37)</f>
        <v>401.4</v>
      </c>
      <c r="AG37" s="934">
        <f>+SUM(AF37:AF38)</f>
        <v>527.4</v>
      </c>
      <c r="AH37" s="304"/>
      <c r="AI37" s="984"/>
      <c r="AJ37" s="32"/>
      <c r="AK37" s="33"/>
    </row>
    <row r="38" spans="3:43" ht="12.95" customHeight="1">
      <c r="C38" s="989"/>
      <c r="D38" s="991"/>
      <c r="E38" s="34" t="s">
        <v>48</v>
      </c>
      <c r="F38" s="336">
        <f>+F36*F34/100</f>
        <v>88</v>
      </c>
      <c r="G38" s="306"/>
      <c r="H38" s="306"/>
      <c r="I38" s="307"/>
      <c r="J38" s="706">
        <f>+J34*J36/100</f>
        <v>24</v>
      </c>
      <c r="K38" s="307"/>
      <c r="L38" s="306"/>
      <c r="M38" s="306"/>
      <c r="N38" s="306"/>
      <c r="O38" s="308"/>
      <c r="P38" s="309"/>
      <c r="Q38" s="306"/>
      <c r="R38" s="310">
        <f>SUM(F38:Q38)</f>
        <v>112</v>
      </c>
      <c r="S38" s="935"/>
      <c r="T38" s="336">
        <f>+T36*T34/100</f>
        <v>99</v>
      </c>
      <c r="U38" s="306"/>
      <c r="V38" s="306"/>
      <c r="W38" s="307"/>
      <c r="X38" s="706">
        <f>+X34*X36/100</f>
        <v>27</v>
      </c>
      <c r="Y38" s="309"/>
      <c r="Z38" s="306"/>
      <c r="AA38" s="306"/>
      <c r="AB38" s="306"/>
      <c r="AC38" s="308"/>
      <c r="AD38" s="307"/>
      <c r="AE38" s="306"/>
      <c r="AF38" s="310">
        <f>SUM(T38:AE38)</f>
        <v>126</v>
      </c>
      <c r="AG38" s="935"/>
      <c r="AH38" s="311"/>
      <c r="AI38" s="985"/>
      <c r="AJ38" s="35"/>
      <c r="AK38" s="36"/>
    </row>
    <row r="39" spans="3:43" ht="12.95" customHeight="1">
      <c r="C39" s="977"/>
      <c r="D39" s="37" t="s">
        <v>2</v>
      </c>
      <c r="E39" s="158" t="s">
        <v>48</v>
      </c>
      <c r="F39" s="312"/>
      <c r="G39" s="313"/>
      <c r="H39" s="313"/>
      <c r="I39" s="314"/>
      <c r="J39" s="315"/>
      <c r="K39" s="672">
        <f>+K35*K36/100</f>
        <v>28</v>
      </c>
      <c r="L39" s="671">
        <f>+L35*L36/100</f>
        <v>81.599999999999994</v>
      </c>
      <c r="M39" s="671">
        <f>+M35*M36/100</f>
        <v>96</v>
      </c>
      <c r="N39" s="671">
        <f>+N35*N36/100</f>
        <v>106.4</v>
      </c>
      <c r="O39" s="337">
        <f>+O35*O36/100</f>
        <v>76</v>
      </c>
      <c r="P39" s="312"/>
      <c r="Q39" s="313"/>
      <c r="R39" s="319"/>
      <c r="S39" s="320">
        <f>+SUM(F39:Q39)</f>
        <v>388</v>
      </c>
      <c r="T39" s="312"/>
      <c r="U39" s="313"/>
      <c r="V39" s="313"/>
      <c r="W39" s="314"/>
      <c r="X39" s="315"/>
      <c r="Y39" s="670">
        <f>+Y35*Y36/100</f>
        <v>31.5</v>
      </c>
      <c r="Z39" s="671">
        <f>+Z35*Z36/100</f>
        <v>102.6</v>
      </c>
      <c r="AA39" s="671">
        <f>+AA35*AA36/100</f>
        <v>121.5</v>
      </c>
      <c r="AB39" s="671">
        <f>+AB35*AB36/100</f>
        <v>119.7</v>
      </c>
      <c r="AC39" s="337">
        <f>+AC35*AC36/100</f>
        <v>85.5</v>
      </c>
      <c r="AD39" s="314"/>
      <c r="AE39" s="313"/>
      <c r="AF39" s="319"/>
      <c r="AG39" s="320">
        <f>+SUM(T39:AE39)</f>
        <v>460.8</v>
      </c>
      <c r="AH39" s="322"/>
      <c r="AI39" s="323"/>
      <c r="AJ39" s="38"/>
      <c r="AK39" s="39"/>
    </row>
    <row r="40" spans="3:43" ht="12.95" customHeight="1" thickBot="1">
      <c r="C40" s="1003" t="s">
        <v>51</v>
      </c>
      <c r="D40" s="990" t="s">
        <v>1</v>
      </c>
      <c r="E40" s="31" t="s">
        <v>47</v>
      </c>
      <c r="F40" s="297"/>
      <c r="G40" s="334">
        <f>+F29*G37</f>
        <v>0</v>
      </c>
      <c r="H40" s="334">
        <f>+F29*H37</f>
        <v>0</v>
      </c>
      <c r="I40" s="335">
        <f>+F29*I37</f>
        <v>0</v>
      </c>
      <c r="J40" s="704"/>
      <c r="K40" s="300"/>
      <c r="L40" s="301"/>
      <c r="M40" s="301"/>
      <c r="N40" s="301"/>
      <c r="O40" s="302"/>
      <c r="P40" s="297"/>
      <c r="Q40" s="301"/>
      <c r="R40" s="303">
        <f>SUM(F40:Q40)</f>
        <v>0</v>
      </c>
      <c r="S40" s="934">
        <f>+SUM(R40:R41)</f>
        <v>0</v>
      </c>
      <c r="T40" s="297"/>
      <c r="U40" s="334">
        <f>+T29*U37</f>
        <v>0</v>
      </c>
      <c r="V40" s="334">
        <f>+T29*V37</f>
        <v>0</v>
      </c>
      <c r="W40" s="335">
        <f>+T29*W37</f>
        <v>0</v>
      </c>
      <c r="X40" s="704"/>
      <c r="Y40" s="297"/>
      <c r="Z40" s="301"/>
      <c r="AA40" s="301"/>
      <c r="AB40" s="301"/>
      <c r="AC40" s="302"/>
      <c r="AD40" s="300"/>
      <c r="AE40" s="301"/>
      <c r="AF40" s="303">
        <f>SUM(T40:AE40)</f>
        <v>0</v>
      </c>
      <c r="AG40" s="934">
        <f>+SUM(AF40:AF41)</f>
        <v>0</v>
      </c>
      <c r="AH40" s="303">
        <f>+R40+AF40</f>
        <v>0</v>
      </c>
      <c r="AI40" s="934">
        <f>+S40+AG40</f>
        <v>0</v>
      </c>
      <c r="AJ40" s="32"/>
      <c r="AK40" s="33"/>
      <c r="AM40" s="4" t="s">
        <v>53</v>
      </c>
    </row>
    <row r="41" spans="3:43" ht="12.95" customHeight="1">
      <c r="C41" s="1004"/>
      <c r="D41" s="991"/>
      <c r="E41" s="34" t="s">
        <v>48</v>
      </c>
      <c r="F41" s="336">
        <f>+F29*F38</f>
        <v>0</v>
      </c>
      <c r="G41" s="306"/>
      <c r="H41" s="306"/>
      <c r="I41" s="307"/>
      <c r="J41" s="707">
        <f>+F29*J38</f>
        <v>0</v>
      </c>
      <c r="K41" s="307"/>
      <c r="L41" s="306"/>
      <c r="M41" s="306"/>
      <c r="N41" s="306"/>
      <c r="O41" s="308"/>
      <c r="P41" s="309"/>
      <c r="Q41" s="306"/>
      <c r="R41" s="310">
        <f>SUM(F41:Q41)</f>
        <v>0</v>
      </c>
      <c r="S41" s="935"/>
      <c r="T41" s="336">
        <f>+T29*T38</f>
        <v>0</v>
      </c>
      <c r="U41" s="306"/>
      <c r="V41" s="306"/>
      <c r="W41" s="307"/>
      <c r="X41" s="706">
        <f>T29*X38</f>
        <v>0</v>
      </c>
      <c r="Y41" s="309"/>
      <c r="Z41" s="306"/>
      <c r="AA41" s="306"/>
      <c r="AB41" s="306"/>
      <c r="AC41" s="308"/>
      <c r="AD41" s="307"/>
      <c r="AE41" s="306"/>
      <c r="AF41" s="310">
        <f>SUM(T41:AE41)</f>
        <v>0</v>
      </c>
      <c r="AG41" s="935"/>
      <c r="AH41" s="310">
        <f>+R41+AF41</f>
        <v>0</v>
      </c>
      <c r="AI41" s="935">
        <f t="shared" ref="AI41" si="17">+S41+AG41</f>
        <v>0</v>
      </c>
      <c r="AJ41" s="35"/>
      <c r="AK41" s="36"/>
      <c r="AM41" s="1054" t="s">
        <v>54</v>
      </c>
      <c r="AN41" s="1055"/>
      <c r="AO41" s="178" t="s">
        <v>439</v>
      </c>
      <c r="AP41" s="178" t="s">
        <v>440</v>
      </c>
      <c r="AQ41" s="46" t="s">
        <v>55</v>
      </c>
    </row>
    <row r="42" spans="3:43" ht="12.95" customHeight="1">
      <c r="C42" s="1004"/>
      <c r="D42" s="42" t="s">
        <v>2</v>
      </c>
      <c r="E42" s="43" t="s">
        <v>48</v>
      </c>
      <c r="F42" s="338"/>
      <c r="G42" s="339"/>
      <c r="H42" s="339"/>
      <c r="I42" s="340"/>
      <c r="J42" s="341"/>
      <c r="K42" s="342">
        <f>+$K$30*K39</f>
        <v>0</v>
      </c>
      <c r="L42" s="343">
        <f>+$K$30*L39</f>
        <v>0</v>
      </c>
      <c r="M42" s="343">
        <f>+$K$30*M39</f>
        <v>0</v>
      </c>
      <c r="N42" s="343">
        <f>+$K$30*N39</f>
        <v>0</v>
      </c>
      <c r="O42" s="344">
        <f>+$K$30*O39</f>
        <v>0</v>
      </c>
      <c r="P42" s="312"/>
      <c r="Q42" s="313"/>
      <c r="R42" s="319"/>
      <c r="S42" s="345">
        <f>+SUM(K42:Q42)</f>
        <v>0</v>
      </c>
      <c r="T42" s="338"/>
      <c r="U42" s="339"/>
      <c r="V42" s="339"/>
      <c r="W42" s="340"/>
      <c r="X42" s="341"/>
      <c r="Y42" s="346">
        <f>+$Y$30*Y39</f>
        <v>0</v>
      </c>
      <c r="Z42" s="343">
        <f>+$Y$30*Z39</f>
        <v>0</v>
      </c>
      <c r="AA42" s="343">
        <f>+$Y$30*AA39</f>
        <v>0</v>
      </c>
      <c r="AB42" s="343">
        <f>+$Y$30*AB39</f>
        <v>0</v>
      </c>
      <c r="AC42" s="344">
        <f>+$Y$30*AC39</f>
        <v>0</v>
      </c>
      <c r="AD42" s="314"/>
      <c r="AE42" s="313"/>
      <c r="AF42" s="319"/>
      <c r="AG42" s="345">
        <f>+SUM(Y42:AE42)</f>
        <v>0</v>
      </c>
      <c r="AH42" s="319"/>
      <c r="AI42" s="320">
        <f>+S42+AG42</f>
        <v>0</v>
      </c>
      <c r="AJ42" s="38"/>
      <c r="AK42" s="39"/>
      <c r="AM42" s="1062" t="s">
        <v>25</v>
      </c>
      <c r="AN42" s="166" t="s">
        <v>47</v>
      </c>
      <c r="AO42" s="254">
        <f>+R47+R50</f>
        <v>0</v>
      </c>
      <c r="AP42" s="249">
        <f>+AF47+AF50</f>
        <v>0</v>
      </c>
      <c r="AQ42" s="244">
        <f>SUM(AO42:AP42)</f>
        <v>0</v>
      </c>
    </row>
    <row r="43" spans="3:43" ht="12.95" customHeight="1">
      <c r="C43" s="1003" t="s">
        <v>52</v>
      </c>
      <c r="D43" s="1005" t="s">
        <v>1</v>
      </c>
      <c r="E43" s="44" t="s">
        <v>47</v>
      </c>
      <c r="F43" s="297"/>
      <c r="G43" s="298">
        <f>31*24-G33</f>
        <v>576</v>
      </c>
      <c r="H43" s="298">
        <f>31*24-H33</f>
        <v>704</v>
      </c>
      <c r="I43" s="299">
        <f>30*24-I33</f>
        <v>560</v>
      </c>
      <c r="J43" s="704"/>
      <c r="K43" s="300"/>
      <c r="L43" s="301"/>
      <c r="M43" s="301"/>
      <c r="N43" s="301"/>
      <c r="O43" s="302"/>
      <c r="P43" s="347"/>
      <c r="Q43" s="348"/>
      <c r="R43" s="349">
        <f>SUM(F43:Q43)</f>
        <v>1840</v>
      </c>
      <c r="S43" s="350"/>
      <c r="T43" s="297"/>
      <c r="U43" s="298">
        <f>31*24-U33</f>
        <v>510</v>
      </c>
      <c r="V43" s="298">
        <f>31*24-V33</f>
        <v>582</v>
      </c>
      <c r="W43" s="299">
        <f>30*24-W33</f>
        <v>540</v>
      </c>
      <c r="X43" s="704"/>
      <c r="Y43" s="297"/>
      <c r="Z43" s="301"/>
      <c r="AA43" s="301"/>
      <c r="AB43" s="301"/>
      <c r="AC43" s="302"/>
      <c r="AD43" s="351"/>
      <c r="AE43" s="348"/>
      <c r="AF43" s="349">
        <f>SUM(T43:AE43)</f>
        <v>1632</v>
      </c>
      <c r="AG43" s="350"/>
      <c r="AH43" s="304"/>
      <c r="AI43" s="984"/>
      <c r="AJ43" s="45"/>
      <c r="AK43" s="33"/>
      <c r="AM43" s="1063"/>
      <c r="AN43" s="166" t="s">
        <v>48</v>
      </c>
      <c r="AO43" s="249">
        <f>+F48+F51</f>
        <v>0</v>
      </c>
      <c r="AP43" s="249">
        <f>+T48+T51</f>
        <v>0</v>
      </c>
      <c r="AQ43" s="244">
        <f>SUM(AO43:AP43)</f>
        <v>0</v>
      </c>
    </row>
    <row r="44" spans="3:43" ht="12.95" customHeight="1">
      <c r="C44" s="1004"/>
      <c r="D44" s="1006"/>
      <c r="E44" s="34" t="s">
        <v>48</v>
      </c>
      <c r="F44" s="305">
        <f>30*24-F34</f>
        <v>544</v>
      </c>
      <c r="G44" s="306"/>
      <c r="H44" s="306"/>
      <c r="I44" s="307"/>
      <c r="J44" s="705">
        <f>31*24-J34</f>
        <v>664</v>
      </c>
      <c r="K44" s="307"/>
      <c r="L44" s="306"/>
      <c r="M44" s="306"/>
      <c r="N44" s="306"/>
      <c r="O44" s="308"/>
      <c r="P44" s="1007">
        <f>30*24</f>
        <v>720</v>
      </c>
      <c r="Q44" s="1008">
        <f>31*24</f>
        <v>744</v>
      </c>
      <c r="R44" s="1009">
        <f>SUM(F44:Q45)</f>
        <v>5648</v>
      </c>
      <c r="S44" s="352"/>
      <c r="T44" s="305">
        <f>30*24-T34</f>
        <v>522</v>
      </c>
      <c r="U44" s="306"/>
      <c r="V44" s="306"/>
      <c r="W44" s="307"/>
      <c r="X44" s="705">
        <f>31*24-X34</f>
        <v>654</v>
      </c>
      <c r="Y44" s="309"/>
      <c r="Z44" s="306"/>
      <c r="AA44" s="306"/>
      <c r="AB44" s="306"/>
      <c r="AC44" s="308"/>
      <c r="AD44" s="1012">
        <f>30*24</f>
        <v>720</v>
      </c>
      <c r="AE44" s="1008">
        <f>31*24</f>
        <v>744</v>
      </c>
      <c r="AF44" s="1009">
        <f>SUM(T44:AE45)</f>
        <v>5499</v>
      </c>
      <c r="AG44" s="352"/>
      <c r="AH44" s="311"/>
      <c r="AI44" s="985"/>
      <c r="AJ44" s="35"/>
      <c r="AK44" s="36"/>
      <c r="AM44" s="1066" t="s">
        <v>26</v>
      </c>
      <c r="AN44" s="1067"/>
      <c r="AO44" s="249">
        <f>+S49+S52</f>
        <v>0</v>
      </c>
      <c r="AP44" s="249">
        <f>+AG49+AG52</f>
        <v>0</v>
      </c>
      <c r="AQ44" s="244">
        <f>SUM(AO44:AP44)</f>
        <v>0</v>
      </c>
    </row>
    <row r="45" spans="3:43" ht="12.95" customHeight="1" thickBot="1">
      <c r="C45" s="1004"/>
      <c r="D45" s="37" t="s">
        <v>2</v>
      </c>
      <c r="E45" s="158" t="s">
        <v>48</v>
      </c>
      <c r="F45" s="312"/>
      <c r="G45" s="313"/>
      <c r="H45" s="313"/>
      <c r="I45" s="314"/>
      <c r="J45" s="315"/>
      <c r="K45" s="316">
        <f>30*24-K35</f>
        <v>640</v>
      </c>
      <c r="L45" s="317">
        <f>31*24-L35</f>
        <v>608</v>
      </c>
      <c r="M45" s="317">
        <f>31*24-M35</f>
        <v>616</v>
      </c>
      <c r="N45" s="317">
        <f>28*24-N35</f>
        <v>520</v>
      </c>
      <c r="O45" s="318">
        <f>31*24-O35</f>
        <v>592</v>
      </c>
      <c r="P45" s="937"/>
      <c r="Q45" s="939"/>
      <c r="R45" s="1010"/>
      <c r="S45" s="323"/>
      <c r="T45" s="312"/>
      <c r="U45" s="313"/>
      <c r="V45" s="313"/>
      <c r="W45" s="314"/>
      <c r="X45" s="315"/>
      <c r="Y45" s="321">
        <f>30*24-Y35</f>
        <v>630</v>
      </c>
      <c r="Z45" s="317">
        <f>31*24-Z35</f>
        <v>573</v>
      </c>
      <c r="AA45" s="317">
        <f>31*24-AA35</f>
        <v>582</v>
      </c>
      <c r="AB45" s="317">
        <f>28*24-AB35</f>
        <v>501</v>
      </c>
      <c r="AC45" s="318">
        <f>31*24-AC35</f>
        <v>573</v>
      </c>
      <c r="AD45" s="941"/>
      <c r="AE45" s="939"/>
      <c r="AF45" s="1010"/>
      <c r="AG45" s="323"/>
      <c r="AH45" s="322"/>
      <c r="AI45" s="323"/>
      <c r="AJ45" s="38"/>
      <c r="AK45" s="39"/>
      <c r="AM45" s="1056" t="s">
        <v>27</v>
      </c>
      <c r="AN45" s="1057"/>
      <c r="AO45" s="250">
        <f>+SUM(P48:Q49)+SUM(P51:Q52)</f>
        <v>0</v>
      </c>
      <c r="AP45" s="250">
        <f>+SUM(AD48:AE49)+SUM(AD51:AE52)</f>
        <v>0</v>
      </c>
      <c r="AQ45" s="251">
        <f>SUM(AO45:AP45)</f>
        <v>0</v>
      </c>
    </row>
    <row r="46" spans="3:43" ht="12.95" customHeight="1" thickTop="1" thickBot="1">
      <c r="C46" s="889" t="s">
        <v>56</v>
      </c>
      <c r="D46" s="1011"/>
      <c r="E46" s="158" t="s">
        <v>57</v>
      </c>
      <c r="F46" s="942">
        <f>IF(H15&gt;0,+N15/H15,0)</f>
        <v>0</v>
      </c>
      <c r="G46" s="943"/>
      <c r="H46" s="943"/>
      <c r="I46" s="943"/>
      <c r="J46" s="944"/>
      <c r="K46" s="942">
        <f>IF(I15&gt;0,O15/I15,0)</f>
        <v>0</v>
      </c>
      <c r="L46" s="943"/>
      <c r="M46" s="943"/>
      <c r="N46" s="943"/>
      <c r="O46" s="944"/>
      <c r="P46" s="356"/>
      <c r="Q46" s="357"/>
      <c r="R46" s="282"/>
      <c r="S46" s="283"/>
      <c r="T46" s="942">
        <f>IF(J15&gt;0,+P15/J15,0)</f>
        <v>0</v>
      </c>
      <c r="U46" s="943"/>
      <c r="V46" s="943"/>
      <c r="W46" s="943"/>
      <c r="X46" s="944"/>
      <c r="Y46" s="942">
        <f>IF(K15&gt;0,Q15/K15,0)</f>
        <v>0</v>
      </c>
      <c r="Z46" s="943"/>
      <c r="AA46" s="943"/>
      <c r="AB46" s="943"/>
      <c r="AC46" s="944"/>
      <c r="AD46" s="358"/>
      <c r="AE46" s="357"/>
      <c r="AF46" s="282"/>
      <c r="AG46" s="283"/>
      <c r="AH46" s="282"/>
      <c r="AI46" s="283"/>
      <c r="AJ46" s="164"/>
      <c r="AK46" s="165"/>
      <c r="AM46" s="1058" t="s">
        <v>12</v>
      </c>
      <c r="AN46" s="1059"/>
      <c r="AO46" s="252">
        <f>SUM(AO42:AO45)</f>
        <v>0</v>
      </c>
      <c r="AP46" s="252">
        <f>SUM(AP42:AP45)</f>
        <v>0</v>
      </c>
      <c r="AQ46" s="246">
        <f>SUM(AQ42:AQ45)</f>
        <v>0</v>
      </c>
    </row>
    <row r="47" spans="3:43" ht="12.95" customHeight="1">
      <c r="C47" s="988" t="s">
        <v>58</v>
      </c>
      <c r="D47" s="990" t="s">
        <v>1</v>
      </c>
      <c r="E47" s="31" t="s">
        <v>47</v>
      </c>
      <c r="F47" s="297"/>
      <c r="G47" s="334">
        <f>+G40*1000*$F$46+G43*$T$15</f>
        <v>0</v>
      </c>
      <c r="H47" s="334">
        <f>+H40*1000*$F$46+H43*$T$15</f>
        <v>0</v>
      </c>
      <c r="I47" s="335">
        <f>+I40*1000*$F$46+I43*$T$15</f>
        <v>0</v>
      </c>
      <c r="J47" s="704"/>
      <c r="K47" s="300"/>
      <c r="L47" s="301"/>
      <c r="M47" s="301"/>
      <c r="N47" s="301"/>
      <c r="O47" s="302"/>
      <c r="P47" s="359"/>
      <c r="Q47" s="360"/>
      <c r="R47" s="361">
        <f>SUM(F47:Q47)</f>
        <v>0</v>
      </c>
      <c r="S47" s="932">
        <f>+SUM(R47:R48)</f>
        <v>0</v>
      </c>
      <c r="T47" s="297"/>
      <c r="U47" s="334">
        <f>+U40*1000*$T$46+U43*$V$15</f>
        <v>0</v>
      </c>
      <c r="V47" s="334">
        <f>+V40*1000*$T$46+V43*$V$15</f>
        <v>0</v>
      </c>
      <c r="W47" s="335">
        <f>+W40*1000*$T$46+W43*$V$15</f>
        <v>0</v>
      </c>
      <c r="X47" s="704"/>
      <c r="Y47" s="297"/>
      <c r="Z47" s="301"/>
      <c r="AA47" s="301"/>
      <c r="AB47" s="301"/>
      <c r="AC47" s="302"/>
      <c r="AD47" s="362"/>
      <c r="AE47" s="360"/>
      <c r="AF47" s="361">
        <f>SUM(T47:AE47)</f>
        <v>0</v>
      </c>
      <c r="AG47" s="932">
        <f>+SUM(AF47:AF48)</f>
        <v>0</v>
      </c>
      <c r="AH47" s="303">
        <f>+R47+AF47</f>
        <v>0</v>
      </c>
      <c r="AI47" s="934">
        <f>+S47+AG47</f>
        <v>0</v>
      </c>
      <c r="AJ47" s="47"/>
      <c r="AK47" s="33"/>
    </row>
    <row r="48" spans="3:43" ht="12.95" customHeight="1" thickBot="1">
      <c r="C48" s="989"/>
      <c r="D48" s="991"/>
      <c r="E48" s="34" t="s">
        <v>48</v>
      </c>
      <c r="F48" s="336">
        <f>+F41*1000*$F$46+F44*$T$15</f>
        <v>0</v>
      </c>
      <c r="G48" s="306"/>
      <c r="H48" s="306"/>
      <c r="I48" s="307"/>
      <c r="J48" s="706">
        <f>+J41*1000*$F$46+J44*$T$15</f>
        <v>0</v>
      </c>
      <c r="K48" s="307"/>
      <c r="L48" s="306"/>
      <c r="M48" s="306"/>
      <c r="N48" s="306"/>
      <c r="O48" s="308"/>
      <c r="P48" s="936">
        <f>+P44*$T$15</f>
        <v>0</v>
      </c>
      <c r="Q48" s="938">
        <f>+Q44*$T$15</f>
        <v>0</v>
      </c>
      <c r="R48" s="363">
        <f>SUM(F48:Q48)</f>
        <v>0</v>
      </c>
      <c r="S48" s="933"/>
      <c r="T48" s="336">
        <f>+T41*1000*$T$46+T44*$V$15</f>
        <v>0</v>
      </c>
      <c r="U48" s="306"/>
      <c r="V48" s="306"/>
      <c r="W48" s="307"/>
      <c r="X48" s="706">
        <f>+X41*1000*$T$46+X44*$V$15</f>
        <v>0</v>
      </c>
      <c r="Y48" s="309"/>
      <c r="Z48" s="306"/>
      <c r="AA48" s="306"/>
      <c r="AB48" s="306"/>
      <c r="AC48" s="308"/>
      <c r="AD48" s="940">
        <f>+AD44*$V$15</f>
        <v>0</v>
      </c>
      <c r="AE48" s="938">
        <f>+AE44*$V$15</f>
        <v>0</v>
      </c>
      <c r="AF48" s="363">
        <f>SUM(T48:AE48)</f>
        <v>0</v>
      </c>
      <c r="AG48" s="933"/>
      <c r="AH48" s="310">
        <f>+R48+AF48</f>
        <v>0</v>
      </c>
      <c r="AI48" s="935">
        <f t="shared" ref="AI48:AI51" si="18">+S48+AG48</f>
        <v>0</v>
      </c>
      <c r="AJ48" s="35"/>
      <c r="AK48" s="36"/>
      <c r="AM48" s="4" t="s">
        <v>437</v>
      </c>
    </row>
    <row r="49" spans="3:43" ht="12.95" customHeight="1">
      <c r="C49" s="977"/>
      <c r="D49" s="37" t="s">
        <v>2</v>
      </c>
      <c r="E49" s="158" t="s">
        <v>48</v>
      </c>
      <c r="F49" s="312"/>
      <c r="G49" s="313"/>
      <c r="H49" s="313"/>
      <c r="I49" s="314"/>
      <c r="J49" s="315"/>
      <c r="K49" s="672">
        <f>+K42*1000*$K$46+K45*$U$15</f>
        <v>0</v>
      </c>
      <c r="L49" s="671">
        <f>+L42*1000*$K$46+L45*$U$15</f>
        <v>0</v>
      </c>
      <c r="M49" s="671">
        <f>+M42*1000*$K$46+M45*$U$15</f>
        <v>0</v>
      </c>
      <c r="N49" s="671">
        <f>+N42*1000*$K$46+N45*$U$15</f>
        <v>0</v>
      </c>
      <c r="O49" s="337">
        <f>+O42*1000*$K$46+O45*$U$15</f>
        <v>0</v>
      </c>
      <c r="P49" s="937"/>
      <c r="Q49" s="939"/>
      <c r="R49" s="364"/>
      <c r="S49" s="337">
        <f>+SUM(F49:O49)</f>
        <v>0</v>
      </c>
      <c r="T49" s="312"/>
      <c r="U49" s="313"/>
      <c r="V49" s="313"/>
      <c r="W49" s="314"/>
      <c r="X49" s="315"/>
      <c r="Y49" s="670">
        <f>+Y42*1000*$Y$46+Y45*$W$15</f>
        <v>0</v>
      </c>
      <c r="Z49" s="671">
        <f>+Z42*1000*$Y$46+Z45*$W$15</f>
        <v>0</v>
      </c>
      <c r="AA49" s="671">
        <f>+AA42*1000*$Y$46+AA45*$W$15</f>
        <v>0</v>
      </c>
      <c r="AB49" s="671">
        <f>+AB42*1000*$Y$46+AB45*$W$15</f>
        <v>0</v>
      </c>
      <c r="AC49" s="337">
        <f>+AC42*1000*$Y$46+AC45*$W$15</f>
        <v>0</v>
      </c>
      <c r="AD49" s="941"/>
      <c r="AE49" s="939"/>
      <c r="AF49" s="364"/>
      <c r="AG49" s="337">
        <f>+SUM(T49:AC49)</f>
        <v>0</v>
      </c>
      <c r="AH49" s="319"/>
      <c r="AI49" s="320">
        <f t="shared" si="18"/>
        <v>0</v>
      </c>
      <c r="AJ49" s="38"/>
      <c r="AK49" s="39"/>
      <c r="AM49" s="1054" t="s">
        <v>60</v>
      </c>
      <c r="AN49" s="1055"/>
      <c r="AO49" s="178" t="s">
        <v>439</v>
      </c>
      <c r="AP49" s="178" t="s">
        <v>440</v>
      </c>
      <c r="AQ49" s="46" t="s">
        <v>55</v>
      </c>
    </row>
    <row r="50" spans="3:43" ht="12.95" customHeight="1">
      <c r="C50" s="988" t="s">
        <v>59</v>
      </c>
      <c r="D50" s="990" t="s">
        <v>1</v>
      </c>
      <c r="E50" s="31" t="s">
        <v>47</v>
      </c>
      <c r="F50" s="297"/>
      <c r="G50" s="334">
        <f>+G33*$N$21+G43*$T$21</f>
        <v>0</v>
      </c>
      <c r="H50" s="334">
        <f t="shared" ref="H50:I50" si="19">+H33*$N$21+H43*$T$21</f>
        <v>0</v>
      </c>
      <c r="I50" s="335">
        <f t="shared" si="19"/>
        <v>0</v>
      </c>
      <c r="J50" s="704"/>
      <c r="K50" s="300"/>
      <c r="L50" s="301"/>
      <c r="M50" s="301"/>
      <c r="N50" s="301"/>
      <c r="O50" s="302"/>
      <c r="P50" s="359"/>
      <c r="Q50" s="360"/>
      <c r="R50" s="361">
        <f>SUM(F50:Q50)</f>
        <v>0</v>
      </c>
      <c r="S50" s="932">
        <f>+SUM(R50:R51)</f>
        <v>0</v>
      </c>
      <c r="T50" s="297"/>
      <c r="U50" s="334">
        <f t="shared" ref="U50:W50" si="20">+U33*$P$21+U43*$V$21</f>
        <v>0</v>
      </c>
      <c r="V50" s="334">
        <f t="shared" si="20"/>
        <v>0</v>
      </c>
      <c r="W50" s="335">
        <f t="shared" si="20"/>
        <v>0</v>
      </c>
      <c r="X50" s="704"/>
      <c r="Y50" s="297"/>
      <c r="Z50" s="301"/>
      <c r="AA50" s="301"/>
      <c r="AB50" s="301"/>
      <c r="AC50" s="302"/>
      <c r="AD50" s="362"/>
      <c r="AE50" s="360"/>
      <c r="AF50" s="361">
        <f>SUM(T50:AE50)</f>
        <v>0</v>
      </c>
      <c r="AG50" s="932">
        <f>+SUM(AF50:AF51)</f>
        <v>0</v>
      </c>
      <c r="AH50" s="303">
        <f>+R50+AF50</f>
        <v>0</v>
      </c>
      <c r="AI50" s="934">
        <f>+S50+AG50</f>
        <v>0</v>
      </c>
      <c r="AJ50" s="32"/>
      <c r="AK50" s="33"/>
      <c r="AM50" s="907" t="s">
        <v>25</v>
      </c>
      <c r="AN50" s="908"/>
      <c r="AO50" s="243">
        <f>+R54</f>
        <v>0</v>
      </c>
      <c r="AP50" s="243">
        <f>+AF54</f>
        <v>0</v>
      </c>
      <c r="AQ50" s="244">
        <f>SUM(AO50:AP50)</f>
        <v>0</v>
      </c>
    </row>
    <row r="51" spans="3:43" ht="12.95" customHeight="1" thickBot="1">
      <c r="C51" s="989"/>
      <c r="D51" s="991"/>
      <c r="E51" s="34" t="s">
        <v>48</v>
      </c>
      <c r="F51" s="336">
        <f>+F34*$N$21+F44*$T$21</f>
        <v>0</v>
      </c>
      <c r="G51" s="306"/>
      <c r="H51" s="306"/>
      <c r="I51" s="307"/>
      <c r="J51" s="706">
        <f>+J34*$N$21+J44*$T$21</f>
        <v>0</v>
      </c>
      <c r="K51" s="307"/>
      <c r="L51" s="306"/>
      <c r="M51" s="306"/>
      <c r="N51" s="306"/>
      <c r="O51" s="308"/>
      <c r="P51" s="936">
        <f>+P44*$T$21</f>
        <v>0</v>
      </c>
      <c r="Q51" s="938">
        <f>+Q44*$T$21</f>
        <v>0</v>
      </c>
      <c r="R51" s="363">
        <f>SUM(F51:Q51)</f>
        <v>0</v>
      </c>
      <c r="S51" s="933"/>
      <c r="T51" s="336">
        <f>+T34*$P$21+T44*$V$21</f>
        <v>0</v>
      </c>
      <c r="U51" s="306"/>
      <c r="V51" s="306"/>
      <c r="W51" s="307"/>
      <c r="X51" s="706">
        <f>+X34*$P$21+X44*$V$21</f>
        <v>0</v>
      </c>
      <c r="Y51" s="309"/>
      <c r="Z51" s="306"/>
      <c r="AA51" s="306"/>
      <c r="AB51" s="306"/>
      <c r="AC51" s="308"/>
      <c r="AD51" s="940">
        <f>+AD44*$V$21</f>
        <v>0</v>
      </c>
      <c r="AE51" s="938">
        <f>+AE44*$V$21</f>
        <v>0</v>
      </c>
      <c r="AF51" s="363">
        <f>SUM(T51:AE51)</f>
        <v>0</v>
      </c>
      <c r="AG51" s="933"/>
      <c r="AH51" s="310">
        <f>+R51+AF51</f>
        <v>0</v>
      </c>
      <c r="AI51" s="935">
        <f t="shared" si="18"/>
        <v>0</v>
      </c>
      <c r="AJ51" s="35"/>
      <c r="AK51" s="36"/>
      <c r="AM51" s="1060" t="s">
        <v>26</v>
      </c>
      <c r="AN51" s="1061"/>
      <c r="AO51" s="247">
        <f>+R55</f>
        <v>0</v>
      </c>
      <c r="AP51" s="247">
        <f>+AF55</f>
        <v>0</v>
      </c>
      <c r="AQ51" s="248">
        <f>SUM(AO51:AP51)</f>
        <v>0</v>
      </c>
    </row>
    <row r="52" spans="3:43" ht="12.95" customHeight="1" thickTop="1" thickBot="1">
      <c r="C52" s="977"/>
      <c r="D52" s="37" t="s">
        <v>2</v>
      </c>
      <c r="E52" s="158" t="s">
        <v>48</v>
      </c>
      <c r="F52" s="312"/>
      <c r="G52" s="313"/>
      <c r="H52" s="313"/>
      <c r="I52" s="314"/>
      <c r="J52" s="315"/>
      <c r="K52" s="342">
        <f>+K35*$O$21+K45*$U$21</f>
        <v>0</v>
      </c>
      <c r="L52" s="342">
        <f t="shared" ref="L52:N52" si="21">+L35*$O$21+L45*$U$21</f>
        <v>0</v>
      </c>
      <c r="M52" s="343">
        <f t="shared" si="21"/>
        <v>0</v>
      </c>
      <c r="N52" s="343">
        <f t="shared" si="21"/>
        <v>0</v>
      </c>
      <c r="O52" s="344">
        <f>+O35*$O$21+O45*$U$21</f>
        <v>0</v>
      </c>
      <c r="P52" s="937"/>
      <c r="Q52" s="939"/>
      <c r="R52" s="364"/>
      <c r="S52" s="337">
        <f>+SUM(F52:O52)</f>
        <v>0</v>
      </c>
      <c r="T52" s="312"/>
      <c r="U52" s="313"/>
      <c r="V52" s="313"/>
      <c r="W52" s="314"/>
      <c r="X52" s="315"/>
      <c r="Y52" s="346">
        <f>+Y35*$Q$21+Y45*$W$21</f>
        <v>0</v>
      </c>
      <c r="Z52" s="342">
        <f t="shared" ref="Z52:AC52" si="22">+Z35*$Q$21+Z45*$W$21</f>
        <v>0</v>
      </c>
      <c r="AA52" s="343">
        <f t="shared" si="22"/>
        <v>0</v>
      </c>
      <c r="AB52" s="343">
        <f t="shared" si="22"/>
        <v>0</v>
      </c>
      <c r="AC52" s="344">
        <f t="shared" si="22"/>
        <v>0</v>
      </c>
      <c r="AD52" s="941"/>
      <c r="AE52" s="939"/>
      <c r="AF52" s="364"/>
      <c r="AG52" s="337">
        <f>+SUM(T52:AC52)</f>
        <v>0</v>
      </c>
      <c r="AH52" s="319"/>
      <c r="AI52" s="320">
        <f>+S52+AG52</f>
        <v>0</v>
      </c>
      <c r="AJ52" s="38"/>
      <c r="AK52" s="39"/>
      <c r="AM52" s="1064" t="s">
        <v>12</v>
      </c>
      <c r="AN52" s="1065"/>
      <c r="AO52" s="245">
        <f>SUM(AO50:AO51)</f>
        <v>0</v>
      </c>
      <c r="AP52" s="245">
        <f>SUM(AP50:AP51)</f>
        <v>0</v>
      </c>
      <c r="AQ52" s="246">
        <f>SUM(AQ50:AQ51)</f>
        <v>0</v>
      </c>
    </row>
    <row r="53" spans="3:43" ht="14.45" customHeight="1">
      <c r="C53" s="889" t="s">
        <v>431</v>
      </c>
      <c r="D53" s="1011"/>
      <c r="E53" s="158" t="s">
        <v>521</v>
      </c>
      <c r="F53" s="1017">
        <f>IFERROR(IF(H13&gt;0,+Z13/H13*3.6/料金表!$F$41,0),)</f>
        <v>0</v>
      </c>
      <c r="G53" s="1018"/>
      <c r="H53" s="1018"/>
      <c r="I53" s="1018"/>
      <c r="J53" s="1019"/>
      <c r="K53" s="1017">
        <f>IFERROR(IF(I13&gt;0,+AA13/I13*3.6/料金表!$F$41,0),)</f>
        <v>0</v>
      </c>
      <c r="L53" s="1018"/>
      <c r="M53" s="1018"/>
      <c r="N53" s="1018"/>
      <c r="O53" s="1019"/>
      <c r="P53" s="365"/>
      <c r="Q53" s="366"/>
      <c r="R53" s="282"/>
      <c r="S53" s="283"/>
      <c r="T53" s="1017">
        <f>IFERROR(IF(J13&gt;0,+AB13/J13*3.6/料金表!$F$41,0),)</f>
        <v>0</v>
      </c>
      <c r="U53" s="1018"/>
      <c r="V53" s="1018"/>
      <c r="W53" s="1018"/>
      <c r="X53" s="1019"/>
      <c r="Y53" s="1017">
        <f>IFERROR(IF(K13&gt;0,+AC13/K13*3.6/料金表!$F$41,0),)</f>
        <v>0</v>
      </c>
      <c r="Z53" s="1018"/>
      <c r="AA53" s="1018"/>
      <c r="AB53" s="1018"/>
      <c r="AC53" s="1019"/>
      <c r="AD53" s="367"/>
      <c r="AE53" s="366"/>
      <c r="AF53" s="282"/>
      <c r="AG53" s="283"/>
      <c r="AH53" s="282"/>
      <c r="AI53" s="283"/>
      <c r="AJ53" s="162"/>
      <c r="AK53" s="163"/>
    </row>
    <row r="54" spans="3:43" ht="12.95" customHeight="1" thickBot="1">
      <c r="C54" s="1020" t="s">
        <v>432</v>
      </c>
      <c r="D54" s="1021"/>
      <c r="E54" s="48" t="s">
        <v>61</v>
      </c>
      <c r="F54" s="368">
        <f>+F41*1000*$F$53</f>
        <v>0</v>
      </c>
      <c r="G54" s="369">
        <f>+G40*1000*$F$53</f>
        <v>0</v>
      </c>
      <c r="H54" s="369">
        <f>+H40*1000*$F$53</f>
        <v>0</v>
      </c>
      <c r="I54" s="370">
        <f>+I40*1000*$F$53</f>
        <v>0</v>
      </c>
      <c r="J54" s="708">
        <f>+J41*1000*$F$53</f>
        <v>0</v>
      </c>
      <c r="K54" s="371">
        <f>+K42*1000*$K$53</f>
        <v>0</v>
      </c>
      <c r="L54" s="360"/>
      <c r="M54" s="360"/>
      <c r="N54" s="360"/>
      <c r="O54" s="372"/>
      <c r="P54" s="371">
        <v>0</v>
      </c>
      <c r="Q54" s="674">
        <v>0</v>
      </c>
      <c r="R54" s="1013">
        <f>SUM(F54:Q54)</f>
        <v>0</v>
      </c>
      <c r="S54" s="1014"/>
      <c r="T54" s="368">
        <f>+T41*1000*$T$53</f>
        <v>0</v>
      </c>
      <c r="U54" s="369">
        <f>+U40*1000*$T$53</f>
        <v>0</v>
      </c>
      <c r="V54" s="369">
        <f>+V40*1000*$T$53</f>
        <v>0</v>
      </c>
      <c r="W54" s="370">
        <f>+W40*1000*$T$53</f>
        <v>0</v>
      </c>
      <c r="X54" s="708">
        <f>+X41*1000*$T$53</f>
        <v>0</v>
      </c>
      <c r="Y54" s="371">
        <f>+Y42*1000*$Y$53</f>
        <v>0</v>
      </c>
      <c r="Z54" s="360"/>
      <c r="AA54" s="360"/>
      <c r="AB54" s="360"/>
      <c r="AC54" s="372"/>
      <c r="AD54" s="371">
        <v>0</v>
      </c>
      <c r="AE54" s="674">
        <v>0</v>
      </c>
      <c r="AF54" s="1013">
        <f>SUM(T54:AE54)</f>
        <v>0</v>
      </c>
      <c r="AG54" s="1014"/>
      <c r="AH54" s="1013">
        <f>+R54+AF54</f>
        <v>0</v>
      </c>
      <c r="AI54" s="1014"/>
      <c r="AJ54" s="160"/>
      <c r="AK54" s="161"/>
      <c r="AM54" s="4" t="s">
        <v>438</v>
      </c>
    </row>
    <row r="55" spans="3:43" ht="12.95" customHeight="1" thickBot="1">
      <c r="C55" s="889"/>
      <c r="D55" s="890"/>
      <c r="E55" s="158" t="s">
        <v>62</v>
      </c>
      <c r="F55" s="374"/>
      <c r="G55" s="375"/>
      <c r="H55" s="375"/>
      <c r="I55" s="375"/>
      <c r="J55" s="376"/>
      <c r="K55" s="374"/>
      <c r="L55" s="377">
        <f>+L42*1000*$K$53</f>
        <v>0</v>
      </c>
      <c r="M55" s="377">
        <f t="shared" ref="M55:O55" si="23">+M42*1000*$K$53</f>
        <v>0</v>
      </c>
      <c r="N55" s="377">
        <f t="shared" si="23"/>
        <v>0</v>
      </c>
      <c r="O55" s="378">
        <f t="shared" si="23"/>
        <v>0</v>
      </c>
      <c r="P55" s="312"/>
      <c r="Q55" s="313"/>
      <c r="R55" s="1015">
        <f>SUM(F55:Q55)</f>
        <v>0</v>
      </c>
      <c r="S55" s="1016"/>
      <c r="T55" s="374"/>
      <c r="U55" s="375"/>
      <c r="V55" s="375"/>
      <c r="W55" s="375"/>
      <c r="X55" s="376"/>
      <c r="Y55" s="374"/>
      <c r="Z55" s="377">
        <f>+Z42*1000*$Y$53</f>
        <v>0</v>
      </c>
      <c r="AA55" s="377">
        <f>+AA42*1000*$Y$53</f>
        <v>0</v>
      </c>
      <c r="AB55" s="377">
        <f>+AB42*1000*$Y$53</f>
        <v>0</v>
      </c>
      <c r="AC55" s="378">
        <f>+AC42*1000*$Y$53</f>
        <v>0</v>
      </c>
      <c r="AD55" s="312"/>
      <c r="AE55" s="313"/>
      <c r="AF55" s="1015">
        <f>SUM(T55:AE55)</f>
        <v>0</v>
      </c>
      <c r="AG55" s="1016"/>
      <c r="AH55" s="1015">
        <f>+R55+AF55</f>
        <v>0</v>
      </c>
      <c r="AI55" s="1016"/>
      <c r="AJ55" s="49"/>
      <c r="AK55" s="50"/>
      <c r="AM55" s="1054" t="s">
        <v>60</v>
      </c>
      <c r="AN55" s="1055"/>
      <c r="AO55" s="178" t="s">
        <v>439</v>
      </c>
      <c r="AP55" s="178" t="s">
        <v>440</v>
      </c>
      <c r="AQ55" s="46" t="s">
        <v>55</v>
      </c>
    </row>
    <row r="56" spans="3:43" ht="14.45" customHeight="1" thickBot="1">
      <c r="C56" s="889" t="s">
        <v>433</v>
      </c>
      <c r="D56" s="1011"/>
      <c r="E56" s="158" t="s">
        <v>521</v>
      </c>
      <c r="F56" s="911">
        <f>IFERROR(IF(H14&gt;0,+Z14/H14*3.6/料金表!$F$42,0),)</f>
        <v>0</v>
      </c>
      <c r="G56" s="912"/>
      <c r="H56" s="912"/>
      <c r="I56" s="912"/>
      <c r="J56" s="913"/>
      <c r="K56" s="911">
        <f>IFERROR(IF(I14&gt;0,+AA14/I14*3.6/料金表!$F$42,0),)</f>
        <v>0</v>
      </c>
      <c r="L56" s="912"/>
      <c r="M56" s="912"/>
      <c r="N56" s="912"/>
      <c r="O56" s="913"/>
      <c r="P56" s="365"/>
      <c r="Q56" s="366"/>
      <c r="R56" s="282"/>
      <c r="S56" s="283"/>
      <c r="T56" s="911">
        <f>IFERROR(IF(J14&gt;0,+AB14/J14*3.6/料金表!$F$42,0),)</f>
        <v>0</v>
      </c>
      <c r="U56" s="912"/>
      <c r="V56" s="912"/>
      <c r="W56" s="912"/>
      <c r="X56" s="913"/>
      <c r="Y56" s="911">
        <f>IFERROR(IF(K14&gt;0,+AC14/K14*3.6/料金表!$F$42,0),)</f>
        <v>0</v>
      </c>
      <c r="Z56" s="912"/>
      <c r="AA56" s="912"/>
      <c r="AB56" s="912"/>
      <c r="AC56" s="913"/>
      <c r="AD56" s="365"/>
      <c r="AE56" s="366"/>
      <c r="AF56" s="282"/>
      <c r="AG56" s="283"/>
      <c r="AH56" s="282"/>
      <c r="AI56" s="283"/>
      <c r="AJ56" s="227"/>
      <c r="AK56" s="228"/>
      <c r="AM56" s="907" t="s">
        <v>477</v>
      </c>
      <c r="AN56" s="908"/>
      <c r="AO56" s="243">
        <f>R57</f>
        <v>0</v>
      </c>
      <c r="AP56" s="243">
        <f>AF57</f>
        <v>0</v>
      </c>
      <c r="AQ56" s="244">
        <f>SUM(AO56:AP56)</f>
        <v>0</v>
      </c>
    </row>
    <row r="57" spans="3:43" ht="12.95" customHeight="1" thickTop="1" thickBot="1">
      <c r="C57" s="884" t="s">
        <v>434</v>
      </c>
      <c r="D57" s="885"/>
      <c r="E57" s="886"/>
      <c r="F57" s="379">
        <f>+F41*1000*$F$56</f>
        <v>0</v>
      </c>
      <c r="G57" s="380">
        <f>+G40*1000*$F$56</f>
        <v>0</v>
      </c>
      <c r="H57" s="380">
        <f>+H40*1000*$F$56</f>
        <v>0</v>
      </c>
      <c r="I57" s="381">
        <f>+I40*1000*$F$56</f>
        <v>0</v>
      </c>
      <c r="J57" s="709">
        <f>+J41*1000*$F$56</f>
        <v>0</v>
      </c>
      <c r="K57" s="382">
        <f>+K42*1000*$K$56</f>
        <v>0</v>
      </c>
      <c r="L57" s="383">
        <f>+L42*1000*$K$56</f>
        <v>0</v>
      </c>
      <c r="M57" s="383">
        <f>+M42*1000*$K$56</f>
        <v>0</v>
      </c>
      <c r="N57" s="383">
        <f>+N42*1000*$K$56</f>
        <v>0</v>
      </c>
      <c r="O57" s="384">
        <f>+O42*1000*$K$56</f>
        <v>0</v>
      </c>
      <c r="P57" s="382">
        <v>0</v>
      </c>
      <c r="Q57" s="665">
        <v>0</v>
      </c>
      <c r="R57" s="879">
        <f>SUM(F57:Q57)</f>
        <v>0</v>
      </c>
      <c r="S57" s="880"/>
      <c r="T57" s="379">
        <f>+T41*1000*$T$56</f>
        <v>0</v>
      </c>
      <c r="U57" s="380">
        <f>+U40*1000*$T$56</f>
        <v>0</v>
      </c>
      <c r="V57" s="380">
        <f>+V40*1000*$T$56</f>
        <v>0</v>
      </c>
      <c r="W57" s="381">
        <f>+W40*1000*$T$56</f>
        <v>0</v>
      </c>
      <c r="X57" s="709">
        <f>+X41*1000*$T$56</f>
        <v>0</v>
      </c>
      <c r="Y57" s="386">
        <f>+Y42*1000*$Y$56</f>
        <v>0</v>
      </c>
      <c r="Z57" s="383">
        <f>+Z42*1000*$Y$56</f>
        <v>0</v>
      </c>
      <c r="AA57" s="383">
        <f>+AA42*1000*$Y$56</f>
        <v>0</v>
      </c>
      <c r="AB57" s="383">
        <f>+AB42*1000*$Y$56</f>
        <v>0</v>
      </c>
      <c r="AC57" s="384">
        <f>+AC42*1000*$Y$56</f>
        <v>0</v>
      </c>
      <c r="AD57" s="382">
        <v>0</v>
      </c>
      <c r="AE57" s="665">
        <v>0</v>
      </c>
      <c r="AF57" s="879">
        <f>SUM(T57:AE57)</f>
        <v>0</v>
      </c>
      <c r="AG57" s="880"/>
      <c r="AH57" s="879">
        <f>+R57+AF57</f>
        <v>0</v>
      </c>
      <c r="AI57" s="880"/>
      <c r="AJ57" s="229"/>
      <c r="AK57" s="230"/>
      <c r="AM57" s="909" t="s">
        <v>12</v>
      </c>
      <c r="AN57" s="910"/>
      <c r="AO57" s="245">
        <f>SUM(AO56)</f>
        <v>0</v>
      </c>
      <c r="AP57" s="245">
        <f t="shared" ref="AP57:AQ57" si="24">SUM(AP56)</f>
        <v>0</v>
      </c>
      <c r="AQ57" s="246">
        <f t="shared" si="24"/>
        <v>0</v>
      </c>
    </row>
    <row r="58" spans="3:43" ht="12" thickBot="1">
      <c r="C58" s="19"/>
      <c r="D58" s="20"/>
      <c r="E58" s="21"/>
      <c r="G58" s="5"/>
      <c r="AG58" s="22"/>
      <c r="AH58" s="22"/>
      <c r="AI58" s="22"/>
      <c r="AJ58" s="22"/>
      <c r="AK58" s="22"/>
      <c r="AM58" s="659" t="s">
        <v>590</v>
      </c>
      <c r="AN58" s="725"/>
      <c r="AO58" s="725"/>
      <c r="AP58" s="725"/>
      <c r="AQ58" s="725"/>
    </row>
    <row r="59" spans="3:43" ht="12" customHeight="1">
      <c r="C59" s="195" t="s">
        <v>472</v>
      </c>
      <c r="D59" s="184"/>
      <c r="E59" s="185"/>
      <c r="F59" s="891" t="s">
        <v>25</v>
      </c>
      <c r="G59" s="892"/>
      <c r="H59" s="892"/>
      <c r="I59" s="892"/>
      <c r="J59" s="893"/>
      <c r="K59" s="892" t="s">
        <v>26</v>
      </c>
      <c r="L59" s="892"/>
      <c r="M59" s="892"/>
      <c r="N59" s="892"/>
      <c r="O59" s="893"/>
      <c r="P59" s="891" t="s">
        <v>27</v>
      </c>
      <c r="Q59" s="894"/>
      <c r="R59" s="895" t="s">
        <v>471</v>
      </c>
      <c r="S59" s="896"/>
      <c r="AG59" s="22"/>
      <c r="AH59" s="22"/>
      <c r="AI59" s="22"/>
      <c r="AJ59" s="22"/>
      <c r="AK59" s="22"/>
      <c r="AM59" s="659" t="s">
        <v>589</v>
      </c>
      <c r="AN59" s="725"/>
      <c r="AO59" s="725"/>
      <c r="AP59" s="725"/>
      <c r="AQ59" s="725"/>
    </row>
    <row r="60" spans="3:43" ht="12.75" customHeight="1" thickBot="1">
      <c r="C60" s="186"/>
      <c r="D60" s="187"/>
      <c r="E60" s="188"/>
      <c r="F60" s="189" t="s">
        <v>28</v>
      </c>
      <c r="G60" s="190" t="s">
        <v>29</v>
      </c>
      <c r="H60" s="190" t="s">
        <v>30</v>
      </c>
      <c r="I60" s="190" t="s">
        <v>31</v>
      </c>
      <c r="J60" s="191" t="s">
        <v>39</v>
      </c>
      <c r="K60" s="192" t="s">
        <v>32</v>
      </c>
      <c r="L60" s="190" t="s">
        <v>33</v>
      </c>
      <c r="M60" s="190" t="s">
        <v>34</v>
      </c>
      <c r="N60" s="190" t="s">
        <v>35</v>
      </c>
      <c r="O60" s="193" t="s">
        <v>36</v>
      </c>
      <c r="P60" s="189" t="s">
        <v>37</v>
      </c>
      <c r="Q60" s="194" t="s">
        <v>38</v>
      </c>
      <c r="R60" s="897"/>
      <c r="S60" s="898"/>
      <c r="AG60" s="22"/>
      <c r="AH60" s="22"/>
      <c r="AI60" s="22"/>
      <c r="AJ60" s="22"/>
      <c r="AK60" s="22"/>
    </row>
    <row r="61" spans="3:43" ht="12" thickTop="1">
      <c r="C61" s="887" t="s">
        <v>432</v>
      </c>
      <c r="D61" s="888"/>
      <c r="E61" s="183" t="s">
        <v>61</v>
      </c>
      <c r="F61" s="368">
        <f>F54+T54</f>
        <v>0</v>
      </c>
      <c r="G61" s="369">
        <f t="shared" ref="G61:K61" si="25">G54+U54</f>
        <v>0</v>
      </c>
      <c r="H61" s="369">
        <f t="shared" si="25"/>
        <v>0</v>
      </c>
      <c r="I61" s="370">
        <f t="shared" si="25"/>
        <v>0</v>
      </c>
      <c r="J61" s="674">
        <f>J54+X54</f>
        <v>0</v>
      </c>
      <c r="K61" s="371">
        <f t="shared" si="25"/>
        <v>0</v>
      </c>
      <c r="L61" s="360"/>
      <c r="M61" s="360"/>
      <c r="N61" s="360"/>
      <c r="O61" s="372"/>
      <c r="P61" s="371">
        <f t="shared" ref="P61:Q61" si="26">P54+AD54</f>
        <v>0</v>
      </c>
      <c r="Q61" s="674">
        <f t="shared" si="26"/>
        <v>0</v>
      </c>
      <c r="R61" s="400">
        <f>SUM(F61:Q61)</f>
        <v>0</v>
      </c>
      <c r="S61" s="1022">
        <f>+SUM(R61:R62)</f>
        <v>0</v>
      </c>
      <c r="AG61" s="22"/>
      <c r="AH61" s="22"/>
      <c r="AI61" s="22"/>
      <c r="AJ61" s="22"/>
      <c r="AK61" s="22"/>
    </row>
    <row r="62" spans="3:43" ht="11.25">
      <c r="C62" s="889"/>
      <c r="D62" s="890"/>
      <c r="E62" s="158" t="s">
        <v>62</v>
      </c>
      <c r="F62" s="374"/>
      <c r="G62" s="375"/>
      <c r="H62" s="375"/>
      <c r="I62" s="375"/>
      <c r="J62" s="376"/>
      <c r="K62" s="374"/>
      <c r="L62" s="377">
        <f t="shared" ref="L62" si="27">L55+Z55</f>
        <v>0</v>
      </c>
      <c r="M62" s="377">
        <f>M55+AA55</f>
        <v>0</v>
      </c>
      <c r="N62" s="377">
        <f>N55+AB55</f>
        <v>0</v>
      </c>
      <c r="O62" s="378">
        <f>O55+AC55</f>
        <v>0</v>
      </c>
      <c r="P62" s="312"/>
      <c r="Q62" s="401"/>
      <c r="R62" s="400">
        <f>SUM(F62:Q62)</f>
        <v>0</v>
      </c>
      <c r="S62" s="1023"/>
      <c r="AG62" s="22"/>
      <c r="AH62" s="22"/>
      <c r="AI62" s="22"/>
      <c r="AJ62" s="22"/>
      <c r="AK62" s="22"/>
    </row>
    <row r="63" spans="3:43" ht="14.25" thickBot="1">
      <c r="C63" s="884" t="s">
        <v>434</v>
      </c>
      <c r="D63" s="885"/>
      <c r="E63" s="886"/>
      <c r="F63" s="379">
        <f>F57+T57</f>
        <v>0</v>
      </c>
      <c r="G63" s="380">
        <f t="shared" ref="G63:Q63" si="28">G57+U57</f>
        <v>0</v>
      </c>
      <c r="H63" s="380">
        <f t="shared" si="28"/>
        <v>0</v>
      </c>
      <c r="I63" s="381">
        <f t="shared" si="28"/>
        <v>0</v>
      </c>
      <c r="J63" s="665">
        <f>J57+X57</f>
        <v>0</v>
      </c>
      <c r="K63" s="382">
        <f t="shared" si="28"/>
        <v>0</v>
      </c>
      <c r="L63" s="383">
        <f t="shared" si="28"/>
        <v>0</v>
      </c>
      <c r="M63" s="383">
        <f t="shared" si="28"/>
        <v>0</v>
      </c>
      <c r="N63" s="383">
        <f t="shared" si="28"/>
        <v>0</v>
      </c>
      <c r="O63" s="384">
        <f t="shared" si="28"/>
        <v>0</v>
      </c>
      <c r="P63" s="382">
        <f>P57+AD57</f>
        <v>0</v>
      </c>
      <c r="Q63" s="665">
        <f t="shared" si="28"/>
        <v>0</v>
      </c>
      <c r="R63" s="1024">
        <f>SUM(F63:Q63)</f>
        <v>0</v>
      </c>
      <c r="S63" s="1025"/>
      <c r="AG63" s="22"/>
      <c r="AH63" s="22"/>
      <c r="AI63" s="22"/>
      <c r="AJ63" s="22"/>
      <c r="AK63" s="22"/>
    </row>
    <row r="64" spans="3:43" ht="11.25">
      <c r="C64" s="19"/>
      <c r="D64" s="20"/>
      <c r="E64" s="21"/>
      <c r="G64" s="5"/>
      <c r="AG64" s="22"/>
      <c r="AH64" s="22"/>
      <c r="AI64" s="22"/>
      <c r="AJ64" s="22"/>
    </row>
    <row r="65" spans="2:43" ht="12.95" customHeight="1" thickBot="1">
      <c r="B65" s="58" t="s">
        <v>552</v>
      </c>
      <c r="C65" s="167"/>
      <c r="E65" s="51"/>
      <c r="F65" s="51" t="s">
        <v>441</v>
      </c>
      <c r="K65" s="21"/>
      <c r="X65" s="21"/>
    </row>
    <row r="66" spans="2:43" ht="12.95" customHeight="1" thickBot="1">
      <c r="C66" s="208" t="s">
        <v>63</v>
      </c>
      <c r="D66" s="209" t="s">
        <v>64</v>
      </c>
      <c r="E66" s="209"/>
      <c r="F66" s="209"/>
      <c r="G66" s="679"/>
      <c r="H66" s="210" t="s">
        <v>65</v>
      </c>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1"/>
      <c r="AG66" s="212"/>
      <c r="AH66" s="1088" t="s">
        <v>66</v>
      </c>
      <c r="AI66" s="1089"/>
      <c r="AJ66" s="231" t="s">
        <v>0</v>
      </c>
      <c r="AK66" s="232"/>
    </row>
    <row r="67" spans="2:43" ht="12.95" customHeight="1" thickTop="1" thickBot="1">
      <c r="C67" s="863" t="s">
        <v>67</v>
      </c>
      <c r="D67" s="866" t="s">
        <v>450</v>
      </c>
      <c r="E67" s="867"/>
      <c r="F67" s="867"/>
      <c r="G67" s="868"/>
      <c r="H67" s="645">
        <f>料金表!$G$4</f>
        <v>1814.37</v>
      </c>
      <c r="I67" s="52" t="s">
        <v>68</v>
      </c>
      <c r="J67" s="53">
        <f>D23</f>
        <v>0</v>
      </c>
      <c r="K67" s="179" t="s">
        <v>446</v>
      </c>
      <c r="N67" s="55">
        <v>85</v>
      </c>
      <c r="O67" s="180" t="s">
        <v>447</v>
      </c>
      <c r="P67" s="54"/>
      <c r="Q67" s="157"/>
      <c r="AF67" s="181"/>
      <c r="AG67" s="182"/>
      <c r="AH67" s="1046">
        <f>+H67*J67*(185-N67)/100*12</f>
        <v>0</v>
      </c>
      <c r="AI67" s="1047"/>
      <c r="AJ67" s="857" t="s">
        <v>582</v>
      </c>
      <c r="AK67" s="858"/>
      <c r="AM67" s="4" t="s">
        <v>474</v>
      </c>
    </row>
    <row r="68" spans="2:43" ht="12.95" customHeight="1">
      <c r="C68" s="864"/>
      <c r="D68" s="899" t="s">
        <v>70</v>
      </c>
      <c r="E68" s="196"/>
      <c r="F68" s="197"/>
      <c r="G68" s="198"/>
      <c r="H68" s="199"/>
      <c r="I68" s="200" t="s">
        <v>448</v>
      </c>
      <c r="J68" s="201"/>
      <c r="K68" s="202" t="s">
        <v>71</v>
      </c>
      <c r="L68" s="203"/>
      <c r="M68" s="204"/>
      <c r="N68" s="203"/>
      <c r="O68" s="203"/>
      <c r="P68" s="203"/>
      <c r="Q68" s="203"/>
      <c r="R68" s="203"/>
      <c r="S68" s="203"/>
      <c r="T68" s="203"/>
      <c r="U68" s="203"/>
      <c r="V68" s="203"/>
      <c r="W68" s="203"/>
      <c r="X68" s="203"/>
      <c r="Y68" s="203"/>
      <c r="Z68" s="203"/>
      <c r="AA68" s="203"/>
      <c r="AB68" s="203"/>
      <c r="AC68" s="203"/>
      <c r="AD68" s="203"/>
      <c r="AE68" s="203"/>
      <c r="AF68" s="203"/>
      <c r="AG68" s="198"/>
      <c r="AH68" s="219"/>
      <c r="AI68" s="220"/>
      <c r="AJ68" s="859"/>
      <c r="AK68" s="860"/>
      <c r="AM68" s="1054" t="s">
        <v>54</v>
      </c>
      <c r="AN68" s="1055"/>
      <c r="AO68" s="178" t="s">
        <v>439</v>
      </c>
      <c r="AP68" s="178" t="s">
        <v>440</v>
      </c>
      <c r="AQ68" s="46" t="s">
        <v>55</v>
      </c>
    </row>
    <row r="69" spans="2:43" ht="12.95" customHeight="1">
      <c r="C69" s="864"/>
      <c r="D69" s="900"/>
      <c r="E69" s="902" t="s">
        <v>442</v>
      </c>
      <c r="F69" s="882" t="s">
        <v>1</v>
      </c>
      <c r="G69" s="205" t="s">
        <v>47</v>
      </c>
      <c r="H69" s="404" t="s">
        <v>72</v>
      </c>
      <c r="I69" s="405">
        <f>料金表!$G$5</f>
        <v>23.84</v>
      </c>
      <c r="J69" s="406" t="s">
        <v>73</v>
      </c>
      <c r="K69" s="407">
        <f>料金表!$G$7</f>
        <v>1.4</v>
      </c>
      <c r="L69" s="408" t="s">
        <v>74</v>
      </c>
      <c r="M69" s="409">
        <f>AO42</f>
        <v>0</v>
      </c>
      <c r="N69" s="408" t="s">
        <v>75</v>
      </c>
      <c r="O69" s="410"/>
      <c r="P69" s="410"/>
      <c r="Q69" s="410"/>
      <c r="R69" s="410"/>
      <c r="S69" s="410"/>
      <c r="T69" s="410"/>
      <c r="U69" s="410"/>
      <c r="V69" s="410"/>
      <c r="W69" s="410"/>
      <c r="X69" s="410"/>
      <c r="Y69" s="410"/>
      <c r="Z69" s="410"/>
      <c r="AA69" s="410"/>
      <c r="AB69" s="410"/>
      <c r="AC69" s="410"/>
      <c r="AD69" s="410"/>
      <c r="AE69" s="410"/>
      <c r="AF69" s="1040">
        <f t="shared" ref="AF69:AF76" si="29">+(I69+K69)*M69</f>
        <v>0</v>
      </c>
      <c r="AG69" s="1041"/>
      <c r="AH69" s="1082">
        <f>SUM(AF69:AG72)</f>
        <v>0</v>
      </c>
      <c r="AI69" s="1083"/>
      <c r="AJ69" s="859"/>
      <c r="AK69" s="860"/>
      <c r="AM69" s="677" t="s">
        <v>25</v>
      </c>
      <c r="AN69" s="166" t="s">
        <v>47</v>
      </c>
      <c r="AO69" s="254">
        <f>M69</f>
        <v>0</v>
      </c>
      <c r="AP69" s="254">
        <f>M73</f>
        <v>0</v>
      </c>
      <c r="AQ69" s="259">
        <f>SUM(AO69:AP69)</f>
        <v>0</v>
      </c>
    </row>
    <row r="70" spans="2:43" ht="12.95" customHeight="1">
      <c r="C70" s="864"/>
      <c r="D70" s="900"/>
      <c r="E70" s="903"/>
      <c r="F70" s="883"/>
      <c r="G70" s="666" t="s">
        <v>76</v>
      </c>
      <c r="H70" s="411" t="s">
        <v>72</v>
      </c>
      <c r="I70" s="412">
        <f>料金表!$G$6</f>
        <v>22.68</v>
      </c>
      <c r="J70" s="413" t="s">
        <v>73</v>
      </c>
      <c r="K70" s="414">
        <f>+K69</f>
        <v>1.4</v>
      </c>
      <c r="L70" s="415" t="s">
        <v>74</v>
      </c>
      <c r="M70" s="416">
        <f>AO43</f>
        <v>0</v>
      </c>
      <c r="N70" s="415" t="s">
        <v>75</v>
      </c>
      <c r="O70" s="417"/>
      <c r="P70" s="417"/>
      <c r="Q70" s="417"/>
      <c r="R70" s="417"/>
      <c r="S70" s="417"/>
      <c r="T70" s="417"/>
      <c r="U70" s="417"/>
      <c r="V70" s="417"/>
      <c r="W70" s="417"/>
      <c r="X70" s="417"/>
      <c r="Y70" s="417"/>
      <c r="Z70" s="417"/>
      <c r="AA70" s="417"/>
      <c r="AB70" s="417"/>
      <c r="AC70" s="417"/>
      <c r="AD70" s="417"/>
      <c r="AE70" s="417"/>
      <c r="AF70" s="1073">
        <f t="shared" si="29"/>
        <v>0</v>
      </c>
      <c r="AG70" s="1074"/>
      <c r="AH70" s="1084"/>
      <c r="AI70" s="1085"/>
      <c r="AJ70" s="859"/>
      <c r="AK70" s="860"/>
      <c r="AM70" s="678"/>
      <c r="AN70" s="166" t="s">
        <v>48</v>
      </c>
      <c r="AO70" s="254">
        <f>M70</f>
        <v>0</v>
      </c>
      <c r="AP70" s="254">
        <f>M74</f>
        <v>0</v>
      </c>
      <c r="AQ70" s="259">
        <f>SUM(AO70:AP70)</f>
        <v>0</v>
      </c>
    </row>
    <row r="71" spans="2:43" ht="12.95" customHeight="1">
      <c r="C71" s="864"/>
      <c r="D71" s="900"/>
      <c r="E71" s="903"/>
      <c r="F71" s="667" t="s">
        <v>2</v>
      </c>
      <c r="G71" s="881" t="s">
        <v>76</v>
      </c>
      <c r="H71" s="411" t="s">
        <v>72</v>
      </c>
      <c r="I71" s="418">
        <f>+I70</f>
        <v>22.68</v>
      </c>
      <c r="J71" s="417" t="s">
        <v>73</v>
      </c>
      <c r="K71" s="419">
        <f>+K69</f>
        <v>1.4</v>
      </c>
      <c r="L71" s="415" t="s">
        <v>74</v>
      </c>
      <c r="M71" s="416">
        <f>AO44</f>
        <v>0</v>
      </c>
      <c r="N71" s="415" t="s">
        <v>75</v>
      </c>
      <c r="O71" s="417"/>
      <c r="P71" s="417"/>
      <c r="Q71" s="417"/>
      <c r="R71" s="417"/>
      <c r="S71" s="417"/>
      <c r="T71" s="417"/>
      <c r="U71" s="417"/>
      <c r="V71" s="417"/>
      <c r="W71" s="417"/>
      <c r="X71" s="417"/>
      <c r="Y71" s="417"/>
      <c r="Z71" s="417"/>
      <c r="AA71" s="417"/>
      <c r="AB71" s="417"/>
      <c r="AC71" s="417"/>
      <c r="AD71" s="417"/>
      <c r="AE71" s="417"/>
      <c r="AF71" s="1073">
        <f t="shared" si="29"/>
        <v>0</v>
      </c>
      <c r="AG71" s="1074"/>
      <c r="AH71" s="1084"/>
      <c r="AI71" s="1085"/>
      <c r="AJ71" s="859"/>
      <c r="AK71" s="860"/>
      <c r="AM71" s="1066" t="s">
        <v>26</v>
      </c>
      <c r="AN71" s="1067"/>
      <c r="AO71" s="254">
        <f>M71</f>
        <v>0</v>
      </c>
      <c r="AP71" s="254">
        <f>M75</f>
        <v>0</v>
      </c>
      <c r="AQ71" s="259">
        <f>SUM(AO71:AP71)</f>
        <v>0</v>
      </c>
    </row>
    <row r="72" spans="2:43" ht="12.95" customHeight="1" thickBot="1">
      <c r="C72" s="864"/>
      <c r="D72" s="900"/>
      <c r="E72" s="903"/>
      <c r="F72" s="667" t="s">
        <v>27</v>
      </c>
      <c r="G72" s="881"/>
      <c r="H72" s="420" t="s">
        <v>72</v>
      </c>
      <c r="I72" s="421">
        <f>+I70</f>
        <v>22.68</v>
      </c>
      <c r="J72" s="422" t="s">
        <v>73</v>
      </c>
      <c r="K72" s="423">
        <f>+K69</f>
        <v>1.4</v>
      </c>
      <c r="L72" s="424" t="s">
        <v>74</v>
      </c>
      <c r="M72" s="425">
        <f>AO45</f>
        <v>0</v>
      </c>
      <c r="N72" s="424" t="s">
        <v>75</v>
      </c>
      <c r="O72" s="422"/>
      <c r="P72" s="422"/>
      <c r="Q72" s="422"/>
      <c r="R72" s="422"/>
      <c r="S72" s="422"/>
      <c r="T72" s="422"/>
      <c r="U72" s="422"/>
      <c r="V72" s="422"/>
      <c r="W72" s="422"/>
      <c r="X72" s="422"/>
      <c r="Y72" s="422"/>
      <c r="Z72" s="422"/>
      <c r="AA72" s="422"/>
      <c r="AB72" s="422"/>
      <c r="AC72" s="422"/>
      <c r="AD72" s="422"/>
      <c r="AE72" s="422"/>
      <c r="AF72" s="1042">
        <f t="shared" si="29"/>
        <v>0</v>
      </c>
      <c r="AG72" s="1043"/>
      <c r="AH72" s="1086"/>
      <c r="AI72" s="1087"/>
      <c r="AJ72" s="859"/>
      <c r="AK72" s="860"/>
      <c r="AM72" s="1056" t="s">
        <v>27</v>
      </c>
      <c r="AN72" s="1057"/>
      <c r="AO72" s="255">
        <f>M72</f>
        <v>0</v>
      </c>
      <c r="AP72" s="255">
        <f>M76</f>
        <v>0</v>
      </c>
      <c r="AQ72" s="256">
        <f>SUM(AO72:AP72)</f>
        <v>0</v>
      </c>
    </row>
    <row r="73" spans="2:43" ht="12.95" customHeight="1" thickTop="1" thickBot="1">
      <c r="C73" s="864"/>
      <c r="D73" s="900"/>
      <c r="E73" s="904" t="s">
        <v>443</v>
      </c>
      <c r="F73" s="1077" t="s">
        <v>1</v>
      </c>
      <c r="G73" s="206" t="s">
        <v>47</v>
      </c>
      <c r="H73" s="404" t="s">
        <v>72</v>
      </c>
      <c r="I73" s="426">
        <f>+I69</f>
        <v>23.84</v>
      </c>
      <c r="J73" s="410" t="s">
        <v>73</v>
      </c>
      <c r="K73" s="427">
        <f>+K69</f>
        <v>1.4</v>
      </c>
      <c r="L73" s="408" t="s">
        <v>74</v>
      </c>
      <c r="M73" s="428">
        <f>AP42</f>
        <v>0</v>
      </c>
      <c r="N73" s="408" t="s">
        <v>75</v>
      </c>
      <c r="O73" s="410"/>
      <c r="P73" s="410"/>
      <c r="Q73" s="410"/>
      <c r="R73" s="410"/>
      <c r="S73" s="410"/>
      <c r="T73" s="410"/>
      <c r="U73" s="410"/>
      <c r="V73" s="410"/>
      <c r="W73" s="410"/>
      <c r="X73" s="410"/>
      <c r="Y73" s="410"/>
      <c r="Z73" s="410"/>
      <c r="AA73" s="410"/>
      <c r="AB73" s="410"/>
      <c r="AC73" s="410"/>
      <c r="AD73" s="410"/>
      <c r="AE73" s="410"/>
      <c r="AF73" s="1040">
        <f t="shared" si="29"/>
        <v>0</v>
      </c>
      <c r="AG73" s="1041"/>
      <c r="AH73" s="1048">
        <f>SUM(AF73:AG76)</f>
        <v>0</v>
      </c>
      <c r="AI73" s="1049"/>
      <c r="AJ73" s="859"/>
      <c r="AK73" s="860"/>
      <c r="AM73" s="1068" t="s">
        <v>12</v>
      </c>
      <c r="AN73" s="1069"/>
      <c r="AO73" s="257">
        <f>SUM(AO69:AO72)</f>
        <v>0</v>
      </c>
      <c r="AP73" s="257">
        <f>SUM(AP69:AP72)</f>
        <v>0</v>
      </c>
      <c r="AQ73" s="258">
        <f>SUM(AQ69:AQ72)</f>
        <v>0</v>
      </c>
    </row>
    <row r="74" spans="2:43" ht="12.95" customHeight="1">
      <c r="C74" s="864"/>
      <c r="D74" s="900"/>
      <c r="E74" s="905"/>
      <c r="F74" s="882"/>
      <c r="G74" s="666" t="s">
        <v>76</v>
      </c>
      <c r="H74" s="411" t="s">
        <v>72</v>
      </c>
      <c r="I74" s="418">
        <f>+I70</f>
        <v>22.68</v>
      </c>
      <c r="J74" s="417" t="s">
        <v>73</v>
      </c>
      <c r="K74" s="419">
        <f>+K73</f>
        <v>1.4</v>
      </c>
      <c r="L74" s="415" t="s">
        <v>74</v>
      </c>
      <c r="M74" s="416">
        <f>AP43</f>
        <v>0</v>
      </c>
      <c r="N74" s="415" t="s">
        <v>75</v>
      </c>
      <c r="O74" s="417"/>
      <c r="P74" s="417"/>
      <c r="Q74" s="417"/>
      <c r="R74" s="417"/>
      <c r="S74" s="417"/>
      <c r="T74" s="417"/>
      <c r="U74" s="417"/>
      <c r="V74" s="417"/>
      <c r="W74" s="417"/>
      <c r="X74" s="417"/>
      <c r="Y74" s="417"/>
      <c r="Z74" s="417"/>
      <c r="AA74" s="417"/>
      <c r="AB74" s="417"/>
      <c r="AC74" s="417"/>
      <c r="AD74" s="417"/>
      <c r="AE74" s="417"/>
      <c r="AF74" s="1073">
        <f t="shared" si="29"/>
        <v>0</v>
      </c>
      <c r="AG74" s="1074"/>
      <c r="AH74" s="1080"/>
      <c r="AI74" s="1081"/>
      <c r="AJ74" s="859"/>
      <c r="AK74" s="860"/>
    </row>
    <row r="75" spans="2:43" ht="12.95" customHeight="1" thickBot="1">
      <c r="C75" s="864"/>
      <c r="D75" s="900"/>
      <c r="E75" s="905"/>
      <c r="F75" s="667" t="s">
        <v>2</v>
      </c>
      <c r="G75" s="1078" t="s">
        <v>76</v>
      </c>
      <c r="H75" s="411" t="s">
        <v>72</v>
      </c>
      <c r="I75" s="418">
        <f>+I74</f>
        <v>22.68</v>
      </c>
      <c r="J75" s="417" t="s">
        <v>73</v>
      </c>
      <c r="K75" s="419">
        <f>+K73</f>
        <v>1.4</v>
      </c>
      <c r="L75" s="415" t="s">
        <v>74</v>
      </c>
      <c r="M75" s="416">
        <f>AP44</f>
        <v>0</v>
      </c>
      <c r="N75" s="415" t="s">
        <v>75</v>
      </c>
      <c r="O75" s="417"/>
      <c r="P75" s="417"/>
      <c r="Q75" s="417"/>
      <c r="R75" s="417"/>
      <c r="S75" s="417"/>
      <c r="T75" s="417"/>
      <c r="U75" s="417"/>
      <c r="V75" s="417"/>
      <c r="W75" s="417"/>
      <c r="X75" s="417"/>
      <c r="Y75" s="417"/>
      <c r="Z75" s="417"/>
      <c r="AA75" s="417"/>
      <c r="AB75" s="417"/>
      <c r="AC75" s="417"/>
      <c r="AD75" s="417"/>
      <c r="AE75" s="417"/>
      <c r="AF75" s="1073">
        <f t="shared" si="29"/>
        <v>0</v>
      </c>
      <c r="AG75" s="1074"/>
      <c r="AH75" s="1080"/>
      <c r="AI75" s="1081"/>
      <c r="AJ75" s="859"/>
      <c r="AK75" s="860"/>
      <c r="AM75" s="4" t="s">
        <v>475</v>
      </c>
    </row>
    <row r="76" spans="2:43" ht="12.95" customHeight="1">
      <c r="C76" s="864"/>
      <c r="D76" s="901"/>
      <c r="E76" s="906"/>
      <c r="F76" s="207" t="s">
        <v>27</v>
      </c>
      <c r="G76" s="1079"/>
      <c r="H76" s="411" t="s">
        <v>72</v>
      </c>
      <c r="I76" s="418">
        <f>+I74</f>
        <v>22.68</v>
      </c>
      <c r="J76" s="417" t="s">
        <v>73</v>
      </c>
      <c r="K76" s="419">
        <f>+K73</f>
        <v>1.4</v>
      </c>
      <c r="L76" s="415" t="s">
        <v>74</v>
      </c>
      <c r="M76" s="416">
        <f>AP45</f>
        <v>0</v>
      </c>
      <c r="N76" s="415" t="s">
        <v>75</v>
      </c>
      <c r="O76" s="429"/>
      <c r="P76" s="429"/>
      <c r="Q76" s="429"/>
      <c r="R76" s="429"/>
      <c r="S76" s="429"/>
      <c r="T76" s="429"/>
      <c r="U76" s="429"/>
      <c r="V76" s="429"/>
      <c r="W76" s="429"/>
      <c r="X76" s="429"/>
      <c r="Y76" s="429"/>
      <c r="Z76" s="429"/>
      <c r="AA76" s="429"/>
      <c r="AB76" s="429"/>
      <c r="AC76" s="429"/>
      <c r="AD76" s="429"/>
      <c r="AE76" s="429"/>
      <c r="AF76" s="1042">
        <f t="shared" si="29"/>
        <v>0</v>
      </c>
      <c r="AG76" s="1043"/>
      <c r="AH76" s="1050"/>
      <c r="AI76" s="1051"/>
      <c r="AJ76" s="859"/>
      <c r="AK76" s="860"/>
      <c r="AM76" s="1054" t="s">
        <v>60</v>
      </c>
      <c r="AN76" s="1055"/>
      <c r="AO76" s="178" t="s">
        <v>439</v>
      </c>
      <c r="AP76" s="178" t="s">
        <v>440</v>
      </c>
      <c r="AQ76" s="46" t="s">
        <v>55</v>
      </c>
    </row>
    <row r="77" spans="2:43" ht="12.95" customHeight="1" thickBot="1">
      <c r="C77" s="865"/>
      <c r="D77" s="870" t="s">
        <v>77</v>
      </c>
      <c r="E77" s="871"/>
      <c r="F77" s="871"/>
      <c r="G77" s="872"/>
      <c r="H77" s="430"/>
      <c r="I77" s="431"/>
      <c r="J77" s="430"/>
      <c r="K77" s="431"/>
      <c r="L77" s="430"/>
      <c r="M77" s="431"/>
      <c r="N77" s="430"/>
      <c r="O77" s="431"/>
      <c r="P77" s="430"/>
      <c r="Q77" s="431"/>
      <c r="R77" s="430"/>
      <c r="S77" s="431"/>
      <c r="T77" s="431"/>
      <c r="U77" s="431"/>
      <c r="V77" s="431"/>
      <c r="W77" s="431"/>
      <c r="X77" s="431"/>
      <c r="Y77" s="431"/>
      <c r="Z77" s="431"/>
      <c r="AA77" s="431"/>
      <c r="AB77" s="431"/>
      <c r="AC77" s="431"/>
      <c r="AD77" s="431"/>
      <c r="AE77" s="431"/>
      <c r="AF77" s="431"/>
      <c r="AG77" s="432"/>
      <c r="AH77" s="1044">
        <f>INT(SUM(AH67:AI76))</f>
        <v>0</v>
      </c>
      <c r="AI77" s="1045"/>
      <c r="AJ77" s="861"/>
      <c r="AK77" s="862"/>
      <c r="AM77" s="1004" t="s">
        <v>25</v>
      </c>
      <c r="AN77" s="1029"/>
      <c r="AO77" s="254">
        <f>J79+N79+R79</f>
        <v>0</v>
      </c>
      <c r="AP77" s="254">
        <f>J81+N81+R81</f>
        <v>0</v>
      </c>
      <c r="AQ77" s="259">
        <f t="shared" ref="AQ77:AQ78" si="30">SUM(AO77:AP77)</f>
        <v>0</v>
      </c>
    </row>
    <row r="78" spans="2:43" ht="12.95" customHeight="1" thickTop="1" thickBot="1">
      <c r="C78" s="863" t="s">
        <v>444</v>
      </c>
      <c r="D78" s="866" t="s">
        <v>450</v>
      </c>
      <c r="E78" s="867"/>
      <c r="F78" s="867"/>
      <c r="G78" s="868"/>
      <c r="H78" s="433">
        <f>料金表!$F$14</f>
        <v>770</v>
      </c>
      <c r="I78" s="434" t="s">
        <v>78</v>
      </c>
      <c r="J78" s="654">
        <f>IF($S$61=0,0,COUNTIFS($F$61:$Q$62,"&gt;="&amp;料金表!$D$14,$F$61:$Q$62,"&lt;="&amp;料金表!$E$14))</f>
        <v>0</v>
      </c>
      <c r="K78" s="435" t="s">
        <v>79</v>
      </c>
      <c r="L78" s="436">
        <f>料金表!$F$15</f>
        <v>1298</v>
      </c>
      <c r="M78" s="434" t="s">
        <v>78</v>
      </c>
      <c r="N78" s="654">
        <f>COUNTIFS($F$61:$Q$62,"&gt;"&amp;料金表!$D$15,$F$61:$Q$62,"&lt;="&amp;料金表!$E$15)</f>
        <v>0</v>
      </c>
      <c r="O78" s="435" t="s">
        <v>79</v>
      </c>
      <c r="P78" s="436">
        <f>料金表!$F$16</f>
        <v>2728</v>
      </c>
      <c r="Q78" s="434" t="s">
        <v>78</v>
      </c>
      <c r="R78" s="654">
        <f>COUNTIFS($F$61:$Q$62,"&gt;"&amp;料金表!$D$16)</f>
        <v>0</v>
      </c>
      <c r="S78" s="435" t="s">
        <v>69</v>
      </c>
      <c r="T78" s="437"/>
      <c r="U78" s="437"/>
      <c r="V78" s="437"/>
      <c r="W78" s="437"/>
      <c r="X78" s="437"/>
      <c r="Y78" s="437"/>
      <c r="Z78" s="437"/>
      <c r="AA78" s="437"/>
      <c r="AB78" s="437"/>
      <c r="AC78" s="437"/>
      <c r="AD78" s="437"/>
      <c r="AE78" s="437"/>
      <c r="AF78" s="1075">
        <f>+H78*J78+L78*N78+P78*R78</f>
        <v>0</v>
      </c>
      <c r="AG78" s="1076"/>
      <c r="AH78" s="1046">
        <f>AF78</f>
        <v>0</v>
      </c>
      <c r="AI78" s="1047"/>
      <c r="AJ78" s="857" t="s">
        <v>580</v>
      </c>
      <c r="AK78" s="858"/>
      <c r="AM78" s="1030" t="s">
        <v>26</v>
      </c>
      <c r="AN78" s="1031"/>
      <c r="AO78" s="255">
        <f>+J80+N80+R80</f>
        <v>0</v>
      </c>
      <c r="AP78" s="255">
        <f>J82+N82+R82</f>
        <v>0</v>
      </c>
      <c r="AQ78" s="256">
        <f t="shared" si="30"/>
        <v>0</v>
      </c>
    </row>
    <row r="79" spans="2:43" ht="12.95" customHeight="1" thickTop="1" thickBot="1">
      <c r="C79" s="864"/>
      <c r="D79" s="869" t="s">
        <v>70</v>
      </c>
      <c r="E79" s="1034" t="s">
        <v>442</v>
      </c>
      <c r="F79" s="1036" t="s">
        <v>459</v>
      </c>
      <c r="G79" s="1037"/>
      <c r="H79" s="438">
        <f>料金表!$G$17</f>
        <v>103.77</v>
      </c>
      <c r="I79" s="439" t="s">
        <v>80</v>
      </c>
      <c r="J79" s="457">
        <f>IF($S$61=0,0,SUMIFS($F$54:$Q$54,$F$54:$Q$54,"&gt;="&amp;料金表!$D$14,$F$54:$Q$54,"&lt;="&amp;料金表!$E$14))</f>
        <v>0</v>
      </c>
      <c r="K79" s="439" t="s">
        <v>81</v>
      </c>
      <c r="L79" s="440">
        <f>料金表!$G$18</f>
        <v>94.97</v>
      </c>
      <c r="M79" s="439" t="s">
        <v>80</v>
      </c>
      <c r="N79" s="457">
        <f>SUMIFS($F$54:$Q$54,$F$54:$Q$54,"&gt;"&amp;料金表!$D$15,$F$54:$Q$54,"&lt;="&amp;料金表!$E$15)</f>
        <v>0</v>
      </c>
      <c r="O79" s="439" t="s">
        <v>81</v>
      </c>
      <c r="P79" s="440">
        <f>料金表!$G$19</f>
        <v>80.67</v>
      </c>
      <c r="Q79" s="439" t="s">
        <v>80</v>
      </c>
      <c r="R79" s="457">
        <f>SUMIFS($F$54:$Q$54,$F$54:$Q$54,"&gt;"&amp;料金表!$D$16)</f>
        <v>0</v>
      </c>
      <c r="S79" s="439" t="s">
        <v>82</v>
      </c>
      <c r="T79" s="441"/>
      <c r="U79" s="441"/>
      <c r="V79" s="441"/>
      <c r="W79" s="441"/>
      <c r="X79" s="441"/>
      <c r="Y79" s="441"/>
      <c r="Z79" s="441"/>
      <c r="AA79" s="441"/>
      <c r="AB79" s="441"/>
      <c r="AC79" s="441"/>
      <c r="AD79" s="441"/>
      <c r="AE79" s="441"/>
      <c r="AF79" s="1040">
        <f>+H79*J79+L79*N79+P79*R79</f>
        <v>0</v>
      </c>
      <c r="AG79" s="1041"/>
      <c r="AH79" s="1048">
        <f>SUM(AF79:AG80)</f>
        <v>0</v>
      </c>
      <c r="AI79" s="1049"/>
      <c r="AJ79" s="859"/>
      <c r="AK79" s="860"/>
      <c r="AM79" s="1032" t="s">
        <v>12</v>
      </c>
      <c r="AN79" s="1033"/>
      <c r="AO79" s="257">
        <f>SUM(AO77:AO78)</f>
        <v>0</v>
      </c>
      <c r="AP79" s="257">
        <f>SUM(AP77:AP78)</f>
        <v>0</v>
      </c>
      <c r="AQ79" s="258">
        <f>SUM(AQ77:AQ78)</f>
        <v>0</v>
      </c>
    </row>
    <row r="80" spans="2:43" ht="12.95" customHeight="1">
      <c r="C80" s="864"/>
      <c r="D80" s="869"/>
      <c r="E80" s="1072"/>
      <c r="F80" s="1038" t="s">
        <v>454</v>
      </c>
      <c r="G80" s="1039"/>
      <c r="H80" s="442">
        <f>料金表!$G$14</f>
        <v>119.73</v>
      </c>
      <c r="I80" s="424" t="s">
        <v>80</v>
      </c>
      <c r="J80" s="655">
        <f>SUMIFS($F$55:$Q$55,$F$55:$Q$55,"&gt;="&amp;料金表!$D$14,$F$55:$Q$55,"&lt;="&amp;料金表!$E$14)</f>
        <v>0</v>
      </c>
      <c r="K80" s="424" t="s">
        <v>81</v>
      </c>
      <c r="L80" s="443">
        <f>料金表!$G$15</f>
        <v>110.93</v>
      </c>
      <c r="M80" s="424" t="s">
        <v>80</v>
      </c>
      <c r="N80" s="655">
        <f>SUMIFS($F$55:$Q$55,$F$55:$Q$55,"&gt;"&amp;料金表!$D$15,$F$55:$Q$55,"&lt;="&amp;料金表!$E$15)</f>
        <v>0</v>
      </c>
      <c r="O80" s="424" t="s">
        <v>81</v>
      </c>
      <c r="P80" s="443">
        <f>料金表!$G$16</f>
        <v>96.63</v>
      </c>
      <c r="Q80" s="424" t="s">
        <v>80</v>
      </c>
      <c r="R80" s="655">
        <f>SUMIFS($F$55:$Q$55,$F$55:$Q$55,"&gt;"&amp;料金表!$D$16)</f>
        <v>0</v>
      </c>
      <c r="S80" s="424" t="s">
        <v>473</v>
      </c>
      <c r="T80" s="422"/>
      <c r="U80" s="422"/>
      <c r="V80" s="422"/>
      <c r="W80" s="422"/>
      <c r="X80" s="422"/>
      <c r="Y80" s="422"/>
      <c r="Z80" s="422"/>
      <c r="AA80" s="422"/>
      <c r="AB80" s="422"/>
      <c r="AC80" s="422"/>
      <c r="AD80" s="422"/>
      <c r="AE80" s="422"/>
      <c r="AF80" s="1042">
        <f>+H80*J80+L80*N80+P80*R80</f>
        <v>0</v>
      </c>
      <c r="AG80" s="1043"/>
      <c r="AH80" s="1050"/>
      <c r="AI80" s="1051"/>
      <c r="AJ80" s="859"/>
      <c r="AK80" s="860"/>
    </row>
    <row r="81" spans="3:43" ht="12.95" customHeight="1" thickBot="1">
      <c r="C81" s="864"/>
      <c r="D81" s="869"/>
      <c r="E81" s="1034" t="s">
        <v>440</v>
      </c>
      <c r="F81" s="1036" t="s">
        <v>459</v>
      </c>
      <c r="G81" s="1037"/>
      <c r="H81" s="438">
        <f>+H79</f>
        <v>103.77</v>
      </c>
      <c r="I81" s="439" t="s">
        <v>80</v>
      </c>
      <c r="J81" s="457">
        <f>SUMIFS($T$54:$AE$54,$T$54:$AE$54,"&gt;="&amp;料金表!$D$14,$T$54:$AE$54,"&lt;="&amp;料金表!$E$14)</f>
        <v>0</v>
      </c>
      <c r="K81" s="439" t="s">
        <v>81</v>
      </c>
      <c r="L81" s="444">
        <f>+L79</f>
        <v>94.97</v>
      </c>
      <c r="M81" s="439" t="s">
        <v>80</v>
      </c>
      <c r="N81" s="457">
        <f>SUMIFS($T$54:$AE$54,$T$54:$AE$54,"&gt;"&amp;料金表!$D$15,$T$54:$AE$54,"&lt;="&amp;料金表!$E$15)</f>
        <v>0</v>
      </c>
      <c r="O81" s="439" t="s">
        <v>81</v>
      </c>
      <c r="P81" s="444">
        <f>+P79</f>
        <v>80.67</v>
      </c>
      <c r="Q81" s="439" t="s">
        <v>80</v>
      </c>
      <c r="R81" s="457">
        <f>SUMIFS($T$54:$AE$54,$T$54:$AE$54,"&gt;"&amp;料金表!$D$16)</f>
        <v>0</v>
      </c>
      <c r="S81" s="439" t="s">
        <v>473</v>
      </c>
      <c r="T81" s="441"/>
      <c r="U81" s="441"/>
      <c r="V81" s="441"/>
      <c r="W81" s="441"/>
      <c r="X81" s="441"/>
      <c r="Y81" s="441"/>
      <c r="Z81" s="441"/>
      <c r="AA81" s="441"/>
      <c r="AB81" s="441"/>
      <c r="AC81" s="441"/>
      <c r="AD81" s="441"/>
      <c r="AE81" s="441"/>
      <c r="AF81" s="1040">
        <f>+H81*J81+L81*N81+P81*R81</f>
        <v>0</v>
      </c>
      <c r="AG81" s="1041"/>
      <c r="AH81" s="1048">
        <f>SUM(AF81:AG82)</f>
        <v>0</v>
      </c>
      <c r="AI81" s="1049"/>
      <c r="AJ81" s="859"/>
      <c r="AK81" s="860"/>
      <c r="AM81" s="4" t="s">
        <v>476</v>
      </c>
    </row>
    <row r="82" spans="3:43" ht="12.95" customHeight="1">
      <c r="C82" s="864"/>
      <c r="D82" s="869"/>
      <c r="E82" s="1035"/>
      <c r="F82" s="1038" t="s">
        <v>454</v>
      </c>
      <c r="G82" s="1039"/>
      <c r="H82" s="442">
        <f>+H80</f>
        <v>119.73</v>
      </c>
      <c r="I82" s="424" t="s">
        <v>80</v>
      </c>
      <c r="J82" s="655">
        <f>SUMIFS($T$55:$AE$55,$T$55:$AE$55,"&gt;="&amp;料金表!$D$14,$T$55:$AE$55,"&lt;="&amp;料金表!$E$14)</f>
        <v>0</v>
      </c>
      <c r="K82" s="424" t="s">
        <v>81</v>
      </c>
      <c r="L82" s="443">
        <f>+L80</f>
        <v>110.93</v>
      </c>
      <c r="M82" s="424" t="s">
        <v>80</v>
      </c>
      <c r="N82" s="655">
        <f>SUMIFS($T$55:$AE$55,$T$55:$AE$55,"&gt;"&amp;料金表!$D$15,$T$55:$AE$55,"&lt;="&amp;料金表!$E$15)</f>
        <v>0</v>
      </c>
      <c r="O82" s="424" t="s">
        <v>81</v>
      </c>
      <c r="P82" s="443">
        <f>+P80</f>
        <v>96.63</v>
      </c>
      <c r="Q82" s="424" t="s">
        <v>80</v>
      </c>
      <c r="R82" s="655">
        <f>SUMIFS($T$55:$AE$55,$T$55:$AE$55,"&gt;"&amp;料金表!$D$16)</f>
        <v>0</v>
      </c>
      <c r="S82" s="424" t="s">
        <v>473</v>
      </c>
      <c r="T82" s="422"/>
      <c r="U82" s="422"/>
      <c r="V82" s="422"/>
      <c r="W82" s="422"/>
      <c r="X82" s="422"/>
      <c r="Y82" s="422"/>
      <c r="Z82" s="422"/>
      <c r="AA82" s="422"/>
      <c r="AB82" s="422"/>
      <c r="AC82" s="422"/>
      <c r="AD82" s="422"/>
      <c r="AE82" s="422"/>
      <c r="AF82" s="1042">
        <f>+H82*J82+L82*N82+P82*R82</f>
        <v>0</v>
      </c>
      <c r="AG82" s="1043"/>
      <c r="AH82" s="1050"/>
      <c r="AI82" s="1051"/>
      <c r="AJ82" s="859"/>
      <c r="AK82" s="860"/>
      <c r="AM82" s="1070" t="s">
        <v>60</v>
      </c>
      <c r="AN82" s="1071"/>
      <c r="AO82" s="178" t="s">
        <v>439</v>
      </c>
      <c r="AP82" s="178" t="s">
        <v>440</v>
      </c>
      <c r="AQ82" s="46" t="s">
        <v>55</v>
      </c>
    </row>
    <row r="83" spans="3:43" ht="12.95" customHeight="1" thickBot="1">
      <c r="C83" s="865"/>
      <c r="D83" s="870" t="s">
        <v>77</v>
      </c>
      <c r="E83" s="871"/>
      <c r="F83" s="871"/>
      <c r="G83" s="872"/>
      <c r="H83" s="445"/>
      <c r="I83" s="446"/>
      <c r="J83" s="447"/>
      <c r="K83" s="446"/>
      <c r="L83" s="448"/>
      <c r="M83" s="446"/>
      <c r="N83" s="447"/>
      <c r="O83" s="446"/>
      <c r="P83" s="448"/>
      <c r="Q83" s="446"/>
      <c r="R83" s="447"/>
      <c r="S83" s="446"/>
      <c r="T83" s="446"/>
      <c r="U83" s="446"/>
      <c r="V83" s="446"/>
      <c r="W83" s="446"/>
      <c r="X83" s="446"/>
      <c r="Y83" s="446"/>
      <c r="Z83" s="446"/>
      <c r="AA83" s="446"/>
      <c r="AB83" s="446"/>
      <c r="AC83" s="446"/>
      <c r="AD83" s="446"/>
      <c r="AE83" s="446"/>
      <c r="AF83" s="449"/>
      <c r="AG83" s="450"/>
      <c r="AH83" s="1044">
        <f>INT(SUM(AH78:AI82))</f>
        <v>0</v>
      </c>
      <c r="AI83" s="1045"/>
      <c r="AJ83" s="861"/>
      <c r="AK83" s="862"/>
      <c r="AM83" s="1060" t="s">
        <v>477</v>
      </c>
      <c r="AN83" s="1061"/>
      <c r="AO83" s="255">
        <f>J85+N85+R85+V85+Z85+AD85+J86+N86+R86+V86+Z86</f>
        <v>0</v>
      </c>
      <c r="AP83" s="255">
        <f>J87+N87+R87+V87+Z87+AD87+J88+N88+R88+V88+Z88</f>
        <v>0</v>
      </c>
      <c r="AQ83" s="256">
        <f t="shared" ref="AQ83" si="31">SUM(AO83:AP83)</f>
        <v>0</v>
      </c>
    </row>
    <row r="84" spans="3:43" ht="12.95" customHeight="1" thickTop="1" thickBot="1">
      <c r="C84" s="863" t="s">
        <v>445</v>
      </c>
      <c r="D84" s="866" t="s">
        <v>450</v>
      </c>
      <c r="E84" s="867"/>
      <c r="F84" s="867"/>
      <c r="G84" s="868"/>
      <c r="H84" s="451">
        <f>料金表!$F$25</f>
        <v>1500</v>
      </c>
      <c r="I84" s="402" t="s">
        <v>78</v>
      </c>
      <c r="J84" s="656">
        <f>IF(R63=0,0,12)</f>
        <v>0</v>
      </c>
      <c r="K84" s="452" t="s">
        <v>69</v>
      </c>
      <c r="L84" s="453"/>
      <c r="M84" s="124"/>
      <c r="N84" s="454"/>
      <c r="O84" s="124"/>
      <c r="P84" s="453"/>
      <c r="Q84" s="124"/>
      <c r="R84" s="454"/>
      <c r="S84" s="124"/>
      <c r="T84" s="453"/>
      <c r="U84" s="124"/>
      <c r="V84" s="454"/>
      <c r="W84" s="124"/>
      <c r="X84" s="453"/>
      <c r="Y84" s="124"/>
      <c r="Z84" s="454"/>
      <c r="AA84" s="124"/>
      <c r="AB84" s="453"/>
      <c r="AC84" s="124"/>
      <c r="AD84" s="454"/>
      <c r="AE84" s="124"/>
      <c r="AF84" s="455"/>
      <c r="AG84" s="403"/>
      <c r="AH84" s="1046">
        <f>+H84*J84</f>
        <v>0</v>
      </c>
      <c r="AI84" s="1047"/>
      <c r="AJ84" s="857" t="s">
        <v>574</v>
      </c>
      <c r="AK84" s="858"/>
      <c r="AM84" s="1032" t="s">
        <v>12</v>
      </c>
      <c r="AN84" s="1033"/>
      <c r="AO84" s="257">
        <f>SUM(AO83)</f>
        <v>0</v>
      </c>
      <c r="AP84" s="257">
        <f t="shared" ref="AP84:AQ84" si="32">SUM(AP83)</f>
        <v>0</v>
      </c>
      <c r="AQ84" s="258">
        <f t="shared" si="32"/>
        <v>0</v>
      </c>
    </row>
    <row r="85" spans="3:43" ht="12.95" customHeight="1">
      <c r="C85" s="864"/>
      <c r="D85" s="869" t="s">
        <v>70</v>
      </c>
      <c r="E85" s="873" t="s">
        <v>442</v>
      </c>
      <c r="F85" s="874"/>
      <c r="G85" s="875"/>
      <c r="H85" s="456">
        <f>料金表!$F$28</f>
        <v>399</v>
      </c>
      <c r="I85" s="439" t="s">
        <v>80</v>
      </c>
      <c r="J85" s="457">
        <f>IF($R$63=0,0,SUMIFS($F$57:$Q$57,$F$57:$Q$57,"&gt;="&amp;料金表!$D$28,$F$57:$Q$57,"&lt;="&amp;料金表!$E$28))</f>
        <v>0</v>
      </c>
      <c r="K85" s="439" t="s">
        <v>81</v>
      </c>
      <c r="L85" s="444">
        <f>料金表!$F$29</f>
        <v>389</v>
      </c>
      <c r="M85" s="439" t="s">
        <v>80</v>
      </c>
      <c r="N85" s="457">
        <f>SUMIFS($F$57:$Q$57,$F$57:$Q$57,"&gt;="&amp;料金表!$D$29,$F$57:$Q$57,"&lt;"&amp;料金表!$E$29)</f>
        <v>0</v>
      </c>
      <c r="O85" s="439" t="s">
        <v>81</v>
      </c>
      <c r="P85" s="457">
        <f>料金表!$F$30</f>
        <v>379</v>
      </c>
      <c r="Q85" s="439" t="s">
        <v>80</v>
      </c>
      <c r="R85" s="457">
        <f>SUMIFS($F$57:$Q$57,$F$57:$Q$57,"&gt;="&amp;料金表!$D$30,$F$57:$Q$57,"&lt;"&amp;料金表!$E$30)</f>
        <v>0</v>
      </c>
      <c r="S85" s="439" t="s">
        <v>81</v>
      </c>
      <c r="T85" s="444">
        <f>料金表!$F$31</f>
        <v>369</v>
      </c>
      <c r="U85" s="439" t="s">
        <v>80</v>
      </c>
      <c r="V85" s="457">
        <f>SUMIFS($F$57:$Q$57,$F$57:$Q$57,"&gt;="&amp;料金表!$D$31,$F$57:$Q$57,"&lt;"&amp;料金表!$E$31)</f>
        <v>0</v>
      </c>
      <c r="W85" s="439" t="s">
        <v>81</v>
      </c>
      <c r="X85" s="457">
        <f>料金表!$F$32</f>
        <v>359</v>
      </c>
      <c r="Y85" s="439" t="s">
        <v>80</v>
      </c>
      <c r="Z85" s="457">
        <f>SUMIFS($F$57:$Q$57,$F$57:$Q$57,"&gt;="&amp;料金表!$D$32,$F$57:$Q$57,"&lt;"&amp;料金表!$E$32)</f>
        <v>0</v>
      </c>
      <c r="AA85" s="439" t="s">
        <v>81</v>
      </c>
      <c r="AB85" s="457">
        <f>料金表!$F$33</f>
        <v>349</v>
      </c>
      <c r="AC85" s="439" t="s">
        <v>80</v>
      </c>
      <c r="AD85" s="457">
        <f>SUMIFS($F$57:$Q$57,$F$57:$Q$57,"&gt;="&amp;料金表!$D$33,$F$57:$Q$57,"&lt;"&amp;料金表!$E$33)</f>
        <v>0</v>
      </c>
      <c r="AE85" s="439" t="s">
        <v>81</v>
      </c>
      <c r="AF85" s="458"/>
      <c r="AG85" s="675"/>
      <c r="AH85" s="1048">
        <f>+H85*J85+L85*N85+P85*R85+T85*V85+X85*Z85+AB85*AD85+H86*J86+L86*N86+P86*R86+T86*V86+X86*Z86</f>
        <v>0</v>
      </c>
      <c r="AI85" s="1049"/>
      <c r="AJ85" s="859"/>
      <c r="AK85" s="860"/>
    </row>
    <row r="86" spans="3:43" ht="12.95" customHeight="1">
      <c r="C86" s="864"/>
      <c r="D86" s="869"/>
      <c r="E86" s="876"/>
      <c r="F86" s="877"/>
      <c r="G86" s="878"/>
      <c r="H86" s="460">
        <f>料金表!$F$34</f>
        <v>339</v>
      </c>
      <c r="I86" s="424" t="s">
        <v>80</v>
      </c>
      <c r="J86" s="655">
        <f>SUMIFS($F$57:$Q$57,$F$57:$Q$57,"&gt;="&amp;料金表!$D$34,$F$57:$Q$57,"&lt;"&amp;料金表!$E$34)</f>
        <v>0</v>
      </c>
      <c r="K86" s="424" t="s">
        <v>81</v>
      </c>
      <c r="L86" s="443">
        <f>料金表!$F$35</f>
        <v>329</v>
      </c>
      <c r="M86" s="424" t="s">
        <v>80</v>
      </c>
      <c r="N86" s="655">
        <f>SUMIFS($F$57:$Q$57,$F$57:$Q$57,"&gt;="&amp;料金表!$D$35,$F$57:$Q$57,"&lt;"&amp;料金表!$E$35)</f>
        <v>0</v>
      </c>
      <c r="O86" s="424" t="s">
        <v>81</v>
      </c>
      <c r="P86" s="443">
        <f>料金表!$F$36</f>
        <v>319</v>
      </c>
      <c r="Q86" s="424" t="s">
        <v>80</v>
      </c>
      <c r="R86" s="655">
        <f>SUMIFS($F$57:$Q$57,$F$57:$Q$57,"&gt;="&amp;料金表!$D$36,$F$57:$Q$57,"&lt;"&amp;料金表!$E$36)</f>
        <v>0</v>
      </c>
      <c r="S86" s="424" t="s">
        <v>81</v>
      </c>
      <c r="T86" s="443">
        <f>料金表!$F$37</f>
        <v>309</v>
      </c>
      <c r="U86" s="424" t="s">
        <v>80</v>
      </c>
      <c r="V86" s="655">
        <f>SUMIFS($F$57:$Q$57,$F$57:$Q$57,"&gt;="&amp;料金表!$D$37,$F$57:$Q$57,"&lt;"&amp;料金表!$E$37)</f>
        <v>0</v>
      </c>
      <c r="W86" s="424" t="s">
        <v>81</v>
      </c>
      <c r="X86" s="443">
        <f>料金表!$F$38</f>
        <v>299</v>
      </c>
      <c r="Y86" s="424" t="s">
        <v>80</v>
      </c>
      <c r="Z86" s="655">
        <f>SUMIFS($F$57:$Q$57,$F$57:$Q$57,"&gt;="&amp;料金表!$D$38)</f>
        <v>0</v>
      </c>
      <c r="AA86" s="424" t="s">
        <v>82</v>
      </c>
      <c r="AB86" s="443"/>
      <c r="AC86" s="422"/>
      <c r="AD86" s="461"/>
      <c r="AE86" s="422"/>
      <c r="AF86" s="462"/>
      <c r="AG86" s="676"/>
      <c r="AH86" s="1050"/>
      <c r="AI86" s="1051"/>
      <c r="AJ86" s="859"/>
      <c r="AK86" s="860"/>
    </row>
    <row r="87" spans="3:43" ht="12.95" customHeight="1">
      <c r="C87" s="864"/>
      <c r="D87" s="869"/>
      <c r="E87" s="873" t="s">
        <v>440</v>
      </c>
      <c r="F87" s="874"/>
      <c r="G87" s="875"/>
      <c r="H87" s="464">
        <f>+H85</f>
        <v>399</v>
      </c>
      <c r="I87" s="408" t="s">
        <v>80</v>
      </c>
      <c r="J87" s="457">
        <f>IF($R$63=0,0,SUMIFS($T$57:$AE$57,$T$57:$AE$57,"&gt;="&amp;料金表!$D$28,$T$57:$AE$57,"&lt;="&amp;料金表!$E$28))</f>
        <v>0</v>
      </c>
      <c r="K87" s="408" t="s">
        <v>81</v>
      </c>
      <c r="L87" s="465">
        <f>+L85</f>
        <v>389</v>
      </c>
      <c r="M87" s="408" t="s">
        <v>80</v>
      </c>
      <c r="N87" s="457">
        <f>SUMIFS($T$57:$AE$57,$T$57:$AE$57,"&gt;="&amp;料金表!$D$29,$T$57:$AE$57,"&lt;"&amp;料金表!$E$29)</f>
        <v>0</v>
      </c>
      <c r="O87" s="408" t="s">
        <v>81</v>
      </c>
      <c r="P87" s="465">
        <f>+P85</f>
        <v>379</v>
      </c>
      <c r="Q87" s="408" t="s">
        <v>80</v>
      </c>
      <c r="R87" s="457">
        <f>SUMIFS($T$57:$AE$57,$T$57:$AE$57,"&gt;="&amp;料金表!$D$30,$T$57:$AE$57,"&lt;"&amp;料金表!$E$30)</f>
        <v>0</v>
      </c>
      <c r="S87" s="408" t="s">
        <v>81</v>
      </c>
      <c r="T87" s="465">
        <f>+T85</f>
        <v>369</v>
      </c>
      <c r="U87" s="408" t="s">
        <v>80</v>
      </c>
      <c r="V87" s="457">
        <f>SUMIFS($T$57:$AE$57,$T$57:$AE$57,"&gt;="&amp;料金表!$D$31,$T$57:$AE$57,"&lt;"&amp;料金表!$E$31)</f>
        <v>0</v>
      </c>
      <c r="W87" s="408" t="s">
        <v>81</v>
      </c>
      <c r="X87" s="465">
        <f>+X85</f>
        <v>359</v>
      </c>
      <c r="Y87" s="408" t="s">
        <v>80</v>
      </c>
      <c r="Z87" s="457">
        <f>SUMIFS($T$57:$AE$57,$T$57:$AE$57,"&gt;="&amp;料金表!$D$32,$T$57:$AE$57,"&lt;"&amp;料金表!$E$32)</f>
        <v>0</v>
      </c>
      <c r="AA87" s="408" t="s">
        <v>81</v>
      </c>
      <c r="AB87" s="465">
        <f>+AB85</f>
        <v>349</v>
      </c>
      <c r="AC87" s="408" t="s">
        <v>80</v>
      </c>
      <c r="AD87" s="457">
        <f>SUMIFS($T$57:$AE$57,$T$57:$AE$57,"&gt;="&amp;料金表!$D$33,$T$57:$AE$57,"&lt;"&amp;料金表!$E$33)</f>
        <v>0</v>
      </c>
      <c r="AE87" s="439" t="s">
        <v>81</v>
      </c>
      <c r="AF87" s="458"/>
      <c r="AG87" s="466"/>
      <c r="AH87" s="1048">
        <f>+H87*J87+L87*N87+P87*R87+T87*V87+X87*Z87+AB87*AD87+H88*J88+L88*N88+P88*R88+T88*V88+X88*Z88</f>
        <v>0</v>
      </c>
      <c r="AI87" s="1049"/>
      <c r="AJ87" s="859"/>
      <c r="AK87" s="860"/>
    </row>
    <row r="88" spans="3:43" ht="12.95" customHeight="1">
      <c r="C88" s="864"/>
      <c r="D88" s="869"/>
      <c r="E88" s="876"/>
      <c r="F88" s="877"/>
      <c r="G88" s="878"/>
      <c r="H88" s="460">
        <f>+H86</f>
        <v>339</v>
      </c>
      <c r="I88" s="424" t="s">
        <v>80</v>
      </c>
      <c r="J88" s="655">
        <f>SUMIFS($T$57:$AE$57,$T$57:$AE$57,"&gt;="&amp;料金表!$D$34,$T$57:$AE$57,"&lt;"&amp;料金表!$E$34)</f>
        <v>0</v>
      </c>
      <c r="K88" s="424" t="s">
        <v>81</v>
      </c>
      <c r="L88" s="443">
        <f>+L86</f>
        <v>329</v>
      </c>
      <c r="M88" s="424" t="s">
        <v>80</v>
      </c>
      <c r="N88" s="655">
        <f>SUMIFS($T$57:$AE$57,$T$57:$AE$57,"&gt;="&amp;料金表!$D$35,$T$57:$AE$57,"&lt;"&amp;料金表!$E$35)</f>
        <v>0</v>
      </c>
      <c r="O88" s="424" t="s">
        <v>81</v>
      </c>
      <c r="P88" s="443">
        <f>+P86</f>
        <v>319</v>
      </c>
      <c r="Q88" s="424" t="s">
        <v>80</v>
      </c>
      <c r="R88" s="655">
        <f>SUMIFS($T$57:$AE$57,$T$57:$AE$57,"&gt;="&amp;料金表!$D$36,$T$57:$AE$57,"&lt;"&amp;料金表!$E$36)</f>
        <v>0</v>
      </c>
      <c r="S88" s="424" t="s">
        <v>81</v>
      </c>
      <c r="T88" s="443">
        <f>+T86</f>
        <v>309</v>
      </c>
      <c r="U88" s="424" t="s">
        <v>80</v>
      </c>
      <c r="V88" s="655">
        <f>SUMIFS($T$57:$AE$57,$T$57:$AE$57,"&gt;="&amp;料金表!$D$37,$T$57:$AE$57,"&lt;"&amp;料金表!$E$37)</f>
        <v>0</v>
      </c>
      <c r="W88" s="424" t="s">
        <v>81</v>
      </c>
      <c r="X88" s="443">
        <f>+X86</f>
        <v>299</v>
      </c>
      <c r="Y88" s="424" t="s">
        <v>80</v>
      </c>
      <c r="Z88" s="655">
        <f>SUMIFS($T$57:$AE$57,$T$57:$AE$57,"&gt;="&amp;料金表!$D$38)</f>
        <v>0</v>
      </c>
      <c r="AA88" s="424" t="s">
        <v>82</v>
      </c>
      <c r="AB88" s="443"/>
      <c r="AC88" s="422"/>
      <c r="AD88" s="461"/>
      <c r="AE88" s="422"/>
      <c r="AF88" s="462"/>
      <c r="AG88" s="676"/>
      <c r="AH88" s="1050"/>
      <c r="AI88" s="1051"/>
      <c r="AJ88" s="859"/>
      <c r="AK88" s="860"/>
    </row>
    <row r="89" spans="3:43" ht="12.95" customHeight="1" thickBot="1">
      <c r="C89" s="865"/>
      <c r="D89" s="870" t="s">
        <v>77</v>
      </c>
      <c r="E89" s="871"/>
      <c r="F89" s="871"/>
      <c r="G89" s="872"/>
      <c r="H89" s="467"/>
      <c r="I89" s="446"/>
      <c r="J89" s="447"/>
      <c r="K89" s="446"/>
      <c r="L89" s="447"/>
      <c r="M89" s="446"/>
      <c r="N89" s="447"/>
      <c r="O89" s="446"/>
      <c r="P89" s="448"/>
      <c r="Q89" s="446"/>
      <c r="R89" s="447"/>
      <c r="S89" s="431"/>
      <c r="T89" s="468"/>
      <c r="U89" s="431"/>
      <c r="V89" s="430"/>
      <c r="W89" s="431"/>
      <c r="X89" s="468"/>
      <c r="Y89" s="431"/>
      <c r="Z89" s="430"/>
      <c r="AA89" s="431"/>
      <c r="AB89" s="468"/>
      <c r="AC89" s="431"/>
      <c r="AD89" s="430"/>
      <c r="AE89" s="431"/>
      <c r="AF89" s="469"/>
      <c r="AG89" s="450"/>
      <c r="AH89" s="1044">
        <f>INT(SUM(AH84:AI88))</f>
        <v>0</v>
      </c>
      <c r="AI89" s="1045"/>
      <c r="AJ89" s="861"/>
      <c r="AK89" s="862"/>
    </row>
    <row r="90" spans="3:43" ht="12.95" customHeight="1" thickTop="1" thickBot="1">
      <c r="C90" s="1026" t="s">
        <v>83</v>
      </c>
      <c r="D90" s="1027"/>
      <c r="E90" s="1027"/>
      <c r="F90" s="1027"/>
      <c r="G90" s="1028"/>
      <c r="H90" s="470"/>
      <c r="I90" s="471"/>
      <c r="J90" s="470"/>
      <c r="K90" s="471"/>
      <c r="L90" s="470"/>
      <c r="M90" s="471"/>
      <c r="N90" s="470"/>
      <c r="O90" s="471"/>
      <c r="P90" s="470"/>
      <c r="Q90" s="471"/>
      <c r="R90" s="470"/>
      <c r="S90" s="471"/>
      <c r="T90" s="472"/>
      <c r="U90" s="471"/>
      <c r="V90" s="470"/>
      <c r="W90" s="471"/>
      <c r="X90" s="472"/>
      <c r="Y90" s="471"/>
      <c r="Z90" s="470"/>
      <c r="AA90" s="471"/>
      <c r="AB90" s="472"/>
      <c r="AC90" s="471"/>
      <c r="AD90" s="470"/>
      <c r="AE90" s="471"/>
      <c r="AF90" s="471"/>
      <c r="AG90" s="471"/>
      <c r="AH90" s="1052">
        <f>+AH77+AH83+AH89</f>
        <v>0</v>
      </c>
      <c r="AI90" s="1053"/>
      <c r="AJ90" s="643"/>
      <c r="AK90" s="644"/>
    </row>
    <row r="91" spans="3:43" ht="12.95" customHeight="1">
      <c r="C91" s="4" t="s">
        <v>479</v>
      </c>
      <c r="D91" s="4"/>
      <c r="AH91" s="659" t="s">
        <v>591</v>
      </c>
      <c r="AI91" s="725"/>
      <c r="AJ91" s="725"/>
      <c r="AK91" s="725"/>
      <c r="AL91" s="725"/>
      <c r="AM91" s="725"/>
      <c r="AN91" s="725"/>
    </row>
    <row r="92" spans="3:43" ht="12.95" customHeight="1">
      <c r="D92" s="56"/>
      <c r="N92" s="4"/>
      <c r="W92" s="5"/>
    </row>
    <row r="93" spans="3:43" ht="14.25" customHeight="1">
      <c r="D93" s="4"/>
      <c r="U93" s="21"/>
    </row>
  </sheetData>
  <mergeCells count="214">
    <mergeCell ref="B3:C3"/>
    <mergeCell ref="F3:G3"/>
    <mergeCell ref="H3:K3"/>
    <mergeCell ref="M3:O3"/>
    <mergeCell ref="P3:R3"/>
    <mergeCell ref="C6:D10"/>
    <mergeCell ref="E6:K6"/>
    <mergeCell ref="L6:W6"/>
    <mergeCell ref="N8:O8"/>
    <mergeCell ref="P8:Q8"/>
    <mergeCell ref="X8:Y9"/>
    <mergeCell ref="Z8:AA8"/>
    <mergeCell ref="AB8:AC8"/>
    <mergeCell ref="Z9:AA9"/>
    <mergeCell ref="AB9:AC9"/>
    <mergeCell ref="X6:AC6"/>
    <mergeCell ref="E7:E9"/>
    <mergeCell ref="F7:K7"/>
    <mergeCell ref="L7:Q7"/>
    <mergeCell ref="R7:W7"/>
    <mergeCell ref="X7:AC7"/>
    <mergeCell ref="F8:G9"/>
    <mergeCell ref="H8:I8"/>
    <mergeCell ref="J8:K8"/>
    <mergeCell ref="L8:M9"/>
    <mergeCell ref="H9:I9"/>
    <mergeCell ref="J9:K9"/>
    <mergeCell ref="N9:O9"/>
    <mergeCell ref="P9:Q9"/>
    <mergeCell ref="T9:U9"/>
    <mergeCell ref="V9:W9"/>
    <mergeCell ref="R8:S9"/>
    <mergeCell ref="T8:U8"/>
    <mergeCell ref="V8:W8"/>
    <mergeCell ref="Y27:AC27"/>
    <mergeCell ref="AD27:AE27"/>
    <mergeCell ref="AF27:AG28"/>
    <mergeCell ref="C29:C30"/>
    <mergeCell ref="F29:J29"/>
    <mergeCell ref="T29:X29"/>
    <mergeCell ref="AD11:AK22"/>
    <mergeCell ref="C26:E28"/>
    <mergeCell ref="F26:S26"/>
    <mergeCell ref="T26:AG26"/>
    <mergeCell ref="AH26:AI28"/>
    <mergeCell ref="F27:J27"/>
    <mergeCell ref="K27:O27"/>
    <mergeCell ref="P27:Q27"/>
    <mergeCell ref="R27:S28"/>
    <mergeCell ref="T27:X27"/>
    <mergeCell ref="AG33:AG34"/>
    <mergeCell ref="AI33:AI34"/>
    <mergeCell ref="C36:E36"/>
    <mergeCell ref="C37:C39"/>
    <mergeCell ref="D37:D38"/>
    <mergeCell ref="S37:S38"/>
    <mergeCell ref="AG37:AG38"/>
    <mergeCell ref="AI37:AI38"/>
    <mergeCell ref="AJ29:AK30"/>
    <mergeCell ref="K30:O30"/>
    <mergeCell ref="Y30:AC30"/>
    <mergeCell ref="C31:C35"/>
    <mergeCell ref="F32:J32"/>
    <mergeCell ref="K32:O32"/>
    <mergeCell ref="T32:X32"/>
    <mergeCell ref="Y32:AC32"/>
    <mergeCell ref="D33:D34"/>
    <mergeCell ref="S33:S34"/>
    <mergeCell ref="C40:C42"/>
    <mergeCell ref="D40:D41"/>
    <mergeCell ref="S40:S41"/>
    <mergeCell ref="AG40:AG41"/>
    <mergeCell ref="AI40:AI41"/>
    <mergeCell ref="AM41:AN41"/>
    <mergeCell ref="AM42:AM43"/>
    <mergeCell ref="C43:C45"/>
    <mergeCell ref="D43:D44"/>
    <mergeCell ref="AI43:AI44"/>
    <mergeCell ref="Q48:Q49"/>
    <mergeCell ref="AD48:AD49"/>
    <mergeCell ref="AE48:AE49"/>
    <mergeCell ref="AM44:AN44"/>
    <mergeCell ref="AM45:AN45"/>
    <mergeCell ref="C46:D46"/>
    <mergeCell ref="F46:J46"/>
    <mergeCell ref="K46:O46"/>
    <mergeCell ref="T46:X46"/>
    <mergeCell ref="Y46:AC46"/>
    <mergeCell ref="AM46:AN46"/>
    <mergeCell ref="P44:P45"/>
    <mergeCell ref="Q44:Q45"/>
    <mergeCell ref="R44:R45"/>
    <mergeCell ref="AD44:AD45"/>
    <mergeCell ref="AE44:AE45"/>
    <mergeCell ref="AF44:AF45"/>
    <mergeCell ref="AE51:AE52"/>
    <mergeCell ref="AM51:AN51"/>
    <mergeCell ref="AM52:AN52"/>
    <mergeCell ref="C53:D53"/>
    <mergeCell ref="F53:J53"/>
    <mergeCell ref="K53:O53"/>
    <mergeCell ref="T53:X53"/>
    <mergeCell ref="Y53:AC53"/>
    <mergeCell ref="AM49:AN49"/>
    <mergeCell ref="C50:C52"/>
    <mergeCell ref="D50:D51"/>
    <mergeCell ref="S50:S51"/>
    <mergeCell ref="AG50:AG51"/>
    <mergeCell ref="AI50:AI51"/>
    <mergeCell ref="AM50:AN50"/>
    <mergeCell ref="P51:P52"/>
    <mergeCell ref="Q51:Q52"/>
    <mergeCell ref="AD51:AD52"/>
    <mergeCell ref="C47:C49"/>
    <mergeCell ref="D47:D48"/>
    <mergeCell ref="S47:S48"/>
    <mergeCell ref="AG47:AG48"/>
    <mergeCell ref="AI47:AI48"/>
    <mergeCell ref="P48:P49"/>
    <mergeCell ref="AM55:AN55"/>
    <mergeCell ref="C56:D56"/>
    <mergeCell ref="F56:J56"/>
    <mergeCell ref="K56:O56"/>
    <mergeCell ref="T56:X56"/>
    <mergeCell ref="Y56:AC56"/>
    <mergeCell ref="AM56:AN56"/>
    <mergeCell ref="C54:D55"/>
    <mergeCell ref="R54:S54"/>
    <mergeCell ref="AF54:AG54"/>
    <mergeCell ref="AH54:AI54"/>
    <mergeCell ref="R55:S55"/>
    <mergeCell ref="AF55:AG55"/>
    <mergeCell ref="AH55:AI55"/>
    <mergeCell ref="C57:E57"/>
    <mergeCell ref="R57:S57"/>
    <mergeCell ref="AF57:AG57"/>
    <mergeCell ref="AH57:AI57"/>
    <mergeCell ref="AM57:AN57"/>
    <mergeCell ref="F59:J59"/>
    <mergeCell ref="K59:O59"/>
    <mergeCell ref="P59:Q59"/>
    <mergeCell ref="R59:S60"/>
    <mergeCell ref="C61:D62"/>
    <mergeCell ref="S61:S62"/>
    <mergeCell ref="C63:E63"/>
    <mergeCell ref="R63:S63"/>
    <mergeCell ref="AH66:AI66"/>
    <mergeCell ref="C67:C77"/>
    <mergeCell ref="D67:G67"/>
    <mergeCell ref="AH67:AI67"/>
    <mergeCell ref="AF75:AG75"/>
    <mergeCell ref="AF76:AG76"/>
    <mergeCell ref="AF73:AG73"/>
    <mergeCell ref="AH73:AI76"/>
    <mergeCell ref="AM73:AN73"/>
    <mergeCell ref="AF74:AG74"/>
    <mergeCell ref="G75:G76"/>
    <mergeCell ref="AJ67:AK77"/>
    <mergeCell ref="AM68:AN68"/>
    <mergeCell ref="E69:E72"/>
    <mergeCell ref="F69:F70"/>
    <mergeCell ref="AF69:AG69"/>
    <mergeCell ref="AH69:AI72"/>
    <mergeCell ref="AF70:AG70"/>
    <mergeCell ref="G71:G72"/>
    <mergeCell ref="AF71:AG71"/>
    <mergeCell ref="AM76:AN76"/>
    <mergeCell ref="D77:G77"/>
    <mergeCell ref="AH77:AI77"/>
    <mergeCell ref="AM77:AN77"/>
    <mergeCell ref="AM78:AN78"/>
    <mergeCell ref="D68:D76"/>
    <mergeCell ref="AF81:AG81"/>
    <mergeCell ref="AH81:AI82"/>
    <mergeCell ref="F82:G82"/>
    <mergeCell ref="AF82:AG82"/>
    <mergeCell ref="AM82:AN82"/>
    <mergeCell ref="D83:G83"/>
    <mergeCell ref="AH83:AI83"/>
    <mergeCell ref="AM83:AN83"/>
    <mergeCell ref="D79:D82"/>
    <mergeCell ref="E79:E80"/>
    <mergeCell ref="F79:G79"/>
    <mergeCell ref="AF79:AG79"/>
    <mergeCell ref="AH79:AI80"/>
    <mergeCell ref="AM79:AN79"/>
    <mergeCell ref="F80:G80"/>
    <mergeCell ref="AF80:AG80"/>
    <mergeCell ref="E81:E82"/>
    <mergeCell ref="AM71:AN71"/>
    <mergeCell ref="AF72:AG72"/>
    <mergeCell ref="AM72:AN72"/>
    <mergeCell ref="E73:E76"/>
    <mergeCell ref="F73:F74"/>
    <mergeCell ref="C90:G90"/>
    <mergeCell ref="AH90:AI90"/>
    <mergeCell ref="C84:C89"/>
    <mergeCell ref="D84:G84"/>
    <mergeCell ref="AH84:AI84"/>
    <mergeCell ref="AJ84:AK89"/>
    <mergeCell ref="C78:C83"/>
    <mergeCell ref="D78:G78"/>
    <mergeCell ref="AF78:AG78"/>
    <mergeCell ref="AH78:AI78"/>
    <mergeCell ref="AJ78:AK83"/>
    <mergeCell ref="AM84:AN84"/>
    <mergeCell ref="D85:D88"/>
    <mergeCell ref="E85:G86"/>
    <mergeCell ref="AH85:AI86"/>
    <mergeCell ref="E87:G88"/>
    <mergeCell ref="AH87:AI88"/>
    <mergeCell ref="F81:G81"/>
    <mergeCell ref="D89:G89"/>
    <mergeCell ref="AH89:AI89"/>
  </mergeCells>
  <phoneticPr fontId="3"/>
  <conditionalFormatting sqref="AO69:AQ73">
    <cfRule type="cellIs" dxfId="5" priority="3" operator="notEqual">
      <formula>AO42</formula>
    </cfRule>
  </conditionalFormatting>
  <conditionalFormatting sqref="AO77:AQ79">
    <cfRule type="cellIs" dxfId="4" priority="2" operator="notEqual">
      <formula>AO50</formula>
    </cfRule>
  </conditionalFormatting>
  <conditionalFormatting sqref="AO83:AQ84">
    <cfRule type="cellIs" dxfId="3" priority="1" operator="notEqual">
      <formula>AO56</formula>
    </cfRule>
  </conditionalFormatting>
  <dataValidations count="1">
    <dataValidation type="list" allowBlank="1" showInputMessage="1" showErrorMessage="1" sqref="P3:R3">
      <formula1>$V$3:$X$3</formula1>
    </dataValidation>
  </dataValidations>
  <pageMargins left="0.78740157480314965" right="0.15748031496062992" top="0.51181102362204722" bottom="0.51181102362204722" header="0.51181102362204722" footer="0.51181102362204722"/>
  <pageSetup paperSize="8"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93"/>
  <sheetViews>
    <sheetView showGridLines="0" showZeros="0" view="pageBreakPreview" zoomScaleNormal="70" zoomScaleSheetLayoutView="100" workbookViewId="0"/>
  </sheetViews>
  <sheetFormatPr defaultColWidth="7.75" defaultRowHeight="12.95" customHeight="1"/>
  <cols>
    <col min="1" max="2" width="1.5" style="167" customWidth="1"/>
    <col min="3" max="3" width="11.75" style="4" customWidth="1"/>
    <col min="4" max="4" width="8" style="167" customWidth="1"/>
    <col min="5" max="5" width="8.25" style="167" bestFit="1" customWidth="1"/>
    <col min="6" max="35" width="6" style="167" customWidth="1"/>
    <col min="36" max="37" width="11.625" style="167" customWidth="1"/>
    <col min="38" max="38" width="5.875" style="167" customWidth="1"/>
    <col min="39" max="43" width="6.875" style="167" customWidth="1"/>
    <col min="44" max="16384" width="7.75" style="167"/>
  </cols>
  <sheetData>
    <row r="1" spans="2:43" ht="17.25" customHeight="1">
      <c r="B1" s="65" t="s">
        <v>384</v>
      </c>
      <c r="AQ1" s="59" t="s">
        <v>495</v>
      </c>
    </row>
    <row r="2" spans="2:43" ht="6" customHeight="1">
      <c r="C2" s="167"/>
      <c r="AQ2" s="59"/>
    </row>
    <row r="3" spans="2:43" ht="18" customHeight="1">
      <c r="B3" s="846" t="s">
        <v>238</v>
      </c>
      <c r="C3" s="846"/>
      <c r="D3" s="253" t="s">
        <v>554</v>
      </c>
      <c r="E3" s="57"/>
      <c r="F3" s="846" t="s">
        <v>237</v>
      </c>
      <c r="G3" s="846"/>
      <c r="H3" s="841" t="s">
        <v>592</v>
      </c>
      <c r="I3" s="841"/>
      <c r="J3" s="841"/>
      <c r="K3" s="841"/>
      <c r="M3" s="851" t="s">
        <v>427</v>
      </c>
      <c r="N3" s="852"/>
      <c r="O3" s="853"/>
      <c r="P3" s="854" t="s">
        <v>318</v>
      </c>
      <c r="Q3" s="855"/>
      <c r="R3" s="856"/>
      <c r="S3" s="659" t="s">
        <v>583</v>
      </c>
      <c r="T3" s="660"/>
      <c r="U3" s="660"/>
      <c r="V3" s="661" t="s">
        <v>324</v>
      </c>
      <c r="W3" s="661" t="s">
        <v>306</v>
      </c>
      <c r="X3" s="662" t="s">
        <v>326</v>
      </c>
      <c r="Y3" s="663" t="s">
        <v>584</v>
      </c>
      <c r="Z3" s="660"/>
      <c r="AA3" s="660"/>
      <c r="AB3" s="660"/>
      <c r="AC3" s="660"/>
      <c r="AQ3" s="496"/>
    </row>
    <row r="4" spans="2:43" ht="6.75" customHeight="1">
      <c r="C4" s="167"/>
      <c r="X4" s="496"/>
      <c r="AQ4" s="496"/>
    </row>
    <row r="5" spans="2:43" ht="12.95" customHeight="1" thickBot="1">
      <c r="B5" s="58" t="s">
        <v>550</v>
      </c>
      <c r="K5" s="5"/>
      <c r="R5" s="5"/>
    </row>
    <row r="6" spans="2:43" ht="12.95" customHeight="1" thickTop="1">
      <c r="C6" s="1096" t="s">
        <v>16</v>
      </c>
      <c r="D6" s="1097"/>
      <c r="E6" s="1090" t="s">
        <v>16</v>
      </c>
      <c r="F6" s="1091"/>
      <c r="G6" s="1091"/>
      <c r="H6" s="1091"/>
      <c r="I6" s="1091"/>
      <c r="J6" s="1091"/>
      <c r="K6" s="1092"/>
      <c r="L6" s="1090" t="s">
        <v>5</v>
      </c>
      <c r="M6" s="1091"/>
      <c r="N6" s="1091"/>
      <c r="O6" s="1091"/>
      <c r="P6" s="1091"/>
      <c r="Q6" s="1091"/>
      <c r="R6" s="1091"/>
      <c r="S6" s="1091"/>
      <c r="T6" s="1091"/>
      <c r="U6" s="1091"/>
      <c r="V6" s="1091"/>
      <c r="W6" s="1092"/>
      <c r="X6" s="1090" t="s">
        <v>6</v>
      </c>
      <c r="Y6" s="1091"/>
      <c r="Z6" s="1091"/>
      <c r="AA6" s="1091"/>
      <c r="AB6" s="1091"/>
      <c r="AC6" s="1092"/>
      <c r="AD6" s="218" t="s">
        <v>0</v>
      </c>
      <c r="AE6" s="637"/>
      <c r="AF6" s="637"/>
      <c r="AG6" s="637"/>
      <c r="AH6" s="637"/>
      <c r="AI6" s="637"/>
      <c r="AJ6" s="637"/>
      <c r="AK6" s="222"/>
    </row>
    <row r="7" spans="2:43" ht="12.95" customHeight="1">
      <c r="C7" s="916"/>
      <c r="D7" s="917"/>
      <c r="E7" s="1098" t="s">
        <v>4</v>
      </c>
      <c r="F7" s="1093" t="s">
        <v>17</v>
      </c>
      <c r="G7" s="1094"/>
      <c r="H7" s="1094"/>
      <c r="I7" s="1094"/>
      <c r="J7" s="1094"/>
      <c r="K7" s="1095"/>
      <c r="L7" s="1093" t="s">
        <v>18</v>
      </c>
      <c r="M7" s="1094"/>
      <c r="N7" s="1094"/>
      <c r="O7" s="1094"/>
      <c r="P7" s="1094"/>
      <c r="Q7" s="1095"/>
      <c r="R7" s="1093" t="s">
        <v>374</v>
      </c>
      <c r="S7" s="1094"/>
      <c r="T7" s="1094"/>
      <c r="U7" s="1094"/>
      <c r="V7" s="1094"/>
      <c r="W7" s="1095"/>
      <c r="X7" s="1093" t="s">
        <v>19</v>
      </c>
      <c r="Y7" s="1094"/>
      <c r="Z7" s="1094"/>
      <c r="AA7" s="1094"/>
      <c r="AB7" s="1094"/>
      <c r="AC7" s="1095"/>
      <c r="AD7" s="223"/>
      <c r="AE7" s="638"/>
      <c r="AF7" s="638"/>
      <c r="AG7" s="638"/>
      <c r="AH7" s="638"/>
      <c r="AI7" s="638"/>
      <c r="AJ7" s="638"/>
      <c r="AK7" s="224"/>
    </row>
    <row r="8" spans="2:43" ht="12.95" customHeight="1">
      <c r="C8" s="916"/>
      <c r="D8" s="917"/>
      <c r="E8" s="1099"/>
      <c r="F8" s="1101" t="s">
        <v>20</v>
      </c>
      <c r="G8" s="875"/>
      <c r="H8" s="945" t="s">
        <v>372</v>
      </c>
      <c r="I8" s="946"/>
      <c r="J8" s="946" t="s">
        <v>371</v>
      </c>
      <c r="K8" s="947"/>
      <c r="L8" s="948" t="s">
        <v>21</v>
      </c>
      <c r="M8" s="949"/>
      <c r="N8" s="955" t="s">
        <v>372</v>
      </c>
      <c r="O8" s="956"/>
      <c r="P8" s="952" t="s">
        <v>371</v>
      </c>
      <c r="Q8" s="953"/>
      <c r="R8" s="948" t="s">
        <v>21</v>
      </c>
      <c r="S8" s="949"/>
      <c r="T8" s="955" t="s">
        <v>372</v>
      </c>
      <c r="U8" s="956"/>
      <c r="V8" s="952" t="s">
        <v>371</v>
      </c>
      <c r="W8" s="953"/>
      <c r="X8" s="948" t="s">
        <v>21</v>
      </c>
      <c r="Y8" s="949"/>
      <c r="Z8" s="955" t="s">
        <v>372</v>
      </c>
      <c r="AA8" s="956"/>
      <c r="AB8" s="952" t="s">
        <v>371</v>
      </c>
      <c r="AC8" s="953"/>
      <c r="AD8" s="223"/>
      <c r="AE8" s="638"/>
      <c r="AF8" s="638"/>
      <c r="AG8" s="638"/>
      <c r="AH8" s="638"/>
      <c r="AI8" s="638"/>
      <c r="AJ8" s="638"/>
      <c r="AK8" s="224"/>
    </row>
    <row r="9" spans="2:43" ht="13.15" customHeight="1">
      <c r="C9" s="916"/>
      <c r="D9" s="917"/>
      <c r="E9" s="1100"/>
      <c r="F9" s="1102"/>
      <c r="G9" s="878"/>
      <c r="H9" s="954" t="s">
        <v>22</v>
      </c>
      <c r="I9" s="954"/>
      <c r="J9" s="952" t="s">
        <v>22</v>
      </c>
      <c r="K9" s="953"/>
      <c r="L9" s="950"/>
      <c r="M9" s="951"/>
      <c r="N9" s="955" t="s">
        <v>22</v>
      </c>
      <c r="O9" s="956"/>
      <c r="P9" s="952" t="s">
        <v>22</v>
      </c>
      <c r="Q9" s="953"/>
      <c r="R9" s="950"/>
      <c r="S9" s="951"/>
      <c r="T9" s="955" t="s">
        <v>22</v>
      </c>
      <c r="U9" s="956"/>
      <c r="V9" s="952" t="s">
        <v>22</v>
      </c>
      <c r="W9" s="953"/>
      <c r="X9" s="950"/>
      <c r="Y9" s="951"/>
      <c r="Z9" s="955" t="s">
        <v>22</v>
      </c>
      <c r="AA9" s="956"/>
      <c r="AB9" s="952" t="s">
        <v>22</v>
      </c>
      <c r="AC9" s="953"/>
      <c r="AD9" s="223"/>
      <c r="AE9" s="638"/>
      <c r="AF9" s="638"/>
      <c r="AG9" s="638"/>
      <c r="AH9" s="638"/>
      <c r="AI9" s="638"/>
      <c r="AJ9" s="638"/>
      <c r="AK9" s="224"/>
    </row>
    <row r="10" spans="2:43" ht="12.95" customHeight="1" thickBot="1">
      <c r="C10" s="918"/>
      <c r="D10" s="919"/>
      <c r="E10" s="241" t="s">
        <v>7</v>
      </c>
      <c r="F10" s="216" t="s">
        <v>1</v>
      </c>
      <c r="G10" s="217" t="s">
        <v>2</v>
      </c>
      <c r="H10" s="8" t="s">
        <v>1</v>
      </c>
      <c r="I10" s="9" t="s">
        <v>2</v>
      </c>
      <c r="J10" s="10" t="s">
        <v>1</v>
      </c>
      <c r="K10" s="11" t="s">
        <v>2</v>
      </c>
      <c r="L10" s="213" t="s">
        <v>1</v>
      </c>
      <c r="M10" s="214" t="s">
        <v>2</v>
      </c>
      <c r="N10" s="12" t="s">
        <v>1</v>
      </c>
      <c r="O10" s="9" t="s">
        <v>2</v>
      </c>
      <c r="P10" s="10" t="s">
        <v>1</v>
      </c>
      <c r="Q10" s="11" t="s">
        <v>2</v>
      </c>
      <c r="R10" s="213" t="s">
        <v>1</v>
      </c>
      <c r="S10" s="215" t="s">
        <v>2</v>
      </c>
      <c r="T10" s="12" t="s">
        <v>1</v>
      </c>
      <c r="U10" s="9" t="s">
        <v>2</v>
      </c>
      <c r="V10" s="10" t="s">
        <v>1</v>
      </c>
      <c r="W10" s="13" t="s">
        <v>2</v>
      </c>
      <c r="X10" s="213" t="s">
        <v>1</v>
      </c>
      <c r="Y10" s="214" t="s">
        <v>2</v>
      </c>
      <c r="Z10" s="12" t="s">
        <v>1</v>
      </c>
      <c r="AA10" s="9" t="s">
        <v>2</v>
      </c>
      <c r="AB10" s="10" t="s">
        <v>1</v>
      </c>
      <c r="AC10" s="11" t="s">
        <v>2</v>
      </c>
      <c r="AD10" s="225"/>
      <c r="AE10" s="639"/>
      <c r="AF10" s="639"/>
      <c r="AG10" s="639"/>
      <c r="AH10" s="639"/>
      <c r="AI10" s="639"/>
      <c r="AJ10" s="639"/>
      <c r="AK10" s="226"/>
    </row>
    <row r="11" spans="2:43" ht="12.95" customHeight="1" thickTop="1">
      <c r="C11" s="712" t="s">
        <v>585</v>
      </c>
      <c r="D11" s="233"/>
      <c r="E11" s="387"/>
      <c r="F11" s="388"/>
      <c r="G11" s="389"/>
      <c r="H11" s="387"/>
      <c r="I11" s="387"/>
      <c r="J11" s="387"/>
      <c r="K11" s="389"/>
      <c r="L11" s="387"/>
      <c r="M11" s="387"/>
      <c r="N11" s="388"/>
      <c r="O11" s="387"/>
      <c r="P11" s="387"/>
      <c r="Q11" s="389"/>
      <c r="R11" s="387"/>
      <c r="S11" s="387"/>
      <c r="T11" s="388"/>
      <c r="U11" s="387"/>
      <c r="V11" s="387"/>
      <c r="W11" s="389"/>
      <c r="X11" s="387"/>
      <c r="Y11" s="387"/>
      <c r="Z11" s="388"/>
      <c r="AA11" s="387"/>
      <c r="AB11" s="387"/>
      <c r="AC11" s="389"/>
      <c r="AD11" s="967" t="s">
        <v>596</v>
      </c>
      <c r="AE11" s="968"/>
      <c r="AF11" s="968"/>
      <c r="AG11" s="968"/>
      <c r="AH11" s="968"/>
      <c r="AI11" s="968"/>
      <c r="AJ11" s="968"/>
      <c r="AK11" s="969"/>
    </row>
    <row r="12" spans="2:43" ht="12.95" customHeight="1">
      <c r="C12" s="710" t="s">
        <v>324</v>
      </c>
      <c r="D12" s="236"/>
      <c r="E12" s="390" t="str">
        <f>IF($C12=$P$3,'様式8-4小'!J137,"")</f>
        <v/>
      </c>
      <c r="F12" s="785">
        <f>SUM(H12,J12)</f>
        <v>0</v>
      </c>
      <c r="G12" s="760">
        <f>SUM(I12,K12)</f>
        <v>0</v>
      </c>
      <c r="H12" s="726" t="str">
        <f>IF($C12=$P$3,'様式8-4小'!T138,"")</f>
        <v/>
      </c>
      <c r="I12" s="726" t="str">
        <f>IF($C12=$P$3,'様式8-4小'!U138,"")</f>
        <v/>
      </c>
      <c r="J12" s="733" t="str">
        <f>IF($C12=$P$3,'様式8-4小'!T142,"")</f>
        <v/>
      </c>
      <c r="K12" s="734" t="str">
        <f>IF($C12=$P$3,'様式8-4小'!U142,"")</f>
        <v/>
      </c>
      <c r="L12" s="776">
        <f>SUM(N12,P12)</f>
        <v>0</v>
      </c>
      <c r="M12" s="777">
        <f>SUM(O12,Q12)</f>
        <v>0</v>
      </c>
      <c r="N12" s="730" t="str">
        <f>IF($C12=$P$3,'様式8-4小'!V138,"")</f>
        <v/>
      </c>
      <c r="O12" s="730" t="str">
        <f>IF($C12=$P$3,'様式8-4小'!W138,"")</f>
        <v/>
      </c>
      <c r="P12" s="748" t="str">
        <f>IF($C12=$P$3,'様式8-4小'!V142,"")</f>
        <v/>
      </c>
      <c r="Q12" s="749" t="str">
        <f>IF($C12=$P$3,'様式8-4小'!W142,"")</f>
        <v/>
      </c>
      <c r="R12" s="776">
        <f>SUM(T12,V12)</f>
        <v>0</v>
      </c>
      <c r="S12" s="777">
        <f>SUM(U12,W12)</f>
        <v>0</v>
      </c>
      <c r="T12" s="730" t="str">
        <f>IF($C12=$P$3,'様式8-4小'!X138,"")</f>
        <v/>
      </c>
      <c r="U12" s="730" t="str">
        <f>IF($C12=$P$3,'様式8-4小'!Y138,"")</f>
        <v/>
      </c>
      <c r="V12" s="748" t="str">
        <f>IF($C12=$P$3,'様式8-4小'!X142,"")</f>
        <v/>
      </c>
      <c r="W12" s="749" t="str">
        <f>IF($C12=$P$3,'様式8-4小'!Y142,"")</f>
        <v/>
      </c>
      <c r="X12" s="759">
        <f>SUM(Z12,AB12)</f>
        <v>0</v>
      </c>
      <c r="Y12" s="760">
        <f>SUM(AA12,AC12)</f>
        <v>0</v>
      </c>
      <c r="Z12" s="726" t="str">
        <f>IF($C12=$P$3,'様式8-4小'!Z138,"")</f>
        <v/>
      </c>
      <c r="AA12" s="726" t="str">
        <f>IF($C12=$P$3,'様式8-4小'!AA138,"")</f>
        <v/>
      </c>
      <c r="AB12" s="733" t="str">
        <f>IF($C12=$P$3,'様式8-4小'!Z142,"")</f>
        <v/>
      </c>
      <c r="AC12" s="734" t="str">
        <f>IF($C12=$P$3,'様式8-4小'!AA142,"")</f>
        <v/>
      </c>
      <c r="AD12" s="970"/>
      <c r="AE12" s="971"/>
      <c r="AF12" s="971"/>
      <c r="AG12" s="971"/>
      <c r="AH12" s="971"/>
      <c r="AI12" s="971"/>
      <c r="AJ12" s="971"/>
      <c r="AK12" s="972"/>
    </row>
    <row r="13" spans="2:43" ht="12.95" customHeight="1">
      <c r="C13" s="715" t="s">
        <v>306</v>
      </c>
      <c r="D13" s="713"/>
      <c r="E13" s="714" t="str">
        <f>IF($C13=$P$3,'様式8-4小'!J135,"")</f>
        <v/>
      </c>
      <c r="F13" s="786">
        <f>SUM(H13,J13)</f>
        <v>0</v>
      </c>
      <c r="G13" s="762">
        <f t="shared" ref="G13:G14" si="0">SUM(I13,K13)</f>
        <v>0</v>
      </c>
      <c r="H13" s="735" t="str">
        <f>IF($C13=$P$3,'様式8-4小'!T136,"")</f>
        <v/>
      </c>
      <c r="I13" s="735" t="str">
        <f>IF($C13=$P$3,'様式8-4小'!U136,"")</f>
        <v/>
      </c>
      <c r="J13" s="736" t="str">
        <f>IF($C13=$P$3,'様式8-4小'!T140,"")</f>
        <v/>
      </c>
      <c r="K13" s="737" t="str">
        <f>IF($C13=$P$3,'様式8-4小'!U140,"")</f>
        <v/>
      </c>
      <c r="L13" s="778">
        <f>SUM(N13,P13)</f>
        <v>0</v>
      </c>
      <c r="M13" s="779">
        <f t="shared" ref="M13:M14" si="1">SUM(O13,Q13)</f>
        <v>0</v>
      </c>
      <c r="N13" s="750" t="str">
        <f>IF($C13=$P$3,'様式8-4小'!V136,"")</f>
        <v/>
      </c>
      <c r="O13" s="750" t="str">
        <f>IF($C13=$P$3,'様式8-4小'!W136,"")</f>
        <v/>
      </c>
      <c r="P13" s="751" t="str">
        <f>IF($C13=$P$3,'様式8-4小'!V140,"")</f>
        <v/>
      </c>
      <c r="Q13" s="752" t="str">
        <f>IF($C13=$P$3,'様式8-4小'!W140,"")</f>
        <v/>
      </c>
      <c r="R13" s="778">
        <f>SUM(T13,V13)</f>
        <v>0</v>
      </c>
      <c r="S13" s="779">
        <f t="shared" ref="S13:S14" si="2">SUM(U13,W13)</f>
        <v>0</v>
      </c>
      <c r="T13" s="750" t="str">
        <f>IF($C13=$P$3,'様式8-4小'!X136,"")</f>
        <v/>
      </c>
      <c r="U13" s="750" t="str">
        <f>IF($C13=$P$3,'様式8-4小'!Y136,"")</f>
        <v/>
      </c>
      <c r="V13" s="751" t="str">
        <f>IF($C13=$P$3,'様式8-4小'!X140,"")</f>
        <v/>
      </c>
      <c r="W13" s="752" t="str">
        <f>IF($C13=$P$3,'様式8-4小'!Y140,"")</f>
        <v/>
      </c>
      <c r="X13" s="761">
        <f>SUM(Z13,AB13)</f>
        <v>0</v>
      </c>
      <c r="Y13" s="762">
        <f t="shared" ref="Y13:Y14" si="3">SUM(AA13,AC13)</f>
        <v>0</v>
      </c>
      <c r="Z13" s="735" t="str">
        <f>IF($C13=$P$3,'様式8-4小'!Z136,"")</f>
        <v/>
      </c>
      <c r="AA13" s="735" t="str">
        <f>IF($C13=$P$3,'様式8-4小'!AA136,"")</f>
        <v/>
      </c>
      <c r="AB13" s="736" t="str">
        <f>IF($C13=$P$3,'様式8-4小'!Z140,"")</f>
        <v/>
      </c>
      <c r="AC13" s="737" t="str">
        <f>IF($C13=$P$3,'様式8-4小'!AA140,"")</f>
        <v/>
      </c>
      <c r="AD13" s="970"/>
      <c r="AE13" s="971"/>
      <c r="AF13" s="971"/>
      <c r="AG13" s="971"/>
      <c r="AH13" s="971"/>
      <c r="AI13" s="971"/>
      <c r="AJ13" s="971"/>
      <c r="AK13" s="972"/>
    </row>
    <row r="14" spans="2:43" ht="12.95" customHeight="1">
      <c r="C14" s="710" t="s">
        <v>318</v>
      </c>
      <c r="D14" s="236"/>
      <c r="E14" s="390">
        <f>IF($C14=$P$3,'様式8-4小'!J136,"")</f>
        <v>0</v>
      </c>
      <c r="F14" s="785">
        <f t="shared" ref="F14" si="4">SUM(H14,J14)</f>
        <v>0</v>
      </c>
      <c r="G14" s="760">
        <f t="shared" si="0"/>
        <v>0</v>
      </c>
      <c r="H14" s="726">
        <f>IF($C14=$P$3,'様式8-4小'!T137,"")</f>
        <v>0</v>
      </c>
      <c r="I14" s="726">
        <f>IF($C14=$P$3,'様式8-4小'!U137,"")</f>
        <v>0</v>
      </c>
      <c r="J14" s="733">
        <f>IF($C14=$P$3,'様式8-4小'!T141,"")</f>
        <v>0</v>
      </c>
      <c r="K14" s="734">
        <f>IF($C14=$P$3,'様式8-4小'!U141,"")</f>
        <v>0</v>
      </c>
      <c r="L14" s="770">
        <f t="shared" ref="L14" si="5">SUM(N14,P14)</f>
        <v>0</v>
      </c>
      <c r="M14" s="771">
        <f t="shared" si="1"/>
        <v>0</v>
      </c>
      <c r="N14" s="729">
        <f>IF($C14=$P$3,'様式8-4小'!V137,"")</f>
        <v>0</v>
      </c>
      <c r="O14" s="729">
        <f>IF($C14=$P$3,'様式8-4小'!W137,"")</f>
        <v>0</v>
      </c>
      <c r="P14" s="742">
        <f>IF($C14=$P$3,'様式8-4小'!V141,"")</f>
        <v>0</v>
      </c>
      <c r="Q14" s="743">
        <f>IF($C14=$P$3,'様式8-4小'!W141,"")</f>
        <v>0</v>
      </c>
      <c r="R14" s="770">
        <f t="shared" ref="R14" si="6">SUM(T14,V14)</f>
        <v>0</v>
      </c>
      <c r="S14" s="771">
        <f t="shared" si="2"/>
        <v>0</v>
      </c>
      <c r="T14" s="729">
        <f>IF($C14=$P$3,'様式8-4小'!X137,"")</f>
        <v>0</v>
      </c>
      <c r="U14" s="729">
        <f>IF($C14=$P$3,'様式8-4小'!Y137,"")</f>
        <v>0</v>
      </c>
      <c r="V14" s="742">
        <f>IF($C14=$P$3,'様式8-4小'!X141,"")</f>
        <v>0</v>
      </c>
      <c r="W14" s="743">
        <f>IF($C14=$P$3,'様式8-4小'!Y141,"")</f>
        <v>0</v>
      </c>
      <c r="X14" s="759">
        <f t="shared" ref="X14" si="7">SUM(Z14,AB14)</f>
        <v>0</v>
      </c>
      <c r="Y14" s="760">
        <f t="shared" si="3"/>
        <v>0</v>
      </c>
      <c r="Z14" s="726">
        <f>IF($C14=$P$3,'様式8-4小'!Z137,"")</f>
        <v>0</v>
      </c>
      <c r="AA14" s="726">
        <f>IF($C14=$P$3,'様式8-4小'!AA137,"")</f>
        <v>0</v>
      </c>
      <c r="AB14" s="733">
        <f>IF($C14=$P$3,'様式8-4小'!Z141,"")</f>
        <v>0</v>
      </c>
      <c r="AC14" s="734">
        <f>IF($C14=$P$3,'様式8-4小'!AA141,"")</f>
        <v>0</v>
      </c>
      <c r="AD14" s="970"/>
      <c r="AE14" s="971"/>
      <c r="AF14" s="971"/>
      <c r="AG14" s="971"/>
      <c r="AH14" s="971"/>
      <c r="AI14" s="971"/>
      <c r="AJ14" s="971"/>
      <c r="AK14" s="972"/>
    </row>
    <row r="15" spans="2:43" ht="12.95" customHeight="1" thickBot="1">
      <c r="C15" s="221" t="s">
        <v>481</v>
      </c>
      <c r="D15" s="234"/>
      <c r="E15" s="391">
        <f>SUM(E11:E14)</f>
        <v>0</v>
      </c>
      <c r="F15" s="787">
        <f t="shared" ref="F15:AC15" si="8">SUM(F11:F14)</f>
        <v>0</v>
      </c>
      <c r="G15" s="764">
        <f t="shared" si="8"/>
        <v>0</v>
      </c>
      <c r="H15" s="739">
        <f t="shared" si="8"/>
        <v>0</v>
      </c>
      <c r="I15" s="739">
        <f t="shared" si="8"/>
        <v>0</v>
      </c>
      <c r="J15" s="740">
        <f t="shared" si="8"/>
        <v>0</v>
      </c>
      <c r="K15" s="741">
        <f t="shared" si="8"/>
        <v>0</v>
      </c>
      <c r="L15" s="772">
        <f t="shared" si="8"/>
        <v>0</v>
      </c>
      <c r="M15" s="773">
        <f t="shared" si="8"/>
        <v>0</v>
      </c>
      <c r="N15" s="744">
        <f t="shared" si="8"/>
        <v>0</v>
      </c>
      <c r="O15" s="745">
        <f t="shared" si="8"/>
        <v>0</v>
      </c>
      <c r="P15" s="746">
        <f t="shared" si="8"/>
        <v>0</v>
      </c>
      <c r="Q15" s="747">
        <f t="shared" si="8"/>
        <v>0</v>
      </c>
      <c r="R15" s="772">
        <f t="shared" si="8"/>
        <v>0</v>
      </c>
      <c r="S15" s="773">
        <f t="shared" si="8"/>
        <v>0</v>
      </c>
      <c r="T15" s="744">
        <f t="shared" si="8"/>
        <v>0</v>
      </c>
      <c r="U15" s="745">
        <f t="shared" si="8"/>
        <v>0</v>
      </c>
      <c r="V15" s="746">
        <f t="shared" si="8"/>
        <v>0</v>
      </c>
      <c r="W15" s="747">
        <f t="shared" si="8"/>
        <v>0</v>
      </c>
      <c r="X15" s="763">
        <f t="shared" si="8"/>
        <v>0</v>
      </c>
      <c r="Y15" s="764">
        <f t="shared" si="8"/>
        <v>0</v>
      </c>
      <c r="Z15" s="738">
        <f t="shared" si="8"/>
        <v>0</v>
      </c>
      <c r="AA15" s="739">
        <f t="shared" si="8"/>
        <v>0</v>
      </c>
      <c r="AB15" s="740">
        <f t="shared" si="8"/>
        <v>0</v>
      </c>
      <c r="AC15" s="741">
        <f t="shared" si="8"/>
        <v>0</v>
      </c>
      <c r="AD15" s="970"/>
      <c r="AE15" s="971"/>
      <c r="AF15" s="971"/>
      <c r="AG15" s="971"/>
      <c r="AH15" s="971"/>
      <c r="AI15" s="971"/>
      <c r="AJ15" s="971"/>
      <c r="AK15" s="972"/>
    </row>
    <row r="16" spans="2:43" ht="12.95" customHeight="1" thickTop="1">
      <c r="C16" s="712" t="s">
        <v>478</v>
      </c>
      <c r="D16" s="233"/>
      <c r="E16" s="387"/>
      <c r="F16" s="788"/>
      <c r="G16" s="783"/>
      <c r="H16" s="765"/>
      <c r="I16" s="765"/>
      <c r="J16" s="765"/>
      <c r="K16" s="783"/>
      <c r="L16" s="387"/>
      <c r="M16" s="387"/>
      <c r="N16" s="388"/>
      <c r="O16" s="387"/>
      <c r="P16" s="387"/>
      <c r="Q16" s="389"/>
      <c r="R16" s="780"/>
      <c r="S16" s="780"/>
      <c r="T16" s="388"/>
      <c r="U16" s="387"/>
      <c r="V16" s="387"/>
      <c r="W16" s="389"/>
      <c r="X16" s="765"/>
      <c r="Y16" s="765"/>
      <c r="Z16" s="788"/>
      <c r="AA16" s="765"/>
      <c r="AB16" s="765"/>
      <c r="AC16" s="783"/>
      <c r="AD16" s="970"/>
      <c r="AE16" s="971"/>
      <c r="AF16" s="971"/>
      <c r="AG16" s="971"/>
      <c r="AH16" s="971"/>
      <c r="AI16" s="971"/>
      <c r="AJ16" s="971"/>
      <c r="AK16" s="972"/>
    </row>
    <row r="17" spans="1:37" ht="12.95" customHeight="1">
      <c r="C17" s="710" t="s">
        <v>324</v>
      </c>
      <c r="D17" s="693"/>
      <c r="E17" s="681" t="str">
        <f>IF($C17=$P$3,'様式8-4小'!S92,"")</f>
        <v/>
      </c>
      <c r="F17" s="785">
        <f>SUM(H17,J17)</f>
        <v>0</v>
      </c>
      <c r="G17" s="760">
        <f>SUM(I17,K17)</f>
        <v>0</v>
      </c>
      <c r="H17" s="726" t="str">
        <f>IF($C17=$P$3,'様式8-4小'!T92,"")</f>
        <v/>
      </c>
      <c r="I17" s="726" t="str">
        <f>IF($C17=$P$3,'様式8-4小'!U92,"")</f>
        <v/>
      </c>
      <c r="J17" s="727" t="str">
        <f>IF($C17=$P$3,'様式8-4小'!T96,"")</f>
        <v/>
      </c>
      <c r="K17" s="728" t="str">
        <f>IF($C17=$P$3,'様式8-4小'!U96,"")</f>
        <v/>
      </c>
      <c r="L17" s="776">
        <f>SUM(N17,P17)</f>
        <v>0</v>
      </c>
      <c r="M17" s="777">
        <f>SUM(O17,Q17)</f>
        <v>0</v>
      </c>
      <c r="N17" s="730" t="str">
        <f>IF($C17=$P$3,'様式8-4小'!V92,"")</f>
        <v/>
      </c>
      <c r="O17" s="730" t="str">
        <f>IF($C17=$P$3,'様式8-4小'!W92,"")</f>
        <v/>
      </c>
      <c r="P17" s="731" t="str">
        <f>IF($C17=$P$3,'様式8-4小'!V96,"")</f>
        <v/>
      </c>
      <c r="Q17" s="732" t="str">
        <f>IF($C17=$P$3,'様式8-4小'!W96,"")</f>
        <v/>
      </c>
      <c r="R17" s="776">
        <f>SUM(T17,V17)</f>
        <v>0</v>
      </c>
      <c r="S17" s="777">
        <f>SUM(U17,W17)</f>
        <v>0</v>
      </c>
      <c r="T17" s="730" t="str">
        <f>IF($C17=$P$3,'様式8-4小'!X92,"")</f>
        <v/>
      </c>
      <c r="U17" s="730" t="str">
        <f>IF($C17=$P$3,'様式8-4小'!Y92,"")</f>
        <v/>
      </c>
      <c r="V17" s="731" t="str">
        <f>IF($C17=$P$3,'様式8-4小'!X96,"")</f>
        <v/>
      </c>
      <c r="W17" s="732" t="str">
        <f>IF($C17=$P$3,'様式8-4小'!Y96,"")</f>
        <v/>
      </c>
      <c r="X17" s="796"/>
      <c r="Y17" s="797"/>
      <c r="Z17" s="798"/>
      <c r="AA17" s="799"/>
      <c r="AB17" s="796"/>
      <c r="AC17" s="797"/>
      <c r="AD17" s="970"/>
      <c r="AE17" s="971"/>
      <c r="AF17" s="971"/>
      <c r="AG17" s="971"/>
      <c r="AH17" s="971"/>
      <c r="AI17" s="971"/>
      <c r="AJ17" s="971"/>
      <c r="AK17" s="972"/>
    </row>
    <row r="18" spans="1:37" ht="12.95" customHeight="1">
      <c r="C18" s="710" t="s">
        <v>306</v>
      </c>
      <c r="D18" s="680"/>
      <c r="E18" s="681" t="str">
        <f>IF($C18=$P$3,'様式8-4小'!S90,"")</f>
        <v/>
      </c>
      <c r="F18" s="785">
        <f>SUM(H18,J18)</f>
        <v>0</v>
      </c>
      <c r="G18" s="760">
        <f t="shared" ref="G18:G19" si="9">SUM(I18,K18)</f>
        <v>0</v>
      </c>
      <c r="H18" s="726" t="str">
        <f>IF($C18=$P$3,'様式8-4小'!T90,"")</f>
        <v/>
      </c>
      <c r="I18" s="726" t="str">
        <f>IF($C18=$P$3,'様式8-4小'!U90,"")</f>
        <v/>
      </c>
      <c r="J18" s="727" t="str">
        <f>IF($C18=$P$3,'様式8-4小'!T94,"")</f>
        <v/>
      </c>
      <c r="K18" s="728" t="str">
        <f>IF($C18=$P$3,'様式8-4小'!U94,"")</f>
        <v/>
      </c>
      <c r="L18" s="776">
        <f t="shared" ref="L18:M19" si="10">SUM(N18,P18)</f>
        <v>0</v>
      </c>
      <c r="M18" s="777">
        <f t="shared" si="10"/>
        <v>0</v>
      </c>
      <c r="N18" s="730" t="str">
        <f>IF($C18=$P$3,'様式8-4小'!V90,"")</f>
        <v/>
      </c>
      <c r="O18" s="730" t="str">
        <f>IF($C18=$P$3,'様式8-4小'!W90,"")</f>
        <v/>
      </c>
      <c r="P18" s="731" t="str">
        <f>IF($C18=$P$3,'様式8-4小'!V94,"")</f>
        <v/>
      </c>
      <c r="Q18" s="732" t="str">
        <f>IF($C18=$P$3,'様式8-4小'!W94,"")</f>
        <v/>
      </c>
      <c r="R18" s="776">
        <f t="shared" ref="R18:S19" si="11">SUM(T18,V18)</f>
        <v>0</v>
      </c>
      <c r="S18" s="777">
        <f t="shared" si="11"/>
        <v>0</v>
      </c>
      <c r="T18" s="730" t="str">
        <f>IF($C18=$P$3,'様式8-4小'!X90,"")</f>
        <v/>
      </c>
      <c r="U18" s="730" t="str">
        <f>IF($C18=$P$3,'様式8-4小'!Y90,"")</f>
        <v/>
      </c>
      <c r="V18" s="731" t="str">
        <f>IF($C18=$P$3,'様式8-4小'!X94,"")</f>
        <v/>
      </c>
      <c r="W18" s="732" t="str">
        <f>IF($C18=$P$3,'様式8-4小'!Y94,"")</f>
        <v/>
      </c>
      <c r="X18" s="796"/>
      <c r="Y18" s="797"/>
      <c r="Z18" s="798"/>
      <c r="AA18" s="799"/>
      <c r="AB18" s="796"/>
      <c r="AC18" s="797"/>
      <c r="AD18" s="970"/>
      <c r="AE18" s="971"/>
      <c r="AF18" s="971"/>
      <c r="AG18" s="971"/>
      <c r="AH18" s="971"/>
      <c r="AI18" s="971"/>
      <c r="AJ18" s="971"/>
      <c r="AK18" s="972"/>
    </row>
    <row r="19" spans="1:37" ht="12.95" customHeight="1">
      <c r="C19" s="710" t="s">
        <v>318</v>
      </c>
      <c r="D19" s="680"/>
      <c r="E19" s="681">
        <f>IF($C19=$P$3,'様式8-4小'!S91,"")</f>
        <v>0</v>
      </c>
      <c r="F19" s="785">
        <f t="shared" ref="F19" si="12">SUM(H19,J19)</f>
        <v>0</v>
      </c>
      <c r="G19" s="760">
        <f t="shared" si="9"/>
        <v>0</v>
      </c>
      <c r="H19" s="726">
        <f>IF($C19=$P$3,'様式8-4小'!T91,"")</f>
        <v>0</v>
      </c>
      <c r="I19" s="726">
        <f>IF($C19=$P$3,'様式8-4小'!U91,"")</f>
        <v>0</v>
      </c>
      <c r="J19" s="727">
        <f>IF($C19=$P$3,'様式8-4小'!T95,"")</f>
        <v>0</v>
      </c>
      <c r="K19" s="728">
        <f>IF($C19=$P$3,'様式8-4小'!U95,"")</f>
        <v>0</v>
      </c>
      <c r="L19" s="776">
        <f t="shared" si="10"/>
        <v>0</v>
      </c>
      <c r="M19" s="777">
        <f t="shared" si="10"/>
        <v>0</v>
      </c>
      <c r="N19" s="730">
        <f>IF($C19=$P$3,'様式8-4小'!V91,"")</f>
        <v>0</v>
      </c>
      <c r="O19" s="730">
        <f>IF($C19=$P$3,'様式8-4小'!W91,"")</f>
        <v>0</v>
      </c>
      <c r="P19" s="731">
        <f>IF($C19=$P$3,'様式8-4小'!V95,"")</f>
        <v>0</v>
      </c>
      <c r="Q19" s="732">
        <f>IF($C19=$P$3,'様式8-4小'!W95,"")</f>
        <v>0</v>
      </c>
      <c r="R19" s="776">
        <f t="shared" si="11"/>
        <v>0</v>
      </c>
      <c r="S19" s="777">
        <f t="shared" si="11"/>
        <v>0</v>
      </c>
      <c r="T19" s="730">
        <f>IF($C19=$P$3,'様式8-4小'!X91,"")</f>
        <v>0</v>
      </c>
      <c r="U19" s="730">
        <f>IF($C19=$P$3,'様式8-4小'!Y91,"")</f>
        <v>0</v>
      </c>
      <c r="V19" s="731">
        <f>IF($C19=$P$3,'様式8-4小'!X95,"")</f>
        <v>0</v>
      </c>
      <c r="W19" s="732">
        <f>IF($C19=$P$3,'様式8-4小'!Y95,"")</f>
        <v>0</v>
      </c>
      <c r="X19" s="796"/>
      <c r="Y19" s="797"/>
      <c r="Z19" s="798"/>
      <c r="AA19" s="799"/>
      <c r="AB19" s="796"/>
      <c r="AC19" s="797"/>
      <c r="AD19" s="970"/>
      <c r="AE19" s="971"/>
      <c r="AF19" s="971"/>
      <c r="AG19" s="971"/>
      <c r="AH19" s="971"/>
      <c r="AI19" s="971"/>
      <c r="AJ19" s="971"/>
      <c r="AK19" s="972"/>
    </row>
    <row r="20" spans="1:37" ht="12.95" customHeight="1">
      <c r="A20" s="682"/>
      <c r="B20" s="682"/>
      <c r="C20" s="711"/>
      <c r="D20" s="683"/>
      <c r="E20" s="684"/>
      <c r="F20" s="789"/>
      <c r="G20" s="767"/>
      <c r="H20" s="784"/>
      <c r="I20" s="784"/>
      <c r="J20" s="766"/>
      <c r="K20" s="767"/>
      <c r="L20" s="781"/>
      <c r="M20" s="782"/>
      <c r="N20" s="793"/>
      <c r="O20" s="794"/>
      <c r="P20" s="781"/>
      <c r="Q20" s="782"/>
      <c r="R20" s="781"/>
      <c r="S20" s="782"/>
      <c r="T20" s="793"/>
      <c r="U20" s="794"/>
      <c r="V20" s="781"/>
      <c r="W20" s="782"/>
      <c r="X20" s="800"/>
      <c r="Y20" s="801"/>
      <c r="Z20" s="792"/>
      <c r="AA20" s="784"/>
      <c r="AB20" s="800"/>
      <c r="AC20" s="801"/>
      <c r="AD20" s="970"/>
      <c r="AE20" s="971"/>
      <c r="AF20" s="971"/>
      <c r="AG20" s="971"/>
      <c r="AH20" s="971"/>
      <c r="AI20" s="971"/>
      <c r="AJ20" s="971"/>
      <c r="AK20" s="972"/>
    </row>
    <row r="21" spans="1:37" ht="12.95" customHeight="1" thickBot="1">
      <c r="C21" s="221" t="s">
        <v>480</v>
      </c>
      <c r="D21" s="234"/>
      <c r="E21" s="391">
        <f>SUM(E16:E20)</f>
        <v>0</v>
      </c>
      <c r="F21" s="787">
        <f t="shared" ref="F21:W21" si="13">SUM(F16:F20)</f>
        <v>0</v>
      </c>
      <c r="G21" s="764">
        <f t="shared" si="13"/>
        <v>0</v>
      </c>
      <c r="H21" s="739">
        <f t="shared" si="13"/>
        <v>0</v>
      </c>
      <c r="I21" s="739">
        <f t="shared" si="13"/>
        <v>0</v>
      </c>
      <c r="J21" s="740">
        <f t="shared" si="13"/>
        <v>0</v>
      </c>
      <c r="K21" s="741">
        <f t="shared" si="13"/>
        <v>0</v>
      </c>
      <c r="L21" s="772">
        <f t="shared" si="13"/>
        <v>0</v>
      </c>
      <c r="M21" s="773">
        <f t="shared" si="13"/>
        <v>0</v>
      </c>
      <c r="N21" s="744">
        <f t="shared" si="13"/>
        <v>0</v>
      </c>
      <c r="O21" s="745">
        <f t="shared" si="13"/>
        <v>0</v>
      </c>
      <c r="P21" s="746">
        <f t="shared" si="13"/>
        <v>0</v>
      </c>
      <c r="Q21" s="747">
        <f t="shared" si="13"/>
        <v>0</v>
      </c>
      <c r="R21" s="772">
        <f t="shared" si="13"/>
        <v>0</v>
      </c>
      <c r="S21" s="773">
        <f t="shared" si="13"/>
        <v>0</v>
      </c>
      <c r="T21" s="744">
        <f t="shared" si="13"/>
        <v>0</v>
      </c>
      <c r="U21" s="745">
        <f t="shared" si="13"/>
        <v>0</v>
      </c>
      <c r="V21" s="746">
        <f t="shared" si="13"/>
        <v>0</v>
      </c>
      <c r="W21" s="747">
        <f t="shared" si="13"/>
        <v>0</v>
      </c>
      <c r="X21" s="802"/>
      <c r="Y21" s="803"/>
      <c r="Z21" s="802"/>
      <c r="AA21" s="804"/>
      <c r="AB21" s="805"/>
      <c r="AC21" s="803"/>
      <c r="AD21" s="970"/>
      <c r="AE21" s="971"/>
      <c r="AF21" s="971"/>
      <c r="AG21" s="971"/>
      <c r="AH21" s="971"/>
      <c r="AI21" s="971"/>
      <c r="AJ21" s="971"/>
      <c r="AK21" s="972"/>
    </row>
    <row r="22" spans="1:37" s="124" customFormat="1" ht="12.95" customHeight="1" thickTop="1" thickBot="1">
      <c r="C22" s="238" t="s">
        <v>386</v>
      </c>
      <c r="D22" s="235"/>
      <c r="E22" s="126"/>
      <c r="F22" s="790"/>
      <c r="G22" s="791"/>
      <c r="H22" s="753">
        <f t="shared" ref="H22:W22" si="14">+H15+H21</f>
        <v>0</v>
      </c>
      <c r="I22" s="753">
        <f t="shared" si="14"/>
        <v>0</v>
      </c>
      <c r="J22" s="754">
        <f t="shared" si="14"/>
        <v>0</v>
      </c>
      <c r="K22" s="755">
        <f t="shared" si="14"/>
        <v>0</v>
      </c>
      <c r="L22" s="774">
        <f t="shared" si="14"/>
        <v>0</v>
      </c>
      <c r="M22" s="775">
        <f t="shared" si="14"/>
        <v>0</v>
      </c>
      <c r="N22" s="756">
        <f t="shared" si="14"/>
        <v>0</v>
      </c>
      <c r="O22" s="756">
        <f t="shared" si="14"/>
        <v>0</v>
      </c>
      <c r="P22" s="757">
        <f t="shared" si="14"/>
        <v>0</v>
      </c>
      <c r="Q22" s="758">
        <f t="shared" si="14"/>
        <v>0</v>
      </c>
      <c r="R22" s="774">
        <f t="shared" si="14"/>
        <v>0</v>
      </c>
      <c r="S22" s="775">
        <f t="shared" si="14"/>
        <v>0</v>
      </c>
      <c r="T22" s="756">
        <f t="shared" si="14"/>
        <v>0</v>
      </c>
      <c r="U22" s="756">
        <f t="shared" si="14"/>
        <v>0</v>
      </c>
      <c r="V22" s="757">
        <f t="shared" si="14"/>
        <v>0</v>
      </c>
      <c r="W22" s="758">
        <f t="shared" si="14"/>
        <v>0</v>
      </c>
      <c r="X22" s="768">
        <f t="shared" ref="X22:AC22" si="15">+X15</f>
        <v>0</v>
      </c>
      <c r="Y22" s="769">
        <f t="shared" si="15"/>
        <v>0</v>
      </c>
      <c r="Z22" s="795">
        <f t="shared" si="15"/>
        <v>0</v>
      </c>
      <c r="AA22" s="795">
        <f t="shared" si="15"/>
        <v>0</v>
      </c>
      <c r="AB22" s="768">
        <f t="shared" si="15"/>
        <v>0</v>
      </c>
      <c r="AC22" s="769">
        <f t="shared" si="15"/>
        <v>0</v>
      </c>
      <c r="AD22" s="973"/>
      <c r="AE22" s="974"/>
      <c r="AF22" s="974"/>
      <c r="AG22" s="974"/>
      <c r="AH22" s="974"/>
      <c r="AI22" s="974"/>
      <c r="AJ22" s="974"/>
      <c r="AK22" s="975"/>
    </row>
    <row r="23" spans="1:37" ht="12.75" thickTop="1" thickBot="1">
      <c r="C23" s="240" t="s">
        <v>23</v>
      </c>
      <c r="D23" s="239">
        <f>MAX(L22:M22)</f>
        <v>0</v>
      </c>
      <c r="E23" s="237" t="s">
        <v>24</v>
      </c>
      <c r="F23" s="159"/>
      <c r="G23" s="159"/>
      <c r="H23" s="16" t="s">
        <v>553</v>
      </c>
      <c r="I23" s="159"/>
      <c r="J23" s="159"/>
      <c r="K23" s="159"/>
      <c r="L23" s="159"/>
      <c r="M23" s="159"/>
      <c r="N23" s="159"/>
      <c r="O23" s="159"/>
      <c r="P23" s="159"/>
      <c r="Q23" s="159"/>
      <c r="R23" s="17"/>
      <c r="S23" s="17"/>
      <c r="T23" s="17"/>
      <c r="U23" s="17"/>
      <c r="V23" s="17"/>
      <c r="W23" s="17"/>
      <c r="X23" s="159"/>
      <c r="Y23" s="159"/>
      <c r="Z23" s="159"/>
      <c r="AA23" s="159"/>
      <c r="AB23" s="159"/>
      <c r="AC23" s="159"/>
      <c r="AD23" s="159"/>
      <c r="AE23" s="159"/>
      <c r="AF23" s="159"/>
      <c r="AG23" s="159"/>
      <c r="AH23" s="159"/>
      <c r="AI23" s="159"/>
      <c r="AJ23" s="159"/>
      <c r="AK23" s="18"/>
    </row>
    <row r="24" spans="1:37" ht="12" thickTop="1">
      <c r="C24" s="19"/>
      <c r="D24" s="20"/>
      <c r="E24" s="21"/>
      <c r="AD24" s="22"/>
      <c r="AE24" s="22"/>
      <c r="AF24" s="22"/>
      <c r="AG24" s="22"/>
      <c r="AH24" s="22"/>
      <c r="AI24" s="22"/>
      <c r="AJ24" s="22"/>
    </row>
    <row r="25" spans="1:37" ht="12.95" customHeight="1" thickBot="1">
      <c r="B25" s="58" t="s">
        <v>551</v>
      </c>
      <c r="C25" s="167"/>
    </row>
    <row r="26" spans="1:37" ht="12.95" customHeight="1" thickBot="1">
      <c r="C26" s="978"/>
      <c r="D26" s="979"/>
      <c r="E26" s="915"/>
      <c r="F26" s="997" t="s">
        <v>372</v>
      </c>
      <c r="G26" s="998"/>
      <c r="H26" s="998"/>
      <c r="I26" s="998"/>
      <c r="J26" s="998"/>
      <c r="K26" s="998"/>
      <c r="L26" s="998"/>
      <c r="M26" s="998"/>
      <c r="N26" s="998"/>
      <c r="O26" s="998"/>
      <c r="P26" s="998"/>
      <c r="Q26" s="998"/>
      <c r="R26" s="998"/>
      <c r="S26" s="999"/>
      <c r="T26" s="1000" t="s">
        <v>371</v>
      </c>
      <c r="U26" s="1001"/>
      <c r="V26" s="1001"/>
      <c r="W26" s="1001"/>
      <c r="X26" s="1001"/>
      <c r="Y26" s="1001"/>
      <c r="Z26" s="1001"/>
      <c r="AA26" s="1001"/>
      <c r="AB26" s="1001"/>
      <c r="AC26" s="1001"/>
      <c r="AD26" s="1001"/>
      <c r="AE26" s="1001"/>
      <c r="AF26" s="1001"/>
      <c r="AG26" s="1002"/>
      <c r="AH26" s="914" t="s">
        <v>8</v>
      </c>
      <c r="AI26" s="915"/>
      <c r="AJ26" s="218" t="s">
        <v>0</v>
      </c>
      <c r="AK26" s="222"/>
    </row>
    <row r="27" spans="1:37" ht="12.95" customHeight="1" thickTop="1">
      <c r="C27" s="980"/>
      <c r="D27" s="981"/>
      <c r="E27" s="917"/>
      <c r="F27" s="961" t="s">
        <v>25</v>
      </c>
      <c r="G27" s="962"/>
      <c r="H27" s="962"/>
      <c r="I27" s="962"/>
      <c r="J27" s="963"/>
      <c r="K27" s="962" t="s">
        <v>26</v>
      </c>
      <c r="L27" s="962"/>
      <c r="M27" s="962"/>
      <c r="N27" s="962"/>
      <c r="O27" s="963"/>
      <c r="P27" s="961" t="s">
        <v>27</v>
      </c>
      <c r="Q27" s="963"/>
      <c r="R27" s="920" t="s">
        <v>12</v>
      </c>
      <c r="S27" s="921"/>
      <c r="T27" s="964" t="s">
        <v>25</v>
      </c>
      <c r="U27" s="965"/>
      <c r="V27" s="965"/>
      <c r="W27" s="965"/>
      <c r="X27" s="966"/>
      <c r="Y27" s="964" t="s">
        <v>26</v>
      </c>
      <c r="Z27" s="965"/>
      <c r="AA27" s="965"/>
      <c r="AB27" s="965"/>
      <c r="AC27" s="966"/>
      <c r="AD27" s="965" t="s">
        <v>27</v>
      </c>
      <c r="AE27" s="966"/>
      <c r="AF27" s="957" t="s">
        <v>12</v>
      </c>
      <c r="AG27" s="958"/>
      <c r="AH27" s="916"/>
      <c r="AI27" s="917"/>
      <c r="AJ27" s="223"/>
      <c r="AK27" s="224"/>
    </row>
    <row r="28" spans="1:37" ht="12.95" customHeight="1" thickBot="1">
      <c r="C28" s="982"/>
      <c r="D28" s="983"/>
      <c r="E28" s="919"/>
      <c r="F28" s="6" t="s">
        <v>28</v>
      </c>
      <c r="G28" s="14" t="s">
        <v>29</v>
      </c>
      <c r="H28" s="14" t="s">
        <v>30</v>
      </c>
      <c r="I28" s="14" t="s">
        <v>31</v>
      </c>
      <c r="J28" s="93" t="s">
        <v>39</v>
      </c>
      <c r="K28" s="23" t="s">
        <v>32</v>
      </c>
      <c r="L28" s="14" t="s">
        <v>33</v>
      </c>
      <c r="M28" s="14" t="s">
        <v>34</v>
      </c>
      <c r="N28" s="14" t="s">
        <v>35</v>
      </c>
      <c r="O28" s="24" t="s">
        <v>36</v>
      </c>
      <c r="P28" s="6" t="s">
        <v>37</v>
      </c>
      <c r="Q28" s="14" t="s">
        <v>38</v>
      </c>
      <c r="R28" s="922"/>
      <c r="S28" s="923"/>
      <c r="T28" s="25" t="s">
        <v>28</v>
      </c>
      <c r="U28" s="15" t="s">
        <v>29</v>
      </c>
      <c r="V28" s="15" t="s">
        <v>30</v>
      </c>
      <c r="W28" s="15" t="s">
        <v>31</v>
      </c>
      <c r="X28" s="92" t="s">
        <v>39</v>
      </c>
      <c r="Y28" s="25" t="s">
        <v>32</v>
      </c>
      <c r="Z28" s="15" t="s">
        <v>33</v>
      </c>
      <c r="AA28" s="15" t="s">
        <v>34</v>
      </c>
      <c r="AB28" s="15" t="s">
        <v>35</v>
      </c>
      <c r="AC28" s="7" t="s">
        <v>36</v>
      </c>
      <c r="AD28" s="91" t="s">
        <v>37</v>
      </c>
      <c r="AE28" s="15" t="s">
        <v>38</v>
      </c>
      <c r="AF28" s="959"/>
      <c r="AG28" s="960"/>
      <c r="AH28" s="918"/>
      <c r="AI28" s="919"/>
      <c r="AJ28" s="225"/>
      <c r="AK28" s="226"/>
    </row>
    <row r="29" spans="1:37" ht="12.95" customHeight="1" thickTop="1">
      <c r="C29" s="976" t="s">
        <v>40</v>
      </c>
      <c r="D29" s="26" t="s">
        <v>1</v>
      </c>
      <c r="E29" s="27" t="s">
        <v>41</v>
      </c>
      <c r="F29" s="926"/>
      <c r="G29" s="927"/>
      <c r="H29" s="927"/>
      <c r="I29" s="927"/>
      <c r="J29" s="928"/>
      <c r="K29" s="267"/>
      <c r="L29" s="267"/>
      <c r="M29" s="267"/>
      <c r="N29" s="267"/>
      <c r="O29" s="268"/>
      <c r="P29" s="269"/>
      <c r="Q29" s="270"/>
      <c r="R29" s="271"/>
      <c r="S29" s="272"/>
      <c r="T29" s="926"/>
      <c r="U29" s="927"/>
      <c r="V29" s="927"/>
      <c r="W29" s="927"/>
      <c r="X29" s="928"/>
      <c r="Y29" s="273"/>
      <c r="Z29" s="267"/>
      <c r="AA29" s="267"/>
      <c r="AB29" s="267"/>
      <c r="AC29" s="268"/>
      <c r="AD29" s="274"/>
      <c r="AE29" s="270"/>
      <c r="AF29" s="271"/>
      <c r="AG29" s="272"/>
      <c r="AH29" s="275"/>
      <c r="AI29" s="276"/>
      <c r="AJ29" s="857" t="s">
        <v>573</v>
      </c>
      <c r="AK29" s="858"/>
    </row>
    <row r="30" spans="1:37" ht="12.95" customHeight="1">
      <c r="C30" s="977"/>
      <c r="D30" s="673" t="s">
        <v>2</v>
      </c>
      <c r="E30" s="28" t="s">
        <v>41</v>
      </c>
      <c r="F30" s="277"/>
      <c r="G30" s="278"/>
      <c r="H30" s="278"/>
      <c r="I30" s="278"/>
      <c r="J30" s="279"/>
      <c r="K30" s="929"/>
      <c r="L30" s="930"/>
      <c r="M30" s="930"/>
      <c r="N30" s="930"/>
      <c r="O30" s="931"/>
      <c r="P30" s="280"/>
      <c r="Q30" s="281"/>
      <c r="R30" s="282"/>
      <c r="S30" s="283"/>
      <c r="T30" s="277"/>
      <c r="U30" s="278"/>
      <c r="V30" s="278"/>
      <c r="W30" s="278"/>
      <c r="X30" s="279"/>
      <c r="Y30" s="929"/>
      <c r="Z30" s="930"/>
      <c r="AA30" s="930"/>
      <c r="AB30" s="930"/>
      <c r="AC30" s="931"/>
      <c r="AD30" s="284"/>
      <c r="AE30" s="281"/>
      <c r="AF30" s="282"/>
      <c r="AG30" s="283"/>
      <c r="AH30" s="285"/>
      <c r="AI30" s="286"/>
      <c r="AJ30" s="924"/>
      <c r="AK30" s="925"/>
    </row>
    <row r="31" spans="1:37" ht="12.95" customHeight="1">
      <c r="C31" s="988" t="s">
        <v>42</v>
      </c>
      <c r="D31" s="111" t="s">
        <v>43</v>
      </c>
      <c r="E31" s="668" t="s">
        <v>44</v>
      </c>
      <c r="F31" s="287">
        <f>標準提供条件!D6</f>
        <v>22</v>
      </c>
      <c r="G31" s="288">
        <f>標準提供条件!E6</f>
        <v>21</v>
      </c>
      <c r="H31" s="288">
        <f>標準提供条件!F6</f>
        <v>5</v>
      </c>
      <c r="I31" s="288">
        <f>標準提供条件!G6</f>
        <v>20</v>
      </c>
      <c r="J31" s="669">
        <f>標準提供条件!H6</f>
        <v>10</v>
      </c>
      <c r="K31" s="289">
        <f>標準提供条件!I6</f>
        <v>10</v>
      </c>
      <c r="L31" s="289">
        <f>標準提供条件!J6</f>
        <v>17</v>
      </c>
      <c r="M31" s="288">
        <f>標準提供条件!K6</f>
        <v>16</v>
      </c>
      <c r="N31" s="288">
        <f>標準提供条件!L6</f>
        <v>19</v>
      </c>
      <c r="O31" s="288">
        <f>標準提供条件!M6</f>
        <v>19</v>
      </c>
      <c r="P31" s="290"/>
      <c r="Q31" s="291"/>
      <c r="R31" s="292"/>
      <c r="S31" s="293"/>
      <c r="T31" s="287">
        <f>標準提供条件!D7</f>
        <v>22</v>
      </c>
      <c r="U31" s="288">
        <f>標準提供条件!E7</f>
        <v>26</v>
      </c>
      <c r="V31" s="288">
        <f>標準提供条件!F7</f>
        <v>18</v>
      </c>
      <c r="W31" s="288">
        <f>標準提供条件!G7</f>
        <v>20</v>
      </c>
      <c r="X31" s="669">
        <f>標準提供条件!H7</f>
        <v>10</v>
      </c>
      <c r="Y31" s="287">
        <f>標準提供条件!I7</f>
        <v>10</v>
      </c>
      <c r="Z31" s="289">
        <f>標準提供条件!J7</f>
        <v>19</v>
      </c>
      <c r="AA31" s="288">
        <f>標準提供条件!K7</f>
        <v>18</v>
      </c>
      <c r="AB31" s="288">
        <f>標準提供条件!L7</f>
        <v>19</v>
      </c>
      <c r="AC31" s="294">
        <f>標準提供条件!M7</f>
        <v>19</v>
      </c>
      <c r="AD31" s="295"/>
      <c r="AE31" s="291"/>
      <c r="AF31" s="292"/>
      <c r="AG31" s="293"/>
      <c r="AH31" s="292"/>
      <c r="AI31" s="293"/>
      <c r="AJ31" s="29"/>
      <c r="AK31" s="30"/>
    </row>
    <row r="32" spans="1:37" ht="12.95" customHeight="1">
      <c r="C32" s="992"/>
      <c r="D32" s="167" t="s">
        <v>45</v>
      </c>
      <c r="E32" s="167" t="s">
        <v>46</v>
      </c>
      <c r="F32" s="994">
        <f>標準提供条件!D8</f>
        <v>8</v>
      </c>
      <c r="G32" s="995"/>
      <c r="H32" s="995"/>
      <c r="I32" s="995"/>
      <c r="J32" s="996"/>
      <c r="K32" s="994">
        <f>F32</f>
        <v>8</v>
      </c>
      <c r="L32" s="995"/>
      <c r="M32" s="995"/>
      <c r="N32" s="995"/>
      <c r="O32" s="996"/>
      <c r="P32" s="290"/>
      <c r="Q32" s="291"/>
      <c r="R32" s="292"/>
      <c r="S32" s="293"/>
      <c r="T32" s="994">
        <f>標準提供条件!D9</f>
        <v>9</v>
      </c>
      <c r="U32" s="995"/>
      <c r="V32" s="995"/>
      <c r="W32" s="995"/>
      <c r="X32" s="996"/>
      <c r="Y32" s="994">
        <f>T32</f>
        <v>9</v>
      </c>
      <c r="Z32" s="995"/>
      <c r="AA32" s="995"/>
      <c r="AB32" s="995"/>
      <c r="AC32" s="996"/>
      <c r="AD32" s="295"/>
      <c r="AE32" s="291"/>
      <c r="AF32" s="292"/>
      <c r="AG32" s="293"/>
      <c r="AH32" s="292"/>
      <c r="AI32" s="293"/>
      <c r="AJ32" s="29"/>
      <c r="AK32" s="30"/>
    </row>
    <row r="33" spans="3:43" ht="12.95" customHeight="1">
      <c r="C33" s="992"/>
      <c r="D33" s="990" t="s">
        <v>1</v>
      </c>
      <c r="E33" s="31" t="s">
        <v>47</v>
      </c>
      <c r="F33" s="297"/>
      <c r="G33" s="298">
        <f>G31*F32</f>
        <v>168</v>
      </c>
      <c r="H33" s="298">
        <f>H31*F32</f>
        <v>40</v>
      </c>
      <c r="I33" s="299">
        <f>I31*F32</f>
        <v>160</v>
      </c>
      <c r="J33" s="704"/>
      <c r="K33" s="300"/>
      <c r="L33" s="301"/>
      <c r="M33" s="301"/>
      <c r="N33" s="301"/>
      <c r="O33" s="302"/>
      <c r="P33" s="297"/>
      <c r="Q33" s="301"/>
      <c r="R33" s="303">
        <f>SUM(F33:Q33)</f>
        <v>368</v>
      </c>
      <c r="S33" s="934">
        <f>+SUM(R33:R34)</f>
        <v>624</v>
      </c>
      <c r="T33" s="297"/>
      <c r="U33" s="298">
        <f>U31*T32</f>
        <v>234</v>
      </c>
      <c r="V33" s="298">
        <f>V31*T32</f>
        <v>162</v>
      </c>
      <c r="W33" s="299">
        <f>W31*T32</f>
        <v>180</v>
      </c>
      <c r="X33" s="704"/>
      <c r="Y33" s="297"/>
      <c r="Z33" s="301"/>
      <c r="AA33" s="301"/>
      <c r="AB33" s="301"/>
      <c r="AC33" s="302"/>
      <c r="AD33" s="300"/>
      <c r="AE33" s="301"/>
      <c r="AF33" s="303">
        <f>SUM(T33:AE33)</f>
        <v>576</v>
      </c>
      <c r="AG33" s="934">
        <f>+SUM(AF33:AF34)</f>
        <v>864</v>
      </c>
      <c r="AH33" s="304"/>
      <c r="AI33" s="984"/>
      <c r="AJ33" s="32"/>
      <c r="AK33" s="33"/>
    </row>
    <row r="34" spans="3:43" ht="12.95" customHeight="1">
      <c r="C34" s="992"/>
      <c r="D34" s="991"/>
      <c r="E34" s="34" t="s">
        <v>48</v>
      </c>
      <c r="F34" s="305">
        <f>F31*F32</f>
        <v>176</v>
      </c>
      <c r="G34" s="306"/>
      <c r="H34" s="306"/>
      <c r="I34" s="307"/>
      <c r="J34" s="705">
        <f>J31*F32</f>
        <v>80</v>
      </c>
      <c r="K34" s="307"/>
      <c r="L34" s="306"/>
      <c r="M34" s="306"/>
      <c r="N34" s="306"/>
      <c r="O34" s="308"/>
      <c r="P34" s="309"/>
      <c r="Q34" s="306"/>
      <c r="R34" s="310">
        <f>SUM(F34:Q34)</f>
        <v>256</v>
      </c>
      <c r="S34" s="935"/>
      <c r="T34" s="305">
        <f>T31*T32</f>
        <v>198</v>
      </c>
      <c r="U34" s="306"/>
      <c r="V34" s="306"/>
      <c r="W34" s="307"/>
      <c r="X34" s="705">
        <f>X31*T32</f>
        <v>90</v>
      </c>
      <c r="Y34" s="309"/>
      <c r="Z34" s="306"/>
      <c r="AA34" s="306"/>
      <c r="AB34" s="306"/>
      <c r="AC34" s="308"/>
      <c r="AD34" s="307"/>
      <c r="AE34" s="306"/>
      <c r="AF34" s="310">
        <f>SUM(T34:AE34)</f>
        <v>288</v>
      </c>
      <c r="AG34" s="935"/>
      <c r="AH34" s="311"/>
      <c r="AI34" s="985"/>
      <c r="AJ34" s="35"/>
      <c r="AK34" s="36"/>
    </row>
    <row r="35" spans="3:43" ht="12.95" customHeight="1">
      <c r="C35" s="993"/>
      <c r="D35" s="37" t="s">
        <v>2</v>
      </c>
      <c r="E35" s="158" t="s">
        <v>48</v>
      </c>
      <c r="F35" s="312"/>
      <c r="G35" s="313"/>
      <c r="H35" s="313"/>
      <c r="I35" s="314"/>
      <c r="J35" s="315"/>
      <c r="K35" s="316">
        <f>K31*K32</f>
        <v>80</v>
      </c>
      <c r="L35" s="317">
        <f>L31*K32</f>
        <v>136</v>
      </c>
      <c r="M35" s="317">
        <f>M31*K32</f>
        <v>128</v>
      </c>
      <c r="N35" s="317">
        <f>N31*K32</f>
        <v>152</v>
      </c>
      <c r="O35" s="318">
        <f>O31*K32</f>
        <v>152</v>
      </c>
      <c r="P35" s="312"/>
      <c r="Q35" s="313"/>
      <c r="R35" s="319"/>
      <c r="S35" s="320">
        <f>+SUM(F35:Q35)</f>
        <v>648</v>
      </c>
      <c r="T35" s="312"/>
      <c r="U35" s="313"/>
      <c r="V35" s="313"/>
      <c r="W35" s="314"/>
      <c r="X35" s="315"/>
      <c r="Y35" s="321">
        <f>Y31*Y32</f>
        <v>90</v>
      </c>
      <c r="Z35" s="317">
        <f>Z31*Y32</f>
        <v>171</v>
      </c>
      <c r="AA35" s="317">
        <f>AA31*Y32</f>
        <v>162</v>
      </c>
      <c r="AB35" s="317">
        <f>AB31*Y32</f>
        <v>171</v>
      </c>
      <c r="AC35" s="318">
        <f>AC31*Y32</f>
        <v>171</v>
      </c>
      <c r="AD35" s="314"/>
      <c r="AE35" s="313"/>
      <c r="AF35" s="319"/>
      <c r="AG35" s="320">
        <f>+SUM(T35:AE35)</f>
        <v>765</v>
      </c>
      <c r="AH35" s="322"/>
      <c r="AI35" s="323"/>
      <c r="AJ35" s="38"/>
      <c r="AK35" s="39"/>
    </row>
    <row r="36" spans="3:43" ht="12.95" customHeight="1">
      <c r="C36" s="907" t="s">
        <v>49</v>
      </c>
      <c r="D36" s="986"/>
      <c r="E36" s="987"/>
      <c r="F36" s="324">
        <f>標準提供条件!D5</f>
        <v>50</v>
      </c>
      <c r="G36" s="325">
        <f>標準提供条件!E5</f>
        <v>70</v>
      </c>
      <c r="H36" s="325">
        <f>標準提供条件!F5</f>
        <v>80</v>
      </c>
      <c r="I36" s="326">
        <f>標準提供条件!G5</f>
        <v>60</v>
      </c>
      <c r="J36" s="327">
        <f>標準提供条件!H5</f>
        <v>30</v>
      </c>
      <c r="K36" s="326">
        <f>標準提供条件!I5</f>
        <v>35</v>
      </c>
      <c r="L36" s="325">
        <f>標準提供条件!J5</f>
        <v>60</v>
      </c>
      <c r="M36" s="325">
        <f>標準提供条件!K5</f>
        <v>75</v>
      </c>
      <c r="N36" s="325">
        <f>標準提供条件!L5</f>
        <v>70</v>
      </c>
      <c r="O36" s="328">
        <f>標準提供条件!M5</f>
        <v>50</v>
      </c>
      <c r="P36" s="329"/>
      <c r="Q36" s="330"/>
      <c r="R36" s="331"/>
      <c r="S36" s="332"/>
      <c r="T36" s="324">
        <f>F36</f>
        <v>50</v>
      </c>
      <c r="U36" s="325">
        <f t="shared" ref="U36:AC36" si="16">G36</f>
        <v>70</v>
      </c>
      <c r="V36" s="325">
        <f t="shared" si="16"/>
        <v>80</v>
      </c>
      <c r="W36" s="326">
        <f t="shared" si="16"/>
        <v>60</v>
      </c>
      <c r="X36" s="327">
        <f t="shared" si="16"/>
        <v>30</v>
      </c>
      <c r="Y36" s="326">
        <f t="shared" si="16"/>
        <v>35</v>
      </c>
      <c r="Z36" s="325">
        <f t="shared" si="16"/>
        <v>60</v>
      </c>
      <c r="AA36" s="325">
        <f t="shared" si="16"/>
        <v>75</v>
      </c>
      <c r="AB36" s="325">
        <f t="shared" si="16"/>
        <v>70</v>
      </c>
      <c r="AC36" s="328">
        <f t="shared" si="16"/>
        <v>50</v>
      </c>
      <c r="AD36" s="333"/>
      <c r="AE36" s="330"/>
      <c r="AF36" s="331"/>
      <c r="AG36" s="332"/>
      <c r="AH36" s="331"/>
      <c r="AI36" s="332"/>
      <c r="AJ36" s="40"/>
      <c r="AK36" s="41"/>
    </row>
    <row r="37" spans="3:43" ht="12.95" customHeight="1">
      <c r="C37" s="988" t="s">
        <v>50</v>
      </c>
      <c r="D37" s="990" t="s">
        <v>1</v>
      </c>
      <c r="E37" s="31" t="s">
        <v>47</v>
      </c>
      <c r="F37" s="297"/>
      <c r="G37" s="334">
        <f>+G33*G36/100</f>
        <v>117.6</v>
      </c>
      <c r="H37" s="334">
        <f>+H33*H36/100</f>
        <v>32</v>
      </c>
      <c r="I37" s="335">
        <f>+I33*I36/100</f>
        <v>96</v>
      </c>
      <c r="J37" s="704"/>
      <c r="K37" s="300"/>
      <c r="L37" s="301"/>
      <c r="M37" s="301"/>
      <c r="N37" s="301"/>
      <c r="O37" s="302"/>
      <c r="P37" s="297"/>
      <c r="Q37" s="301"/>
      <c r="R37" s="303">
        <f>SUM(F37:Q37)</f>
        <v>245.6</v>
      </c>
      <c r="S37" s="934">
        <f>+SUM(R37:R38)</f>
        <v>357.6</v>
      </c>
      <c r="T37" s="297"/>
      <c r="U37" s="334">
        <f>+U33*U36/100</f>
        <v>163.80000000000001</v>
      </c>
      <c r="V37" s="334">
        <f>+V33*V36/100</f>
        <v>129.6</v>
      </c>
      <c r="W37" s="335">
        <f>+W33*W36/100</f>
        <v>108</v>
      </c>
      <c r="X37" s="704"/>
      <c r="Y37" s="297"/>
      <c r="Z37" s="301"/>
      <c r="AA37" s="301"/>
      <c r="AB37" s="301"/>
      <c r="AC37" s="302"/>
      <c r="AD37" s="300"/>
      <c r="AE37" s="301"/>
      <c r="AF37" s="303">
        <f>SUM(T37:AE37)</f>
        <v>401.4</v>
      </c>
      <c r="AG37" s="934">
        <f>+SUM(AF37:AF38)</f>
        <v>527.4</v>
      </c>
      <c r="AH37" s="304"/>
      <c r="AI37" s="984"/>
      <c r="AJ37" s="32"/>
      <c r="AK37" s="33"/>
    </row>
    <row r="38" spans="3:43" ht="12.95" customHeight="1">
      <c r="C38" s="989"/>
      <c r="D38" s="991"/>
      <c r="E38" s="34" t="s">
        <v>48</v>
      </c>
      <c r="F38" s="336">
        <f>+F36*F34/100</f>
        <v>88</v>
      </c>
      <c r="G38" s="306"/>
      <c r="H38" s="306"/>
      <c r="I38" s="307"/>
      <c r="J38" s="706">
        <f>+J34*J36/100</f>
        <v>24</v>
      </c>
      <c r="K38" s="307"/>
      <c r="L38" s="306"/>
      <c r="M38" s="306"/>
      <c r="N38" s="306"/>
      <c r="O38" s="308"/>
      <c r="P38" s="309"/>
      <c r="Q38" s="306"/>
      <c r="R38" s="310">
        <f>SUM(F38:Q38)</f>
        <v>112</v>
      </c>
      <c r="S38" s="935"/>
      <c r="T38" s="336">
        <f>+T36*T34/100</f>
        <v>99</v>
      </c>
      <c r="U38" s="306"/>
      <c r="V38" s="306"/>
      <c r="W38" s="307"/>
      <c r="X38" s="706">
        <f>+X34*X36/100</f>
        <v>27</v>
      </c>
      <c r="Y38" s="309"/>
      <c r="Z38" s="306"/>
      <c r="AA38" s="306"/>
      <c r="AB38" s="306"/>
      <c r="AC38" s="308"/>
      <c r="AD38" s="307"/>
      <c r="AE38" s="306"/>
      <c r="AF38" s="310">
        <f>SUM(T38:AE38)</f>
        <v>126</v>
      </c>
      <c r="AG38" s="935"/>
      <c r="AH38" s="311"/>
      <c r="AI38" s="985"/>
      <c r="AJ38" s="35"/>
      <c r="AK38" s="36"/>
    </row>
    <row r="39" spans="3:43" ht="12.95" customHeight="1">
      <c r="C39" s="977"/>
      <c r="D39" s="37" t="s">
        <v>2</v>
      </c>
      <c r="E39" s="158" t="s">
        <v>48</v>
      </c>
      <c r="F39" s="312"/>
      <c r="G39" s="313"/>
      <c r="H39" s="313"/>
      <c r="I39" s="314"/>
      <c r="J39" s="315"/>
      <c r="K39" s="672">
        <f>+K35*K36/100</f>
        <v>28</v>
      </c>
      <c r="L39" s="671">
        <f>+L35*L36/100</f>
        <v>81.599999999999994</v>
      </c>
      <c r="M39" s="671">
        <f>+M35*M36/100</f>
        <v>96</v>
      </c>
      <c r="N39" s="671">
        <f>+N35*N36/100</f>
        <v>106.4</v>
      </c>
      <c r="O39" s="337">
        <f>+O35*O36/100</f>
        <v>76</v>
      </c>
      <c r="P39" s="312"/>
      <c r="Q39" s="313"/>
      <c r="R39" s="319"/>
      <c r="S39" s="320">
        <f>+SUM(F39:Q39)</f>
        <v>388</v>
      </c>
      <c r="T39" s="312"/>
      <c r="U39" s="313"/>
      <c r="V39" s="313"/>
      <c r="W39" s="314"/>
      <c r="X39" s="315"/>
      <c r="Y39" s="670">
        <f>+Y35*Y36/100</f>
        <v>31.5</v>
      </c>
      <c r="Z39" s="671">
        <f>+Z35*Z36/100</f>
        <v>102.6</v>
      </c>
      <c r="AA39" s="671">
        <f>+AA35*AA36/100</f>
        <v>121.5</v>
      </c>
      <c r="AB39" s="671">
        <f>+AB35*AB36/100</f>
        <v>119.7</v>
      </c>
      <c r="AC39" s="337">
        <f>+AC35*AC36/100</f>
        <v>85.5</v>
      </c>
      <c r="AD39" s="314"/>
      <c r="AE39" s="313"/>
      <c r="AF39" s="319"/>
      <c r="AG39" s="320">
        <f>+SUM(T39:AE39)</f>
        <v>460.8</v>
      </c>
      <c r="AH39" s="322"/>
      <c r="AI39" s="323"/>
      <c r="AJ39" s="38"/>
      <c r="AK39" s="39"/>
    </row>
    <row r="40" spans="3:43" ht="12.95" customHeight="1" thickBot="1">
      <c r="C40" s="1003" t="s">
        <v>51</v>
      </c>
      <c r="D40" s="990" t="s">
        <v>1</v>
      </c>
      <c r="E40" s="31" t="s">
        <v>47</v>
      </c>
      <c r="F40" s="297"/>
      <c r="G40" s="334">
        <f>+F29*G37</f>
        <v>0</v>
      </c>
      <c r="H40" s="334">
        <f>+F29*H37</f>
        <v>0</v>
      </c>
      <c r="I40" s="335">
        <f>+F29*I37</f>
        <v>0</v>
      </c>
      <c r="J40" s="704"/>
      <c r="K40" s="300"/>
      <c r="L40" s="301"/>
      <c r="M40" s="301"/>
      <c r="N40" s="301"/>
      <c r="O40" s="302"/>
      <c r="P40" s="297"/>
      <c r="Q40" s="301"/>
      <c r="R40" s="303">
        <f>SUM(F40:Q40)</f>
        <v>0</v>
      </c>
      <c r="S40" s="934">
        <f>+SUM(R40:R41)</f>
        <v>0</v>
      </c>
      <c r="T40" s="297"/>
      <c r="U40" s="334">
        <f>+T29*U37</f>
        <v>0</v>
      </c>
      <c r="V40" s="334">
        <f>+T29*V37</f>
        <v>0</v>
      </c>
      <c r="W40" s="335">
        <f>+T29*W37</f>
        <v>0</v>
      </c>
      <c r="X40" s="704"/>
      <c r="Y40" s="297"/>
      <c r="Z40" s="301"/>
      <c r="AA40" s="301"/>
      <c r="AB40" s="301"/>
      <c r="AC40" s="302"/>
      <c r="AD40" s="300"/>
      <c r="AE40" s="301"/>
      <c r="AF40" s="303">
        <f>SUM(T40:AE40)</f>
        <v>0</v>
      </c>
      <c r="AG40" s="934">
        <f>+SUM(AF40:AF41)</f>
        <v>0</v>
      </c>
      <c r="AH40" s="303">
        <f>+R40+AF40</f>
        <v>0</v>
      </c>
      <c r="AI40" s="934">
        <f>+S40+AG40</f>
        <v>0</v>
      </c>
      <c r="AJ40" s="32"/>
      <c r="AK40" s="33"/>
      <c r="AM40" s="4" t="s">
        <v>53</v>
      </c>
    </row>
    <row r="41" spans="3:43" ht="12.95" customHeight="1">
      <c r="C41" s="1004"/>
      <c r="D41" s="991"/>
      <c r="E41" s="34" t="s">
        <v>48</v>
      </c>
      <c r="F41" s="336">
        <f>+F29*F38</f>
        <v>0</v>
      </c>
      <c r="G41" s="306"/>
      <c r="H41" s="306"/>
      <c r="I41" s="307"/>
      <c r="J41" s="707">
        <f>+F29*J38</f>
        <v>0</v>
      </c>
      <c r="K41" s="307"/>
      <c r="L41" s="306"/>
      <c r="M41" s="306"/>
      <c r="N41" s="306"/>
      <c r="O41" s="308"/>
      <c r="P41" s="309"/>
      <c r="Q41" s="306"/>
      <c r="R41" s="310">
        <f>SUM(F41:Q41)</f>
        <v>0</v>
      </c>
      <c r="S41" s="935"/>
      <c r="T41" s="336">
        <f>+T29*T38</f>
        <v>0</v>
      </c>
      <c r="U41" s="306"/>
      <c r="V41" s="306"/>
      <c r="W41" s="307"/>
      <c r="X41" s="706">
        <f>T29*X38</f>
        <v>0</v>
      </c>
      <c r="Y41" s="309"/>
      <c r="Z41" s="306"/>
      <c r="AA41" s="306"/>
      <c r="AB41" s="306"/>
      <c r="AC41" s="308"/>
      <c r="AD41" s="307"/>
      <c r="AE41" s="306"/>
      <c r="AF41" s="310">
        <f>SUM(T41:AE41)</f>
        <v>0</v>
      </c>
      <c r="AG41" s="935"/>
      <c r="AH41" s="310">
        <f>+R41+AF41</f>
        <v>0</v>
      </c>
      <c r="AI41" s="935">
        <f t="shared" ref="AI41" si="17">+S41+AG41</f>
        <v>0</v>
      </c>
      <c r="AJ41" s="35"/>
      <c r="AK41" s="36"/>
      <c r="AM41" s="1054" t="s">
        <v>54</v>
      </c>
      <c r="AN41" s="1055"/>
      <c r="AO41" s="178" t="s">
        <v>439</v>
      </c>
      <c r="AP41" s="178" t="s">
        <v>440</v>
      </c>
      <c r="AQ41" s="46" t="s">
        <v>55</v>
      </c>
    </row>
    <row r="42" spans="3:43" ht="12.95" customHeight="1">
      <c r="C42" s="1004"/>
      <c r="D42" s="42" t="s">
        <v>2</v>
      </c>
      <c r="E42" s="43" t="s">
        <v>48</v>
      </c>
      <c r="F42" s="338"/>
      <c r="G42" s="339"/>
      <c r="H42" s="339"/>
      <c r="I42" s="340"/>
      <c r="J42" s="341"/>
      <c r="K42" s="342">
        <f>+$K$30*K39</f>
        <v>0</v>
      </c>
      <c r="L42" s="343">
        <f>+$K$30*L39</f>
        <v>0</v>
      </c>
      <c r="M42" s="343">
        <f>+$K$30*M39</f>
        <v>0</v>
      </c>
      <c r="N42" s="343">
        <f>+$K$30*N39</f>
        <v>0</v>
      </c>
      <c r="O42" s="344">
        <f>+$K$30*O39</f>
        <v>0</v>
      </c>
      <c r="P42" s="312"/>
      <c r="Q42" s="313"/>
      <c r="R42" s="319"/>
      <c r="S42" s="345">
        <f>+SUM(K42:Q42)</f>
        <v>0</v>
      </c>
      <c r="T42" s="338"/>
      <c r="U42" s="339"/>
      <c r="V42" s="339"/>
      <c r="W42" s="340"/>
      <c r="X42" s="341"/>
      <c r="Y42" s="346">
        <f>+$Y$30*Y39</f>
        <v>0</v>
      </c>
      <c r="Z42" s="343">
        <f>+$Y$30*Z39</f>
        <v>0</v>
      </c>
      <c r="AA42" s="343">
        <f>+$Y$30*AA39</f>
        <v>0</v>
      </c>
      <c r="AB42" s="343">
        <f>+$Y$30*AB39</f>
        <v>0</v>
      </c>
      <c r="AC42" s="344">
        <f>+$Y$30*AC39</f>
        <v>0</v>
      </c>
      <c r="AD42" s="314"/>
      <c r="AE42" s="313"/>
      <c r="AF42" s="319"/>
      <c r="AG42" s="345">
        <f>+SUM(Y42:AE42)</f>
        <v>0</v>
      </c>
      <c r="AH42" s="319"/>
      <c r="AI42" s="320">
        <f>+S42+AG42</f>
        <v>0</v>
      </c>
      <c r="AJ42" s="38"/>
      <c r="AK42" s="39"/>
      <c r="AM42" s="1062" t="s">
        <v>25</v>
      </c>
      <c r="AN42" s="166" t="s">
        <v>47</v>
      </c>
      <c r="AO42" s="254">
        <f>+R47+R50</f>
        <v>0</v>
      </c>
      <c r="AP42" s="249">
        <f>+AF47+AF50</f>
        <v>0</v>
      </c>
      <c r="AQ42" s="244">
        <f>SUM(AO42:AP42)</f>
        <v>0</v>
      </c>
    </row>
    <row r="43" spans="3:43" ht="12.95" customHeight="1">
      <c r="C43" s="1003" t="s">
        <v>52</v>
      </c>
      <c r="D43" s="1005" t="s">
        <v>1</v>
      </c>
      <c r="E43" s="44" t="s">
        <v>47</v>
      </c>
      <c r="F43" s="297"/>
      <c r="G43" s="298">
        <f>31*24-G33</f>
        <v>576</v>
      </c>
      <c r="H43" s="298">
        <f>31*24-H33</f>
        <v>704</v>
      </c>
      <c r="I43" s="299">
        <f>30*24-I33</f>
        <v>560</v>
      </c>
      <c r="J43" s="704"/>
      <c r="K43" s="300"/>
      <c r="L43" s="301"/>
      <c r="M43" s="301"/>
      <c r="N43" s="301"/>
      <c r="O43" s="302"/>
      <c r="P43" s="347"/>
      <c r="Q43" s="348"/>
      <c r="R43" s="349">
        <f>SUM(F43:Q43)</f>
        <v>1840</v>
      </c>
      <c r="S43" s="350"/>
      <c r="T43" s="297"/>
      <c r="U43" s="298">
        <f>31*24-U33</f>
        <v>510</v>
      </c>
      <c r="V43" s="298">
        <f>31*24-V33</f>
        <v>582</v>
      </c>
      <c r="W43" s="299">
        <f>30*24-W33</f>
        <v>540</v>
      </c>
      <c r="X43" s="704"/>
      <c r="Y43" s="297"/>
      <c r="Z43" s="301"/>
      <c r="AA43" s="301"/>
      <c r="AB43" s="301"/>
      <c r="AC43" s="302"/>
      <c r="AD43" s="351"/>
      <c r="AE43" s="348"/>
      <c r="AF43" s="349">
        <f>SUM(T43:AE43)</f>
        <v>1632</v>
      </c>
      <c r="AG43" s="350"/>
      <c r="AH43" s="304"/>
      <c r="AI43" s="984"/>
      <c r="AJ43" s="45"/>
      <c r="AK43" s="33"/>
      <c r="AM43" s="1063"/>
      <c r="AN43" s="166" t="s">
        <v>48</v>
      </c>
      <c r="AO43" s="249">
        <f>+F48+F51</f>
        <v>0</v>
      </c>
      <c r="AP43" s="249">
        <f>+T48+T51</f>
        <v>0</v>
      </c>
      <c r="AQ43" s="244">
        <f>SUM(AO43:AP43)</f>
        <v>0</v>
      </c>
    </row>
    <row r="44" spans="3:43" ht="12.95" customHeight="1">
      <c r="C44" s="1004"/>
      <c r="D44" s="1006"/>
      <c r="E44" s="34" t="s">
        <v>48</v>
      </c>
      <c r="F44" s="305">
        <f>30*24-F34</f>
        <v>544</v>
      </c>
      <c r="G44" s="306"/>
      <c r="H44" s="306"/>
      <c r="I44" s="307"/>
      <c r="J44" s="705">
        <f>31*24-J34</f>
        <v>664</v>
      </c>
      <c r="K44" s="307"/>
      <c r="L44" s="306"/>
      <c r="M44" s="306"/>
      <c r="N44" s="306"/>
      <c r="O44" s="308"/>
      <c r="P44" s="1007">
        <f>30*24</f>
        <v>720</v>
      </c>
      <c r="Q44" s="1008">
        <f>31*24</f>
        <v>744</v>
      </c>
      <c r="R44" s="1009">
        <f>SUM(F44:Q45)</f>
        <v>5648</v>
      </c>
      <c r="S44" s="352"/>
      <c r="T44" s="305">
        <f>30*24-T34</f>
        <v>522</v>
      </c>
      <c r="U44" s="306"/>
      <c r="V44" s="306"/>
      <c r="W44" s="307"/>
      <c r="X44" s="705">
        <f>31*24-X34</f>
        <v>654</v>
      </c>
      <c r="Y44" s="309"/>
      <c r="Z44" s="306"/>
      <c r="AA44" s="306"/>
      <c r="AB44" s="306"/>
      <c r="AC44" s="308"/>
      <c r="AD44" s="1012">
        <f>30*24</f>
        <v>720</v>
      </c>
      <c r="AE44" s="1008">
        <f>31*24</f>
        <v>744</v>
      </c>
      <c r="AF44" s="1009">
        <f>SUM(T44:AE45)</f>
        <v>5499</v>
      </c>
      <c r="AG44" s="352"/>
      <c r="AH44" s="311"/>
      <c r="AI44" s="985"/>
      <c r="AJ44" s="35"/>
      <c r="AK44" s="36"/>
      <c r="AM44" s="1066" t="s">
        <v>26</v>
      </c>
      <c r="AN44" s="1067"/>
      <c r="AO44" s="249">
        <f>+S49+S52</f>
        <v>0</v>
      </c>
      <c r="AP44" s="249">
        <f>+AG49+AG52</f>
        <v>0</v>
      </c>
      <c r="AQ44" s="244">
        <f>SUM(AO44:AP44)</f>
        <v>0</v>
      </c>
    </row>
    <row r="45" spans="3:43" ht="12.95" customHeight="1" thickBot="1">
      <c r="C45" s="1004"/>
      <c r="D45" s="37" t="s">
        <v>2</v>
      </c>
      <c r="E45" s="158" t="s">
        <v>48</v>
      </c>
      <c r="F45" s="312"/>
      <c r="G45" s="313"/>
      <c r="H45" s="313"/>
      <c r="I45" s="314"/>
      <c r="J45" s="315"/>
      <c r="K45" s="316">
        <f>30*24-K35</f>
        <v>640</v>
      </c>
      <c r="L45" s="317">
        <f>31*24-L35</f>
        <v>608</v>
      </c>
      <c r="M45" s="317">
        <f>31*24-M35</f>
        <v>616</v>
      </c>
      <c r="N45" s="317">
        <f>28*24-N35</f>
        <v>520</v>
      </c>
      <c r="O45" s="318">
        <f>31*24-O35</f>
        <v>592</v>
      </c>
      <c r="P45" s="937"/>
      <c r="Q45" s="939"/>
      <c r="R45" s="1010"/>
      <c r="S45" s="323"/>
      <c r="T45" s="312"/>
      <c r="U45" s="313"/>
      <c r="V45" s="313"/>
      <c r="W45" s="314"/>
      <c r="X45" s="315"/>
      <c r="Y45" s="321">
        <f>30*24-Y35</f>
        <v>630</v>
      </c>
      <c r="Z45" s="317">
        <f>31*24-Z35</f>
        <v>573</v>
      </c>
      <c r="AA45" s="317">
        <f>31*24-AA35</f>
        <v>582</v>
      </c>
      <c r="AB45" s="317">
        <f>28*24-AB35</f>
        <v>501</v>
      </c>
      <c r="AC45" s="318">
        <f>31*24-AC35</f>
        <v>573</v>
      </c>
      <c r="AD45" s="941"/>
      <c r="AE45" s="939"/>
      <c r="AF45" s="1010"/>
      <c r="AG45" s="323"/>
      <c r="AH45" s="322"/>
      <c r="AI45" s="323"/>
      <c r="AJ45" s="38"/>
      <c r="AK45" s="39"/>
      <c r="AM45" s="1056" t="s">
        <v>27</v>
      </c>
      <c r="AN45" s="1057"/>
      <c r="AO45" s="250">
        <f>+SUM(P48:Q49)+SUM(P51:Q52)</f>
        <v>0</v>
      </c>
      <c r="AP45" s="250">
        <f>+SUM(AD48:AE49)+SUM(AD51:AE52)</f>
        <v>0</v>
      </c>
      <c r="AQ45" s="251">
        <f>SUM(AO45:AP45)</f>
        <v>0</v>
      </c>
    </row>
    <row r="46" spans="3:43" ht="12.95" customHeight="1" thickTop="1" thickBot="1">
      <c r="C46" s="889" t="s">
        <v>56</v>
      </c>
      <c r="D46" s="1011"/>
      <c r="E46" s="158" t="s">
        <v>57</v>
      </c>
      <c r="F46" s="942">
        <f>IF(H15&gt;0,+N15/H15,0)</f>
        <v>0</v>
      </c>
      <c r="G46" s="943"/>
      <c r="H46" s="943"/>
      <c r="I46" s="943"/>
      <c r="J46" s="944"/>
      <c r="K46" s="942">
        <f>IF(I15&gt;0,O15/I15,0)</f>
        <v>0</v>
      </c>
      <c r="L46" s="943"/>
      <c r="M46" s="943"/>
      <c r="N46" s="943"/>
      <c r="O46" s="944"/>
      <c r="P46" s="356"/>
      <c r="Q46" s="357"/>
      <c r="R46" s="282"/>
      <c r="S46" s="283"/>
      <c r="T46" s="942">
        <f>IF(J15&gt;0,+P15/J15,0)</f>
        <v>0</v>
      </c>
      <c r="U46" s="943"/>
      <c r="V46" s="943"/>
      <c r="W46" s="943"/>
      <c r="X46" s="944"/>
      <c r="Y46" s="942">
        <f>IF(K15&gt;0,Q15/K15,0)</f>
        <v>0</v>
      </c>
      <c r="Z46" s="943"/>
      <c r="AA46" s="943"/>
      <c r="AB46" s="943"/>
      <c r="AC46" s="944"/>
      <c r="AD46" s="358"/>
      <c r="AE46" s="357"/>
      <c r="AF46" s="282"/>
      <c r="AG46" s="283"/>
      <c r="AH46" s="282"/>
      <c r="AI46" s="283"/>
      <c r="AJ46" s="164"/>
      <c r="AK46" s="165"/>
      <c r="AM46" s="1058" t="s">
        <v>12</v>
      </c>
      <c r="AN46" s="1059"/>
      <c r="AO46" s="252">
        <f>SUM(AO42:AO45)</f>
        <v>0</v>
      </c>
      <c r="AP46" s="252">
        <f>SUM(AP42:AP45)</f>
        <v>0</v>
      </c>
      <c r="AQ46" s="246">
        <f>SUM(AQ42:AQ45)</f>
        <v>0</v>
      </c>
    </row>
    <row r="47" spans="3:43" ht="12.95" customHeight="1">
      <c r="C47" s="988" t="s">
        <v>58</v>
      </c>
      <c r="D47" s="990" t="s">
        <v>1</v>
      </c>
      <c r="E47" s="31" t="s">
        <v>47</v>
      </c>
      <c r="F47" s="297"/>
      <c r="G47" s="334">
        <f>+G40*1000*$F$46+G43*$T$15</f>
        <v>0</v>
      </c>
      <c r="H47" s="334">
        <f>+H40*1000*$F$46+H43*$T$15</f>
        <v>0</v>
      </c>
      <c r="I47" s="335">
        <f>+I40*1000*$F$46+I43*$T$15</f>
        <v>0</v>
      </c>
      <c r="J47" s="704"/>
      <c r="K47" s="300"/>
      <c r="L47" s="301"/>
      <c r="M47" s="301"/>
      <c r="N47" s="301"/>
      <c r="O47" s="302"/>
      <c r="P47" s="359"/>
      <c r="Q47" s="360"/>
      <c r="R47" s="361">
        <f>SUM(F47:Q47)</f>
        <v>0</v>
      </c>
      <c r="S47" s="932">
        <f>+SUM(R47:R48)</f>
        <v>0</v>
      </c>
      <c r="T47" s="297"/>
      <c r="U47" s="334">
        <f>+U40*1000*$T$46+U43*$V$15</f>
        <v>0</v>
      </c>
      <c r="V47" s="334">
        <f>+V40*1000*$T$46+V43*$V$15</f>
        <v>0</v>
      </c>
      <c r="W47" s="335">
        <f>+W40*1000*$T$46+W43*$V$15</f>
        <v>0</v>
      </c>
      <c r="X47" s="704"/>
      <c r="Y47" s="297"/>
      <c r="Z47" s="301"/>
      <c r="AA47" s="301"/>
      <c r="AB47" s="301"/>
      <c r="AC47" s="302"/>
      <c r="AD47" s="362"/>
      <c r="AE47" s="360"/>
      <c r="AF47" s="361">
        <f>SUM(T47:AE47)</f>
        <v>0</v>
      </c>
      <c r="AG47" s="932">
        <f>+SUM(AF47:AF48)</f>
        <v>0</v>
      </c>
      <c r="AH47" s="303">
        <f>+R47+AF47</f>
        <v>0</v>
      </c>
      <c r="AI47" s="934">
        <f>+S47+AG47</f>
        <v>0</v>
      </c>
      <c r="AJ47" s="47"/>
      <c r="AK47" s="33"/>
    </row>
    <row r="48" spans="3:43" ht="12.95" customHeight="1" thickBot="1">
      <c r="C48" s="989"/>
      <c r="D48" s="991"/>
      <c r="E48" s="34" t="s">
        <v>48</v>
      </c>
      <c r="F48" s="336">
        <f>+F41*1000*$F$46+F44*$T$15</f>
        <v>0</v>
      </c>
      <c r="G48" s="306"/>
      <c r="H48" s="306"/>
      <c r="I48" s="307"/>
      <c r="J48" s="706">
        <f>+J41*1000*$F$46+J44*$T$15</f>
        <v>0</v>
      </c>
      <c r="K48" s="307"/>
      <c r="L48" s="306"/>
      <c r="M48" s="306"/>
      <c r="N48" s="306"/>
      <c r="O48" s="308"/>
      <c r="P48" s="936">
        <f>+P44*$T$15</f>
        <v>0</v>
      </c>
      <c r="Q48" s="938">
        <f>+Q44*$T$15</f>
        <v>0</v>
      </c>
      <c r="R48" s="363">
        <f>SUM(F48:Q48)</f>
        <v>0</v>
      </c>
      <c r="S48" s="933"/>
      <c r="T48" s="336">
        <f>+T41*1000*$T$46+T44*$V$15</f>
        <v>0</v>
      </c>
      <c r="U48" s="306"/>
      <c r="V48" s="306"/>
      <c r="W48" s="307"/>
      <c r="X48" s="706">
        <f>+X41*1000*$T$46+X44*$V$15</f>
        <v>0</v>
      </c>
      <c r="Y48" s="309"/>
      <c r="Z48" s="306"/>
      <c r="AA48" s="306"/>
      <c r="AB48" s="306"/>
      <c r="AC48" s="308"/>
      <c r="AD48" s="940">
        <f>+AD44*$V$15</f>
        <v>0</v>
      </c>
      <c r="AE48" s="938">
        <f>+AE44*$V$15</f>
        <v>0</v>
      </c>
      <c r="AF48" s="363">
        <f>SUM(T48:AE48)</f>
        <v>0</v>
      </c>
      <c r="AG48" s="933"/>
      <c r="AH48" s="310">
        <f>+R48+AF48</f>
        <v>0</v>
      </c>
      <c r="AI48" s="935">
        <f t="shared" ref="AI48:AI51" si="18">+S48+AG48</f>
        <v>0</v>
      </c>
      <c r="AJ48" s="35"/>
      <c r="AK48" s="36"/>
      <c r="AM48" s="4" t="s">
        <v>437</v>
      </c>
    </row>
    <row r="49" spans="3:43" ht="12.95" customHeight="1">
      <c r="C49" s="977"/>
      <c r="D49" s="37" t="s">
        <v>2</v>
      </c>
      <c r="E49" s="158" t="s">
        <v>48</v>
      </c>
      <c r="F49" s="312"/>
      <c r="G49" s="313"/>
      <c r="H49" s="313"/>
      <c r="I49" s="314"/>
      <c r="J49" s="315"/>
      <c r="K49" s="672">
        <f>+K42*1000*$K$46+K45*$U$15</f>
        <v>0</v>
      </c>
      <c r="L49" s="671">
        <f>+L42*1000*$K$46+L45*$U$15</f>
        <v>0</v>
      </c>
      <c r="M49" s="671">
        <f>+M42*1000*$K$46+M45*$U$15</f>
        <v>0</v>
      </c>
      <c r="N49" s="671">
        <f>+N42*1000*$K$46+N45*$U$15</f>
        <v>0</v>
      </c>
      <c r="O49" s="337">
        <f>+O42*1000*$K$46+O45*$U$15</f>
        <v>0</v>
      </c>
      <c r="P49" s="937"/>
      <c r="Q49" s="939"/>
      <c r="R49" s="364"/>
      <c r="S49" s="337">
        <f>+SUM(F49:O49)</f>
        <v>0</v>
      </c>
      <c r="T49" s="312"/>
      <c r="U49" s="313"/>
      <c r="V49" s="313"/>
      <c r="W49" s="314"/>
      <c r="X49" s="315"/>
      <c r="Y49" s="670">
        <f>+Y42*1000*$Y$46+Y45*$W$15</f>
        <v>0</v>
      </c>
      <c r="Z49" s="671">
        <f>+Z42*1000*$Y$46+Z45*$W$15</f>
        <v>0</v>
      </c>
      <c r="AA49" s="671">
        <f>+AA42*1000*$Y$46+AA45*$W$15</f>
        <v>0</v>
      </c>
      <c r="AB49" s="671">
        <f>+AB42*1000*$Y$46+AB45*$W$15</f>
        <v>0</v>
      </c>
      <c r="AC49" s="337">
        <f>+AC42*1000*$Y$46+AC45*$W$15</f>
        <v>0</v>
      </c>
      <c r="AD49" s="941"/>
      <c r="AE49" s="939"/>
      <c r="AF49" s="364"/>
      <c r="AG49" s="337">
        <f>+SUM(T49:AC49)</f>
        <v>0</v>
      </c>
      <c r="AH49" s="319"/>
      <c r="AI49" s="320">
        <f t="shared" si="18"/>
        <v>0</v>
      </c>
      <c r="AJ49" s="38"/>
      <c r="AK49" s="39"/>
      <c r="AM49" s="1054" t="s">
        <v>60</v>
      </c>
      <c r="AN49" s="1055"/>
      <c r="AO49" s="178" t="s">
        <v>439</v>
      </c>
      <c r="AP49" s="178" t="s">
        <v>440</v>
      </c>
      <c r="AQ49" s="46" t="s">
        <v>55</v>
      </c>
    </row>
    <row r="50" spans="3:43" ht="12.95" customHeight="1">
      <c r="C50" s="988" t="s">
        <v>59</v>
      </c>
      <c r="D50" s="990" t="s">
        <v>1</v>
      </c>
      <c r="E50" s="31" t="s">
        <v>47</v>
      </c>
      <c r="F50" s="297"/>
      <c r="G50" s="334">
        <f>+G33*$N$21+G43*$T$21</f>
        <v>0</v>
      </c>
      <c r="H50" s="334">
        <f t="shared" ref="H50:I50" si="19">+H33*$N$21+H43*$T$21</f>
        <v>0</v>
      </c>
      <c r="I50" s="335">
        <f t="shared" si="19"/>
        <v>0</v>
      </c>
      <c r="J50" s="704"/>
      <c r="K50" s="300"/>
      <c r="L50" s="301"/>
      <c r="M50" s="301"/>
      <c r="N50" s="301"/>
      <c r="O50" s="302"/>
      <c r="P50" s="359"/>
      <c r="Q50" s="360"/>
      <c r="R50" s="361">
        <f>SUM(F50:Q50)</f>
        <v>0</v>
      </c>
      <c r="S50" s="932">
        <f>+SUM(R50:R51)</f>
        <v>0</v>
      </c>
      <c r="T50" s="297"/>
      <c r="U50" s="334">
        <f t="shared" ref="U50:W50" si="20">+U33*$P$21+U43*$V$21</f>
        <v>0</v>
      </c>
      <c r="V50" s="334">
        <f t="shared" si="20"/>
        <v>0</v>
      </c>
      <c r="W50" s="335">
        <f t="shared" si="20"/>
        <v>0</v>
      </c>
      <c r="X50" s="704"/>
      <c r="Y50" s="297"/>
      <c r="Z50" s="301"/>
      <c r="AA50" s="301"/>
      <c r="AB50" s="301"/>
      <c r="AC50" s="302"/>
      <c r="AD50" s="362"/>
      <c r="AE50" s="360"/>
      <c r="AF50" s="361">
        <f>SUM(T50:AE50)</f>
        <v>0</v>
      </c>
      <c r="AG50" s="932">
        <f>+SUM(AF50:AF51)</f>
        <v>0</v>
      </c>
      <c r="AH50" s="303">
        <f>+R50+AF50</f>
        <v>0</v>
      </c>
      <c r="AI50" s="934">
        <f>+S50+AG50</f>
        <v>0</v>
      </c>
      <c r="AJ50" s="32"/>
      <c r="AK50" s="33"/>
      <c r="AM50" s="907" t="s">
        <v>25</v>
      </c>
      <c r="AN50" s="908"/>
      <c r="AO50" s="243">
        <f>+R54</f>
        <v>0</v>
      </c>
      <c r="AP50" s="243">
        <f>+AF54</f>
        <v>0</v>
      </c>
      <c r="AQ50" s="244">
        <f>SUM(AO50:AP50)</f>
        <v>0</v>
      </c>
    </row>
    <row r="51" spans="3:43" ht="12.95" customHeight="1" thickBot="1">
      <c r="C51" s="989"/>
      <c r="D51" s="991"/>
      <c r="E51" s="34" t="s">
        <v>48</v>
      </c>
      <c r="F51" s="336">
        <f>+F34*$N$21+F44*$T$21</f>
        <v>0</v>
      </c>
      <c r="G51" s="306"/>
      <c r="H51" s="306"/>
      <c r="I51" s="307"/>
      <c r="J51" s="706">
        <f>+J34*$N$21+J44*$T$21</f>
        <v>0</v>
      </c>
      <c r="K51" s="307"/>
      <c r="L51" s="306"/>
      <c r="M51" s="306"/>
      <c r="N51" s="306"/>
      <c r="O51" s="308"/>
      <c r="P51" s="936">
        <f>+P44*$T$21</f>
        <v>0</v>
      </c>
      <c r="Q51" s="938">
        <f>+Q44*$T$21</f>
        <v>0</v>
      </c>
      <c r="R51" s="363">
        <f>SUM(F51:Q51)</f>
        <v>0</v>
      </c>
      <c r="S51" s="933"/>
      <c r="T51" s="336">
        <f>+T34*$P$21+T44*$V$21</f>
        <v>0</v>
      </c>
      <c r="U51" s="306"/>
      <c r="V51" s="306"/>
      <c r="W51" s="307"/>
      <c r="X51" s="706">
        <f>+X34*$P$21+X44*$V$21</f>
        <v>0</v>
      </c>
      <c r="Y51" s="309"/>
      <c r="Z51" s="306"/>
      <c r="AA51" s="306"/>
      <c r="AB51" s="306"/>
      <c r="AC51" s="308"/>
      <c r="AD51" s="940">
        <f>+AD44*$V$21</f>
        <v>0</v>
      </c>
      <c r="AE51" s="938">
        <f>+AE44*$V$21</f>
        <v>0</v>
      </c>
      <c r="AF51" s="363">
        <f>SUM(T51:AE51)</f>
        <v>0</v>
      </c>
      <c r="AG51" s="933"/>
      <c r="AH51" s="310">
        <f>+R51+AF51</f>
        <v>0</v>
      </c>
      <c r="AI51" s="935">
        <f t="shared" si="18"/>
        <v>0</v>
      </c>
      <c r="AJ51" s="35"/>
      <c r="AK51" s="36"/>
      <c r="AM51" s="1060" t="s">
        <v>26</v>
      </c>
      <c r="AN51" s="1061"/>
      <c r="AO51" s="247">
        <f>+R55</f>
        <v>0</v>
      </c>
      <c r="AP51" s="247">
        <f>+AF55</f>
        <v>0</v>
      </c>
      <c r="AQ51" s="248">
        <f>SUM(AO51:AP51)</f>
        <v>0</v>
      </c>
    </row>
    <row r="52" spans="3:43" ht="12.95" customHeight="1" thickTop="1" thickBot="1">
      <c r="C52" s="977"/>
      <c r="D52" s="37" t="s">
        <v>2</v>
      </c>
      <c r="E52" s="158" t="s">
        <v>48</v>
      </c>
      <c r="F52" s="312"/>
      <c r="G52" s="313"/>
      <c r="H52" s="313"/>
      <c r="I52" s="314"/>
      <c r="J52" s="315"/>
      <c r="K52" s="342">
        <f>+K35*$O$21+K45*$U$21</f>
        <v>0</v>
      </c>
      <c r="L52" s="342">
        <f t="shared" ref="L52:N52" si="21">+L35*$O$21+L45*$U$21</f>
        <v>0</v>
      </c>
      <c r="M52" s="343">
        <f t="shared" si="21"/>
        <v>0</v>
      </c>
      <c r="N52" s="343">
        <f t="shared" si="21"/>
        <v>0</v>
      </c>
      <c r="O52" s="344">
        <f>+O35*$O$21+O45*$U$21</f>
        <v>0</v>
      </c>
      <c r="P52" s="937"/>
      <c r="Q52" s="939"/>
      <c r="R52" s="364"/>
      <c r="S52" s="337">
        <f>+SUM(F52:O52)</f>
        <v>0</v>
      </c>
      <c r="T52" s="312"/>
      <c r="U52" s="313"/>
      <c r="V52" s="313"/>
      <c r="W52" s="314"/>
      <c r="X52" s="315"/>
      <c r="Y52" s="346">
        <f>+Y35*$Q$21+Y45*$W$21</f>
        <v>0</v>
      </c>
      <c r="Z52" s="342">
        <f t="shared" ref="Z52:AC52" si="22">+Z35*$Q$21+Z45*$W$21</f>
        <v>0</v>
      </c>
      <c r="AA52" s="343">
        <f t="shared" si="22"/>
        <v>0</v>
      </c>
      <c r="AB52" s="343">
        <f t="shared" si="22"/>
        <v>0</v>
      </c>
      <c r="AC52" s="344">
        <f t="shared" si="22"/>
        <v>0</v>
      </c>
      <c r="AD52" s="941"/>
      <c r="AE52" s="939"/>
      <c r="AF52" s="364"/>
      <c r="AG52" s="337">
        <f>+SUM(T52:AC52)</f>
        <v>0</v>
      </c>
      <c r="AH52" s="319"/>
      <c r="AI52" s="320">
        <f>+S52+AG52</f>
        <v>0</v>
      </c>
      <c r="AJ52" s="38"/>
      <c r="AK52" s="39"/>
      <c r="AM52" s="1064" t="s">
        <v>12</v>
      </c>
      <c r="AN52" s="1065"/>
      <c r="AO52" s="245">
        <f>SUM(AO50:AO51)</f>
        <v>0</v>
      </c>
      <c r="AP52" s="245">
        <f>SUM(AP50:AP51)</f>
        <v>0</v>
      </c>
      <c r="AQ52" s="246">
        <f>SUM(AQ50:AQ51)</f>
        <v>0</v>
      </c>
    </row>
    <row r="53" spans="3:43" ht="14.45" customHeight="1">
      <c r="C53" s="889" t="s">
        <v>431</v>
      </c>
      <c r="D53" s="1011"/>
      <c r="E53" s="158" t="s">
        <v>521</v>
      </c>
      <c r="F53" s="1017">
        <f>IFERROR(IF(H13&gt;0,+Z13/H13*3.6/料金表!$F$41,0),)</f>
        <v>0</v>
      </c>
      <c r="G53" s="1018"/>
      <c r="H53" s="1018"/>
      <c r="I53" s="1018"/>
      <c r="J53" s="1019"/>
      <c r="K53" s="1017">
        <f>IFERROR(IF(I13&gt;0,+AA13/I13*3.6/料金表!$F$41,0),)</f>
        <v>0</v>
      </c>
      <c r="L53" s="1018"/>
      <c r="M53" s="1018"/>
      <c r="N53" s="1018"/>
      <c r="O53" s="1019"/>
      <c r="P53" s="365"/>
      <c r="Q53" s="366"/>
      <c r="R53" s="282"/>
      <c r="S53" s="283"/>
      <c r="T53" s="1017">
        <f>IFERROR(IF(J13&gt;0,+AB13/J13*3.6/料金表!$F$41,0),)</f>
        <v>0</v>
      </c>
      <c r="U53" s="1018"/>
      <c r="V53" s="1018"/>
      <c r="W53" s="1018"/>
      <c r="X53" s="1019"/>
      <c r="Y53" s="1017">
        <f>IFERROR(IF(K13&gt;0,+AC13/K13*3.6/料金表!$F$41,0),)</f>
        <v>0</v>
      </c>
      <c r="Z53" s="1018"/>
      <c r="AA53" s="1018"/>
      <c r="AB53" s="1018"/>
      <c r="AC53" s="1019"/>
      <c r="AD53" s="367"/>
      <c r="AE53" s="366"/>
      <c r="AF53" s="282"/>
      <c r="AG53" s="283"/>
      <c r="AH53" s="282"/>
      <c r="AI53" s="283"/>
      <c r="AJ53" s="162"/>
      <c r="AK53" s="163"/>
    </row>
    <row r="54" spans="3:43" ht="12.95" customHeight="1" thickBot="1">
      <c r="C54" s="1020" t="s">
        <v>432</v>
      </c>
      <c r="D54" s="1021"/>
      <c r="E54" s="48" t="s">
        <v>61</v>
      </c>
      <c r="F54" s="368">
        <f>+F41*1000*$F$53</f>
        <v>0</v>
      </c>
      <c r="G54" s="369">
        <f>+G40*1000*$F$53</f>
        <v>0</v>
      </c>
      <c r="H54" s="369">
        <f>+H40*1000*$F$53</f>
        <v>0</v>
      </c>
      <c r="I54" s="370">
        <f>+I40*1000*$F$53</f>
        <v>0</v>
      </c>
      <c r="J54" s="708">
        <f>+J41*1000*$F$53</f>
        <v>0</v>
      </c>
      <c r="K54" s="371">
        <f>+K42*1000*$K$53</f>
        <v>0</v>
      </c>
      <c r="L54" s="360"/>
      <c r="M54" s="360"/>
      <c r="N54" s="360"/>
      <c r="O54" s="372"/>
      <c r="P54" s="371">
        <v>0</v>
      </c>
      <c r="Q54" s="674">
        <v>0</v>
      </c>
      <c r="R54" s="1013">
        <f>SUM(F54:Q54)</f>
        <v>0</v>
      </c>
      <c r="S54" s="1014"/>
      <c r="T54" s="368">
        <f>+T41*1000*$T$53</f>
        <v>0</v>
      </c>
      <c r="U54" s="369">
        <f>+U40*1000*$T$53</f>
        <v>0</v>
      </c>
      <c r="V54" s="369">
        <f>+V40*1000*$T$53</f>
        <v>0</v>
      </c>
      <c r="W54" s="370">
        <f>+W40*1000*$T$53</f>
        <v>0</v>
      </c>
      <c r="X54" s="708">
        <f>+X41*1000*$T$53</f>
        <v>0</v>
      </c>
      <c r="Y54" s="371">
        <f>+Y42*1000*$Y$53</f>
        <v>0</v>
      </c>
      <c r="Z54" s="360"/>
      <c r="AA54" s="360"/>
      <c r="AB54" s="360"/>
      <c r="AC54" s="372"/>
      <c r="AD54" s="371">
        <v>0</v>
      </c>
      <c r="AE54" s="674">
        <v>0</v>
      </c>
      <c r="AF54" s="1013">
        <f>SUM(T54:AE54)</f>
        <v>0</v>
      </c>
      <c r="AG54" s="1014"/>
      <c r="AH54" s="1013">
        <f>+R54+AF54</f>
        <v>0</v>
      </c>
      <c r="AI54" s="1014"/>
      <c r="AJ54" s="160"/>
      <c r="AK54" s="161"/>
      <c r="AM54" s="4" t="s">
        <v>438</v>
      </c>
    </row>
    <row r="55" spans="3:43" ht="12.95" customHeight="1" thickBot="1">
      <c r="C55" s="889"/>
      <c r="D55" s="890"/>
      <c r="E55" s="158" t="s">
        <v>62</v>
      </c>
      <c r="F55" s="374"/>
      <c r="G55" s="375"/>
      <c r="H55" s="375"/>
      <c r="I55" s="375"/>
      <c r="J55" s="376"/>
      <c r="K55" s="374"/>
      <c r="L55" s="377">
        <f>+L42*1000*$K$53</f>
        <v>0</v>
      </c>
      <c r="M55" s="377">
        <f t="shared" ref="M55:O55" si="23">+M42*1000*$K$53</f>
        <v>0</v>
      </c>
      <c r="N55" s="377">
        <f t="shared" si="23"/>
        <v>0</v>
      </c>
      <c r="O55" s="378">
        <f t="shared" si="23"/>
        <v>0</v>
      </c>
      <c r="P55" s="312"/>
      <c r="Q55" s="313"/>
      <c r="R55" s="1015">
        <f>SUM(F55:Q55)</f>
        <v>0</v>
      </c>
      <c r="S55" s="1016"/>
      <c r="T55" s="374"/>
      <c r="U55" s="375"/>
      <c r="V55" s="375"/>
      <c r="W55" s="375"/>
      <c r="X55" s="376"/>
      <c r="Y55" s="374"/>
      <c r="Z55" s="377">
        <f>+Z42*1000*$Y$53</f>
        <v>0</v>
      </c>
      <c r="AA55" s="377">
        <f>+AA42*1000*$Y$53</f>
        <v>0</v>
      </c>
      <c r="AB55" s="377">
        <f>+AB42*1000*$Y$53</f>
        <v>0</v>
      </c>
      <c r="AC55" s="378">
        <f>+AC42*1000*$Y$53</f>
        <v>0</v>
      </c>
      <c r="AD55" s="312"/>
      <c r="AE55" s="313"/>
      <c r="AF55" s="1015">
        <f>SUM(T55:AE55)</f>
        <v>0</v>
      </c>
      <c r="AG55" s="1016"/>
      <c r="AH55" s="1015">
        <f>+R55+AF55</f>
        <v>0</v>
      </c>
      <c r="AI55" s="1016"/>
      <c r="AJ55" s="49"/>
      <c r="AK55" s="50"/>
      <c r="AM55" s="1054" t="s">
        <v>60</v>
      </c>
      <c r="AN55" s="1055"/>
      <c r="AO55" s="178" t="s">
        <v>439</v>
      </c>
      <c r="AP55" s="178" t="s">
        <v>440</v>
      </c>
      <c r="AQ55" s="46" t="s">
        <v>55</v>
      </c>
    </row>
    <row r="56" spans="3:43" ht="14.45" customHeight="1" thickBot="1">
      <c r="C56" s="889" t="s">
        <v>433</v>
      </c>
      <c r="D56" s="1011"/>
      <c r="E56" s="158" t="s">
        <v>521</v>
      </c>
      <c r="F56" s="911">
        <f>IFERROR(IF(H14&gt;0,+Z14/H14*3.6/料金表!$F$42,0),)</f>
        <v>0</v>
      </c>
      <c r="G56" s="912"/>
      <c r="H56" s="912"/>
      <c r="I56" s="912"/>
      <c r="J56" s="913"/>
      <c r="K56" s="911">
        <f>IFERROR(IF(I14&gt;0,+AA14/I14*3.6/料金表!$F$42,0),)</f>
        <v>0</v>
      </c>
      <c r="L56" s="912"/>
      <c r="M56" s="912"/>
      <c r="N56" s="912"/>
      <c r="O56" s="913"/>
      <c r="P56" s="365"/>
      <c r="Q56" s="366"/>
      <c r="R56" s="282"/>
      <c r="S56" s="283"/>
      <c r="T56" s="911">
        <f>IFERROR(IF(J14&gt;0,+AB14/J14*3.6/料金表!$F$42,0),)</f>
        <v>0</v>
      </c>
      <c r="U56" s="912"/>
      <c r="V56" s="912"/>
      <c r="W56" s="912"/>
      <c r="X56" s="913"/>
      <c r="Y56" s="911">
        <f>IFERROR(IF(K14&gt;0,+AC14/K14*3.6/料金表!$F$42,0),)</f>
        <v>0</v>
      </c>
      <c r="Z56" s="912"/>
      <c r="AA56" s="912"/>
      <c r="AB56" s="912"/>
      <c r="AC56" s="913"/>
      <c r="AD56" s="365"/>
      <c r="AE56" s="366"/>
      <c r="AF56" s="282"/>
      <c r="AG56" s="283"/>
      <c r="AH56" s="282"/>
      <c r="AI56" s="283"/>
      <c r="AJ56" s="227"/>
      <c r="AK56" s="228"/>
      <c r="AM56" s="907" t="s">
        <v>477</v>
      </c>
      <c r="AN56" s="908"/>
      <c r="AO56" s="243">
        <f>R57</f>
        <v>0</v>
      </c>
      <c r="AP56" s="243">
        <f>AF57</f>
        <v>0</v>
      </c>
      <c r="AQ56" s="244">
        <f>SUM(AO56:AP56)</f>
        <v>0</v>
      </c>
    </row>
    <row r="57" spans="3:43" ht="12.95" customHeight="1" thickTop="1" thickBot="1">
      <c r="C57" s="884" t="s">
        <v>434</v>
      </c>
      <c r="D57" s="885"/>
      <c r="E57" s="886"/>
      <c r="F57" s="379">
        <f>+F41*1000*$F$56</f>
        <v>0</v>
      </c>
      <c r="G57" s="380">
        <f>+G40*1000*$F$56</f>
        <v>0</v>
      </c>
      <c r="H57" s="380">
        <f>+H40*1000*$F$56</f>
        <v>0</v>
      </c>
      <c r="I57" s="381">
        <f>+I40*1000*$F$56</f>
        <v>0</v>
      </c>
      <c r="J57" s="709">
        <f>+J41*1000*$F$56</f>
        <v>0</v>
      </c>
      <c r="K57" s="382">
        <f>+K42*1000*$K$56</f>
        <v>0</v>
      </c>
      <c r="L57" s="383">
        <f>+L42*1000*$K$56</f>
        <v>0</v>
      </c>
      <c r="M57" s="383">
        <f>+M42*1000*$K$56</f>
        <v>0</v>
      </c>
      <c r="N57" s="383">
        <f>+N42*1000*$K$56</f>
        <v>0</v>
      </c>
      <c r="O57" s="384">
        <f>+O42*1000*$K$56</f>
        <v>0</v>
      </c>
      <c r="P57" s="382">
        <v>0</v>
      </c>
      <c r="Q57" s="665">
        <v>0</v>
      </c>
      <c r="R57" s="879">
        <f>SUM(F57:Q57)</f>
        <v>0</v>
      </c>
      <c r="S57" s="880"/>
      <c r="T57" s="379">
        <f>+T41*1000*$T$56</f>
        <v>0</v>
      </c>
      <c r="U57" s="380">
        <f>+U40*1000*$T$56</f>
        <v>0</v>
      </c>
      <c r="V57" s="380">
        <f>+V40*1000*$T$56</f>
        <v>0</v>
      </c>
      <c r="W57" s="381">
        <f>+W40*1000*$T$56</f>
        <v>0</v>
      </c>
      <c r="X57" s="709">
        <f>+X41*1000*$T$56</f>
        <v>0</v>
      </c>
      <c r="Y57" s="386">
        <f>+Y42*1000*$Y$56</f>
        <v>0</v>
      </c>
      <c r="Z57" s="383">
        <f>+Z42*1000*$Y$56</f>
        <v>0</v>
      </c>
      <c r="AA57" s="383">
        <f>+AA42*1000*$Y$56</f>
        <v>0</v>
      </c>
      <c r="AB57" s="383">
        <f>+AB42*1000*$Y$56</f>
        <v>0</v>
      </c>
      <c r="AC57" s="384">
        <f>+AC42*1000*$Y$56</f>
        <v>0</v>
      </c>
      <c r="AD57" s="382">
        <v>0</v>
      </c>
      <c r="AE57" s="665">
        <v>0</v>
      </c>
      <c r="AF57" s="879">
        <f>SUM(T57:AE57)</f>
        <v>0</v>
      </c>
      <c r="AG57" s="880"/>
      <c r="AH57" s="879">
        <f>+R57+AF57</f>
        <v>0</v>
      </c>
      <c r="AI57" s="880"/>
      <c r="AJ57" s="229"/>
      <c r="AK57" s="230"/>
      <c r="AM57" s="909" t="s">
        <v>12</v>
      </c>
      <c r="AN57" s="910"/>
      <c r="AO57" s="245">
        <f>SUM(AO56)</f>
        <v>0</v>
      </c>
      <c r="AP57" s="245">
        <f t="shared" ref="AP57:AQ57" si="24">SUM(AP56)</f>
        <v>0</v>
      </c>
      <c r="AQ57" s="246">
        <f t="shared" si="24"/>
        <v>0</v>
      </c>
    </row>
    <row r="58" spans="3:43" ht="12" thickBot="1">
      <c r="C58" s="19"/>
      <c r="D58" s="20"/>
      <c r="E58" s="21"/>
      <c r="G58" s="5"/>
      <c r="AG58" s="22"/>
      <c r="AH58" s="22"/>
      <c r="AI58" s="22"/>
      <c r="AJ58" s="22"/>
      <c r="AK58" s="22"/>
      <c r="AM58" s="659" t="s">
        <v>590</v>
      </c>
      <c r="AN58" s="725"/>
      <c r="AO58" s="725"/>
      <c r="AP58" s="725"/>
      <c r="AQ58" s="725"/>
    </row>
    <row r="59" spans="3:43" ht="12" customHeight="1">
      <c r="C59" s="195" t="s">
        <v>472</v>
      </c>
      <c r="D59" s="184"/>
      <c r="E59" s="185"/>
      <c r="F59" s="891" t="s">
        <v>25</v>
      </c>
      <c r="G59" s="892"/>
      <c r="H59" s="892"/>
      <c r="I59" s="892"/>
      <c r="J59" s="893"/>
      <c r="K59" s="892" t="s">
        <v>26</v>
      </c>
      <c r="L59" s="892"/>
      <c r="M59" s="892"/>
      <c r="N59" s="892"/>
      <c r="O59" s="893"/>
      <c r="P59" s="891" t="s">
        <v>27</v>
      </c>
      <c r="Q59" s="894"/>
      <c r="R59" s="895" t="s">
        <v>471</v>
      </c>
      <c r="S59" s="896"/>
      <c r="AG59" s="22"/>
      <c r="AH59" s="22"/>
      <c r="AI59" s="22"/>
      <c r="AJ59" s="22"/>
      <c r="AK59" s="22"/>
      <c r="AM59" s="659" t="s">
        <v>589</v>
      </c>
      <c r="AN59" s="725"/>
      <c r="AO59" s="725"/>
      <c r="AP59" s="725"/>
      <c r="AQ59" s="725"/>
    </row>
    <row r="60" spans="3:43" ht="12.75" customHeight="1" thickBot="1">
      <c r="C60" s="186"/>
      <c r="D60" s="187"/>
      <c r="E60" s="188"/>
      <c r="F60" s="189" t="s">
        <v>28</v>
      </c>
      <c r="G60" s="190" t="s">
        <v>29</v>
      </c>
      <c r="H60" s="190" t="s">
        <v>30</v>
      </c>
      <c r="I60" s="190" t="s">
        <v>31</v>
      </c>
      <c r="J60" s="191" t="s">
        <v>39</v>
      </c>
      <c r="K60" s="192" t="s">
        <v>32</v>
      </c>
      <c r="L60" s="190" t="s">
        <v>33</v>
      </c>
      <c r="M60" s="190" t="s">
        <v>34</v>
      </c>
      <c r="N60" s="190" t="s">
        <v>35</v>
      </c>
      <c r="O60" s="193" t="s">
        <v>36</v>
      </c>
      <c r="P60" s="189" t="s">
        <v>37</v>
      </c>
      <c r="Q60" s="194" t="s">
        <v>38</v>
      </c>
      <c r="R60" s="897"/>
      <c r="S60" s="898"/>
      <c r="AG60" s="22"/>
      <c r="AH60" s="22"/>
      <c r="AI60" s="22"/>
      <c r="AJ60" s="22"/>
      <c r="AK60" s="22"/>
    </row>
    <row r="61" spans="3:43" ht="12" thickTop="1">
      <c r="C61" s="887" t="s">
        <v>432</v>
      </c>
      <c r="D61" s="888"/>
      <c r="E61" s="183" t="s">
        <v>61</v>
      </c>
      <c r="F61" s="368">
        <f>F54+T54</f>
        <v>0</v>
      </c>
      <c r="G61" s="369">
        <f t="shared" ref="G61:K61" si="25">G54+U54</f>
        <v>0</v>
      </c>
      <c r="H61" s="369">
        <f t="shared" si="25"/>
        <v>0</v>
      </c>
      <c r="I61" s="370">
        <f t="shared" si="25"/>
        <v>0</v>
      </c>
      <c r="J61" s="674">
        <f>J54+X54</f>
        <v>0</v>
      </c>
      <c r="K61" s="371">
        <f t="shared" si="25"/>
        <v>0</v>
      </c>
      <c r="L61" s="360"/>
      <c r="M61" s="360"/>
      <c r="N61" s="360"/>
      <c r="O61" s="372"/>
      <c r="P61" s="371">
        <f t="shared" ref="P61:Q61" si="26">P54+AD54</f>
        <v>0</v>
      </c>
      <c r="Q61" s="674">
        <f t="shared" si="26"/>
        <v>0</v>
      </c>
      <c r="R61" s="400">
        <f>SUM(F61:Q61)</f>
        <v>0</v>
      </c>
      <c r="S61" s="1022">
        <f>+SUM(R61:R62)</f>
        <v>0</v>
      </c>
      <c r="AG61" s="22"/>
      <c r="AH61" s="22"/>
      <c r="AI61" s="22"/>
      <c r="AJ61" s="22"/>
      <c r="AK61" s="22"/>
    </row>
    <row r="62" spans="3:43" ht="11.25">
      <c r="C62" s="889"/>
      <c r="D62" s="890"/>
      <c r="E62" s="158" t="s">
        <v>62</v>
      </c>
      <c r="F62" s="374"/>
      <c r="G62" s="375"/>
      <c r="H62" s="375"/>
      <c r="I62" s="375"/>
      <c r="J62" s="376"/>
      <c r="K62" s="374"/>
      <c r="L62" s="377">
        <f t="shared" ref="L62" si="27">L55+Z55</f>
        <v>0</v>
      </c>
      <c r="M62" s="377">
        <f>M55+AA55</f>
        <v>0</v>
      </c>
      <c r="N62" s="377">
        <f>N55+AB55</f>
        <v>0</v>
      </c>
      <c r="O62" s="378">
        <f>O55+AC55</f>
        <v>0</v>
      </c>
      <c r="P62" s="312"/>
      <c r="Q62" s="401"/>
      <c r="R62" s="400">
        <f>SUM(F62:Q62)</f>
        <v>0</v>
      </c>
      <c r="S62" s="1023"/>
      <c r="AG62" s="22"/>
      <c r="AH62" s="22"/>
      <c r="AI62" s="22"/>
      <c r="AJ62" s="22"/>
      <c r="AK62" s="22"/>
    </row>
    <row r="63" spans="3:43" ht="14.25" thickBot="1">
      <c r="C63" s="884" t="s">
        <v>434</v>
      </c>
      <c r="D63" s="885"/>
      <c r="E63" s="886"/>
      <c r="F63" s="379">
        <f>F57+T57</f>
        <v>0</v>
      </c>
      <c r="G63" s="380">
        <f t="shared" ref="G63:Q63" si="28">G57+U57</f>
        <v>0</v>
      </c>
      <c r="H63" s="380">
        <f t="shared" si="28"/>
        <v>0</v>
      </c>
      <c r="I63" s="381">
        <f t="shared" si="28"/>
        <v>0</v>
      </c>
      <c r="J63" s="665">
        <f>J57+X57</f>
        <v>0</v>
      </c>
      <c r="K63" s="382">
        <f t="shared" si="28"/>
        <v>0</v>
      </c>
      <c r="L63" s="383">
        <f t="shared" si="28"/>
        <v>0</v>
      </c>
      <c r="M63" s="383">
        <f t="shared" si="28"/>
        <v>0</v>
      </c>
      <c r="N63" s="383">
        <f t="shared" si="28"/>
        <v>0</v>
      </c>
      <c r="O63" s="384">
        <f t="shared" si="28"/>
        <v>0</v>
      </c>
      <c r="P63" s="382">
        <f>P57+AD57</f>
        <v>0</v>
      </c>
      <c r="Q63" s="665">
        <f t="shared" si="28"/>
        <v>0</v>
      </c>
      <c r="R63" s="1024">
        <f>SUM(F63:Q63)</f>
        <v>0</v>
      </c>
      <c r="S63" s="1025"/>
      <c r="AG63" s="22"/>
      <c r="AH63" s="22"/>
      <c r="AI63" s="22"/>
      <c r="AJ63" s="22"/>
      <c r="AK63" s="22"/>
    </row>
    <row r="64" spans="3:43" ht="11.25">
      <c r="C64" s="19"/>
      <c r="D64" s="20"/>
      <c r="E64" s="21"/>
      <c r="G64" s="5"/>
      <c r="AG64" s="22"/>
      <c r="AH64" s="22"/>
      <c r="AI64" s="22"/>
      <c r="AJ64" s="22"/>
    </row>
    <row r="65" spans="2:43" ht="12.95" customHeight="1" thickBot="1">
      <c r="B65" s="58" t="s">
        <v>552</v>
      </c>
      <c r="C65" s="167"/>
      <c r="E65" s="51"/>
      <c r="F65" s="51" t="s">
        <v>441</v>
      </c>
      <c r="K65" s="21"/>
      <c r="X65" s="21"/>
    </row>
    <row r="66" spans="2:43" ht="12.95" customHeight="1" thickBot="1">
      <c r="C66" s="208" t="s">
        <v>63</v>
      </c>
      <c r="D66" s="209" t="s">
        <v>64</v>
      </c>
      <c r="E66" s="209"/>
      <c r="F66" s="209"/>
      <c r="G66" s="679"/>
      <c r="H66" s="210" t="s">
        <v>65</v>
      </c>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1"/>
      <c r="AG66" s="212"/>
      <c r="AH66" s="1088" t="s">
        <v>66</v>
      </c>
      <c r="AI66" s="1089"/>
      <c r="AJ66" s="231" t="s">
        <v>0</v>
      </c>
      <c r="AK66" s="232"/>
    </row>
    <row r="67" spans="2:43" ht="12.95" customHeight="1" thickTop="1" thickBot="1">
      <c r="C67" s="863" t="s">
        <v>67</v>
      </c>
      <c r="D67" s="866" t="s">
        <v>450</v>
      </c>
      <c r="E67" s="867"/>
      <c r="F67" s="867"/>
      <c r="G67" s="868"/>
      <c r="H67" s="645">
        <f>料金表!$G$4</f>
        <v>1814.37</v>
      </c>
      <c r="I67" s="52" t="s">
        <v>68</v>
      </c>
      <c r="J67" s="53">
        <f>D23</f>
        <v>0</v>
      </c>
      <c r="K67" s="179" t="s">
        <v>446</v>
      </c>
      <c r="N67" s="55">
        <v>85</v>
      </c>
      <c r="O67" s="180" t="s">
        <v>447</v>
      </c>
      <c r="P67" s="54"/>
      <c r="Q67" s="157"/>
      <c r="AF67" s="181"/>
      <c r="AG67" s="182"/>
      <c r="AH67" s="1046">
        <f>+H67*J67*(185-N67)/100*12</f>
        <v>0</v>
      </c>
      <c r="AI67" s="1047"/>
      <c r="AJ67" s="857" t="s">
        <v>582</v>
      </c>
      <c r="AK67" s="858"/>
      <c r="AM67" s="4" t="s">
        <v>474</v>
      </c>
    </row>
    <row r="68" spans="2:43" ht="12.95" customHeight="1">
      <c r="C68" s="864"/>
      <c r="D68" s="899" t="s">
        <v>70</v>
      </c>
      <c r="E68" s="196"/>
      <c r="F68" s="197"/>
      <c r="G68" s="198"/>
      <c r="H68" s="199"/>
      <c r="I68" s="200" t="s">
        <v>448</v>
      </c>
      <c r="J68" s="201"/>
      <c r="K68" s="202" t="s">
        <v>71</v>
      </c>
      <c r="L68" s="203"/>
      <c r="M68" s="204"/>
      <c r="N68" s="203"/>
      <c r="O68" s="203"/>
      <c r="P68" s="203"/>
      <c r="Q68" s="203"/>
      <c r="R68" s="203"/>
      <c r="S68" s="203"/>
      <c r="T68" s="203"/>
      <c r="U68" s="203"/>
      <c r="V68" s="203"/>
      <c r="W68" s="203"/>
      <c r="X68" s="203"/>
      <c r="Y68" s="203"/>
      <c r="Z68" s="203"/>
      <c r="AA68" s="203"/>
      <c r="AB68" s="203"/>
      <c r="AC68" s="203"/>
      <c r="AD68" s="203"/>
      <c r="AE68" s="203"/>
      <c r="AF68" s="203"/>
      <c r="AG68" s="198"/>
      <c r="AH68" s="219"/>
      <c r="AI68" s="220"/>
      <c r="AJ68" s="859"/>
      <c r="AK68" s="860"/>
      <c r="AM68" s="1054" t="s">
        <v>54</v>
      </c>
      <c r="AN68" s="1055"/>
      <c r="AO68" s="178" t="s">
        <v>439</v>
      </c>
      <c r="AP68" s="178" t="s">
        <v>440</v>
      </c>
      <c r="AQ68" s="46" t="s">
        <v>55</v>
      </c>
    </row>
    <row r="69" spans="2:43" ht="12.95" customHeight="1">
      <c r="C69" s="864"/>
      <c r="D69" s="900"/>
      <c r="E69" s="902" t="s">
        <v>442</v>
      </c>
      <c r="F69" s="882" t="s">
        <v>1</v>
      </c>
      <c r="G69" s="205" t="s">
        <v>47</v>
      </c>
      <c r="H69" s="404" t="s">
        <v>72</v>
      </c>
      <c r="I69" s="405">
        <f>料金表!$G$5</f>
        <v>23.84</v>
      </c>
      <c r="J69" s="406" t="s">
        <v>73</v>
      </c>
      <c r="K69" s="407">
        <f>料金表!$G$7</f>
        <v>1.4</v>
      </c>
      <c r="L69" s="408" t="s">
        <v>74</v>
      </c>
      <c r="M69" s="409">
        <f>AO42</f>
        <v>0</v>
      </c>
      <c r="N69" s="408" t="s">
        <v>75</v>
      </c>
      <c r="O69" s="410"/>
      <c r="P69" s="410"/>
      <c r="Q69" s="410"/>
      <c r="R69" s="410"/>
      <c r="S69" s="410"/>
      <c r="T69" s="410"/>
      <c r="U69" s="410"/>
      <c r="V69" s="410"/>
      <c r="W69" s="410"/>
      <c r="X69" s="410"/>
      <c r="Y69" s="410"/>
      <c r="Z69" s="410"/>
      <c r="AA69" s="410"/>
      <c r="AB69" s="410"/>
      <c r="AC69" s="410"/>
      <c r="AD69" s="410"/>
      <c r="AE69" s="410"/>
      <c r="AF69" s="1040">
        <f t="shared" ref="AF69:AF76" si="29">+(I69+K69)*M69</f>
        <v>0</v>
      </c>
      <c r="AG69" s="1041"/>
      <c r="AH69" s="1082">
        <f>SUM(AF69:AG72)</f>
        <v>0</v>
      </c>
      <c r="AI69" s="1083"/>
      <c r="AJ69" s="859"/>
      <c r="AK69" s="860"/>
      <c r="AM69" s="677" t="s">
        <v>25</v>
      </c>
      <c r="AN69" s="166" t="s">
        <v>47</v>
      </c>
      <c r="AO69" s="254">
        <f>M69</f>
        <v>0</v>
      </c>
      <c r="AP69" s="254">
        <f>M73</f>
        <v>0</v>
      </c>
      <c r="AQ69" s="259">
        <f>SUM(AO69:AP69)</f>
        <v>0</v>
      </c>
    </row>
    <row r="70" spans="2:43" ht="12.95" customHeight="1">
      <c r="C70" s="864"/>
      <c r="D70" s="900"/>
      <c r="E70" s="903"/>
      <c r="F70" s="883"/>
      <c r="G70" s="666" t="s">
        <v>76</v>
      </c>
      <c r="H70" s="411" t="s">
        <v>72</v>
      </c>
      <c r="I70" s="412">
        <f>料金表!$G$6</f>
        <v>22.68</v>
      </c>
      <c r="J70" s="413" t="s">
        <v>73</v>
      </c>
      <c r="K70" s="414">
        <f>+K69</f>
        <v>1.4</v>
      </c>
      <c r="L70" s="415" t="s">
        <v>74</v>
      </c>
      <c r="M70" s="416">
        <f>AO43</f>
        <v>0</v>
      </c>
      <c r="N70" s="415" t="s">
        <v>75</v>
      </c>
      <c r="O70" s="417"/>
      <c r="P70" s="417"/>
      <c r="Q70" s="417"/>
      <c r="R70" s="417"/>
      <c r="S70" s="417"/>
      <c r="T70" s="417"/>
      <c r="U70" s="417"/>
      <c r="V70" s="417"/>
      <c r="W70" s="417"/>
      <c r="X70" s="417"/>
      <c r="Y70" s="417"/>
      <c r="Z70" s="417"/>
      <c r="AA70" s="417"/>
      <c r="AB70" s="417"/>
      <c r="AC70" s="417"/>
      <c r="AD70" s="417"/>
      <c r="AE70" s="417"/>
      <c r="AF70" s="1073">
        <f t="shared" si="29"/>
        <v>0</v>
      </c>
      <c r="AG70" s="1074"/>
      <c r="AH70" s="1084"/>
      <c r="AI70" s="1085"/>
      <c r="AJ70" s="859"/>
      <c r="AK70" s="860"/>
      <c r="AM70" s="678"/>
      <c r="AN70" s="166" t="s">
        <v>48</v>
      </c>
      <c r="AO70" s="254">
        <f>M70</f>
        <v>0</v>
      </c>
      <c r="AP70" s="254">
        <f>M74</f>
        <v>0</v>
      </c>
      <c r="AQ70" s="259">
        <f>SUM(AO70:AP70)</f>
        <v>0</v>
      </c>
    </row>
    <row r="71" spans="2:43" ht="12.95" customHeight="1">
      <c r="C71" s="864"/>
      <c r="D71" s="900"/>
      <c r="E71" s="903"/>
      <c r="F71" s="667" t="s">
        <v>2</v>
      </c>
      <c r="G71" s="881" t="s">
        <v>76</v>
      </c>
      <c r="H71" s="411" t="s">
        <v>72</v>
      </c>
      <c r="I71" s="418">
        <f>+I70</f>
        <v>22.68</v>
      </c>
      <c r="J71" s="417" t="s">
        <v>73</v>
      </c>
      <c r="K71" s="419">
        <f>+K69</f>
        <v>1.4</v>
      </c>
      <c r="L71" s="415" t="s">
        <v>74</v>
      </c>
      <c r="M71" s="416">
        <f>AO44</f>
        <v>0</v>
      </c>
      <c r="N71" s="415" t="s">
        <v>75</v>
      </c>
      <c r="O71" s="417"/>
      <c r="P71" s="417"/>
      <c r="Q71" s="417"/>
      <c r="R71" s="417"/>
      <c r="S71" s="417"/>
      <c r="T71" s="417"/>
      <c r="U71" s="417"/>
      <c r="V71" s="417"/>
      <c r="W71" s="417"/>
      <c r="X71" s="417"/>
      <c r="Y71" s="417"/>
      <c r="Z71" s="417"/>
      <c r="AA71" s="417"/>
      <c r="AB71" s="417"/>
      <c r="AC71" s="417"/>
      <c r="AD71" s="417"/>
      <c r="AE71" s="417"/>
      <c r="AF71" s="1073">
        <f t="shared" si="29"/>
        <v>0</v>
      </c>
      <c r="AG71" s="1074"/>
      <c r="AH71" s="1084"/>
      <c r="AI71" s="1085"/>
      <c r="AJ71" s="859"/>
      <c r="AK71" s="860"/>
      <c r="AM71" s="1066" t="s">
        <v>26</v>
      </c>
      <c r="AN71" s="1067"/>
      <c r="AO71" s="254">
        <f>M71</f>
        <v>0</v>
      </c>
      <c r="AP71" s="254">
        <f>M75</f>
        <v>0</v>
      </c>
      <c r="AQ71" s="259">
        <f>SUM(AO71:AP71)</f>
        <v>0</v>
      </c>
    </row>
    <row r="72" spans="2:43" ht="12.95" customHeight="1" thickBot="1">
      <c r="C72" s="864"/>
      <c r="D72" s="900"/>
      <c r="E72" s="903"/>
      <c r="F72" s="667" t="s">
        <v>27</v>
      </c>
      <c r="G72" s="881"/>
      <c r="H72" s="420" t="s">
        <v>72</v>
      </c>
      <c r="I72" s="421">
        <f>+I70</f>
        <v>22.68</v>
      </c>
      <c r="J72" s="422" t="s">
        <v>73</v>
      </c>
      <c r="K72" s="423">
        <f>+K69</f>
        <v>1.4</v>
      </c>
      <c r="L72" s="424" t="s">
        <v>74</v>
      </c>
      <c r="M72" s="425">
        <f>AO45</f>
        <v>0</v>
      </c>
      <c r="N72" s="424" t="s">
        <v>75</v>
      </c>
      <c r="O72" s="422"/>
      <c r="P72" s="422"/>
      <c r="Q72" s="422"/>
      <c r="R72" s="422"/>
      <c r="S72" s="422"/>
      <c r="T72" s="422"/>
      <c r="U72" s="422"/>
      <c r="V72" s="422"/>
      <c r="W72" s="422"/>
      <c r="X72" s="422"/>
      <c r="Y72" s="422"/>
      <c r="Z72" s="422"/>
      <c r="AA72" s="422"/>
      <c r="AB72" s="422"/>
      <c r="AC72" s="422"/>
      <c r="AD72" s="422"/>
      <c r="AE72" s="422"/>
      <c r="AF72" s="1042">
        <f t="shared" si="29"/>
        <v>0</v>
      </c>
      <c r="AG72" s="1043"/>
      <c r="AH72" s="1086"/>
      <c r="AI72" s="1087"/>
      <c r="AJ72" s="859"/>
      <c r="AK72" s="860"/>
      <c r="AM72" s="1056" t="s">
        <v>27</v>
      </c>
      <c r="AN72" s="1057"/>
      <c r="AO72" s="255">
        <f>M72</f>
        <v>0</v>
      </c>
      <c r="AP72" s="255">
        <f>M76</f>
        <v>0</v>
      </c>
      <c r="AQ72" s="256">
        <f>SUM(AO72:AP72)</f>
        <v>0</v>
      </c>
    </row>
    <row r="73" spans="2:43" ht="12.95" customHeight="1" thickTop="1" thickBot="1">
      <c r="C73" s="864"/>
      <c r="D73" s="900"/>
      <c r="E73" s="904" t="s">
        <v>443</v>
      </c>
      <c r="F73" s="1077" t="s">
        <v>1</v>
      </c>
      <c r="G73" s="206" t="s">
        <v>47</v>
      </c>
      <c r="H73" s="404" t="s">
        <v>72</v>
      </c>
      <c r="I73" s="426">
        <f>+I69</f>
        <v>23.84</v>
      </c>
      <c r="J73" s="410" t="s">
        <v>73</v>
      </c>
      <c r="K73" s="427">
        <f>+K69</f>
        <v>1.4</v>
      </c>
      <c r="L73" s="408" t="s">
        <v>74</v>
      </c>
      <c r="M73" s="428">
        <f>AP42</f>
        <v>0</v>
      </c>
      <c r="N73" s="408" t="s">
        <v>75</v>
      </c>
      <c r="O73" s="410"/>
      <c r="P73" s="410"/>
      <c r="Q73" s="410"/>
      <c r="R73" s="410"/>
      <c r="S73" s="410"/>
      <c r="T73" s="410"/>
      <c r="U73" s="410"/>
      <c r="V73" s="410"/>
      <c r="W73" s="410"/>
      <c r="X73" s="410"/>
      <c r="Y73" s="410"/>
      <c r="Z73" s="410"/>
      <c r="AA73" s="410"/>
      <c r="AB73" s="410"/>
      <c r="AC73" s="410"/>
      <c r="AD73" s="410"/>
      <c r="AE73" s="410"/>
      <c r="AF73" s="1040">
        <f t="shared" si="29"/>
        <v>0</v>
      </c>
      <c r="AG73" s="1041"/>
      <c r="AH73" s="1048">
        <f>SUM(AF73:AG76)</f>
        <v>0</v>
      </c>
      <c r="AI73" s="1049"/>
      <c r="AJ73" s="859"/>
      <c r="AK73" s="860"/>
      <c r="AM73" s="1068" t="s">
        <v>12</v>
      </c>
      <c r="AN73" s="1069"/>
      <c r="AO73" s="257">
        <f>SUM(AO69:AO72)</f>
        <v>0</v>
      </c>
      <c r="AP73" s="257">
        <f>SUM(AP69:AP72)</f>
        <v>0</v>
      </c>
      <c r="AQ73" s="258">
        <f>SUM(AQ69:AQ72)</f>
        <v>0</v>
      </c>
    </row>
    <row r="74" spans="2:43" ht="12.95" customHeight="1">
      <c r="C74" s="864"/>
      <c r="D74" s="900"/>
      <c r="E74" s="905"/>
      <c r="F74" s="882"/>
      <c r="G74" s="666" t="s">
        <v>76</v>
      </c>
      <c r="H74" s="411" t="s">
        <v>72</v>
      </c>
      <c r="I74" s="418">
        <f>+I70</f>
        <v>22.68</v>
      </c>
      <c r="J74" s="417" t="s">
        <v>73</v>
      </c>
      <c r="K74" s="419">
        <f>+K73</f>
        <v>1.4</v>
      </c>
      <c r="L74" s="415" t="s">
        <v>74</v>
      </c>
      <c r="M74" s="416">
        <f>AP43</f>
        <v>0</v>
      </c>
      <c r="N74" s="415" t="s">
        <v>75</v>
      </c>
      <c r="O74" s="417"/>
      <c r="P74" s="417"/>
      <c r="Q74" s="417"/>
      <c r="R74" s="417"/>
      <c r="S74" s="417"/>
      <c r="T74" s="417"/>
      <c r="U74" s="417"/>
      <c r="V74" s="417"/>
      <c r="W74" s="417"/>
      <c r="X74" s="417"/>
      <c r="Y74" s="417"/>
      <c r="Z74" s="417"/>
      <c r="AA74" s="417"/>
      <c r="AB74" s="417"/>
      <c r="AC74" s="417"/>
      <c r="AD74" s="417"/>
      <c r="AE74" s="417"/>
      <c r="AF74" s="1073">
        <f t="shared" si="29"/>
        <v>0</v>
      </c>
      <c r="AG74" s="1074"/>
      <c r="AH74" s="1080"/>
      <c r="AI74" s="1081"/>
      <c r="AJ74" s="859"/>
      <c r="AK74" s="860"/>
    </row>
    <row r="75" spans="2:43" ht="12.95" customHeight="1" thickBot="1">
      <c r="C75" s="864"/>
      <c r="D75" s="900"/>
      <c r="E75" s="905"/>
      <c r="F75" s="667" t="s">
        <v>2</v>
      </c>
      <c r="G75" s="1078" t="s">
        <v>76</v>
      </c>
      <c r="H75" s="411" t="s">
        <v>72</v>
      </c>
      <c r="I75" s="418">
        <f>+I74</f>
        <v>22.68</v>
      </c>
      <c r="J75" s="417" t="s">
        <v>73</v>
      </c>
      <c r="K75" s="419">
        <f>+K73</f>
        <v>1.4</v>
      </c>
      <c r="L75" s="415" t="s">
        <v>74</v>
      </c>
      <c r="M75" s="416">
        <f>AP44</f>
        <v>0</v>
      </c>
      <c r="N75" s="415" t="s">
        <v>75</v>
      </c>
      <c r="O75" s="417"/>
      <c r="P75" s="417"/>
      <c r="Q75" s="417"/>
      <c r="R75" s="417"/>
      <c r="S75" s="417"/>
      <c r="T75" s="417"/>
      <c r="U75" s="417"/>
      <c r="V75" s="417"/>
      <c r="W75" s="417"/>
      <c r="X75" s="417"/>
      <c r="Y75" s="417"/>
      <c r="Z75" s="417"/>
      <c r="AA75" s="417"/>
      <c r="AB75" s="417"/>
      <c r="AC75" s="417"/>
      <c r="AD75" s="417"/>
      <c r="AE75" s="417"/>
      <c r="AF75" s="1073">
        <f t="shared" si="29"/>
        <v>0</v>
      </c>
      <c r="AG75" s="1074"/>
      <c r="AH75" s="1080"/>
      <c r="AI75" s="1081"/>
      <c r="AJ75" s="859"/>
      <c r="AK75" s="860"/>
      <c r="AM75" s="4" t="s">
        <v>475</v>
      </c>
    </row>
    <row r="76" spans="2:43" ht="12.95" customHeight="1">
      <c r="C76" s="864"/>
      <c r="D76" s="901"/>
      <c r="E76" s="906"/>
      <c r="F76" s="207" t="s">
        <v>27</v>
      </c>
      <c r="G76" s="1079"/>
      <c r="H76" s="411" t="s">
        <v>72</v>
      </c>
      <c r="I76" s="418">
        <f>+I74</f>
        <v>22.68</v>
      </c>
      <c r="J76" s="417" t="s">
        <v>73</v>
      </c>
      <c r="K76" s="419">
        <f>+K73</f>
        <v>1.4</v>
      </c>
      <c r="L76" s="415" t="s">
        <v>74</v>
      </c>
      <c r="M76" s="416">
        <f>AP45</f>
        <v>0</v>
      </c>
      <c r="N76" s="415" t="s">
        <v>75</v>
      </c>
      <c r="O76" s="429"/>
      <c r="P76" s="429"/>
      <c r="Q76" s="429"/>
      <c r="R76" s="429"/>
      <c r="S76" s="429"/>
      <c r="T76" s="429"/>
      <c r="U76" s="429"/>
      <c r="V76" s="429"/>
      <c r="W76" s="429"/>
      <c r="X76" s="429"/>
      <c r="Y76" s="429"/>
      <c r="Z76" s="429"/>
      <c r="AA76" s="429"/>
      <c r="AB76" s="429"/>
      <c r="AC76" s="429"/>
      <c r="AD76" s="429"/>
      <c r="AE76" s="429"/>
      <c r="AF76" s="1042">
        <f t="shared" si="29"/>
        <v>0</v>
      </c>
      <c r="AG76" s="1043"/>
      <c r="AH76" s="1050"/>
      <c r="AI76" s="1051"/>
      <c r="AJ76" s="859"/>
      <c r="AK76" s="860"/>
      <c r="AM76" s="1054" t="s">
        <v>60</v>
      </c>
      <c r="AN76" s="1055"/>
      <c r="AO76" s="178" t="s">
        <v>439</v>
      </c>
      <c r="AP76" s="178" t="s">
        <v>440</v>
      </c>
      <c r="AQ76" s="46" t="s">
        <v>55</v>
      </c>
    </row>
    <row r="77" spans="2:43" ht="12.95" customHeight="1" thickBot="1">
      <c r="C77" s="865"/>
      <c r="D77" s="870" t="s">
        <v>77</v>
      </c>
      <c r="E77" s="871"/>
      <c r="F77" s="871"/>
      <c r="G77" s="872"/>
      <c r="H77" s="430"/>
      <c r="I77" s="431"/>
      <c r="J77" s="430"/>
      <c r="K77" s="431"/>
      <c r="L77" s="430"/>
      <c r="M77" s="431"/>
      <c r="N77" s="430"/>
      <c r="O77" s="431"/>
      <c r="P77" s="430"/>
      <c r="Q77" s="431"/>
      <c r="R77" s="430"/>
      <c r="S77" s="431"/>
      <c r="T77" s="431"/>
      <c r="U77" s="431"/>
      <c r="V77" s="431"/>
      <c r="W77" s="431"/>
      <c r="X77" s="431"/>
      <c r="Y77" s="431"/>
      <c r="Z77" s="431"/>
      <c r="AA77" s="431"/>
      <c r="AB77" s="431"/>
      <c r="AC77" s="431"/>
      <c r="AD77" s="431"/>
      <c r="AE77" s="431"/>
      <c r="AF77" s="431"/>
      <c r="AG77" s="432"/>
      <c r="AH77" s="1044">
        <f>INT(SUM(AH67:AI76))</f>
        <v>0</v>
      </c>
      <c r="AI77" s="1045"/>
      <c r="AJ77" s="861"/>
      <c r="AK77" s="862"/>
      <c r="AM77" s="1004" t="s">
        <v>25</v>
      </c>
      <c r="AN77" s="1029"/>
      <c r="AO77" s="254">
        <f>J79+N79+R79</f>
        <v>0</v>
      </c>
      <c r="AP77" s="254">
        <f>J81+N81+R81</f>
        <v>0</v>
      </c>
      <c r="AQ77" s="259">
        <f t="shared" ref="AQ77:AQ78" si="30">SUM(AO77:AP77)</f>
        <v>0</v>
      </c>
    </row>
    <row r="78" spans="2:43" ht="12.95" customHeight="1" thickTop="1" thickBot="1">
      <c r="C78" s="863" t="s">
        <v>444</v>
      </c>
      <c r="D78" s="866" t="s">
        <v>450</v>
      </c>
      <c r="E78" s="867"/>
      <c r="F78" s="867"/>
      <c r="G78" s="868"/>
      <c r="H78" s="433">
        <f>料金表!$F$14</f>
        <v>770</v>
      </c>
      <c r="I78" s="434" t="s">
        <v>78</v>
      </c>
      <c r="J78" s="654">
        <f>IF($S$61=0,0,COUNTIFS($F$61:$Q$62,"&gt;="&amp;料金表!$D$14,$F$61:$Q$62,"&lt;="&amp;料金表!$E$14))</f>
        <v>0</v>
      </c>
      <c r="K78" s="435" t="s">
        <v>79</v>
      </c>
      <c r="L78" s="436">
        <f>料金表!$F$15</f>
        <v>1298</v>
      </c>
      <c r="M78" s="434" t="s">
        <v>78</v>
      </c>
      <c r="N78" s="654">
        <f>COUNTIFS($F$61:$Q$62,"&gt;"&amp;料金表!$D$15,$F$61:$Q$62,"&lt;="&amp;料金表!$E$15)</f>
        <v>0</v>
      </c>
      <c r="O78" s="435" t="s">
        <v>79</v>
      </c>
      <c r="P78" s="436">
        <f>料金表!$F$16</f>
        <v>2728</v>
      </c>
      <c r="Q78" s="434" t="s">
        <v>78</v>
      </c>
      <c r="R78" s="654">
        <f>COUNTIFS($F$61:$Q$62,"&gt;"&amp;料金表!$D$16)</f>
        <v>0</v>
      </c>
      <c r="S78" s="435" t="s">
        <v>69</v>
      </c>
      <c r="T78" s="437"/>
      <c r="U78" s="437"/>
      <c r="V78" s="437"/>
      <c r="W78" s="437"/>
      <c r="X78" s="437"/>
      <c r="Y78" s="437"/>
      <c r="Z78" s="437"/>
      <c r="AA78" s="437"/>
      <c r="AB78" s="437"/>
      <c r="AC78" s="437"/>
      <c r="AD78" s="437"/>
      <c r="AE78" s="437"/>
      <c r="AF78" s="1075">
        <f>+H78*J78+L78*N78+P78*R78</f>
        <v>0</v>
      </c>
      <c r="AG78" s="1076"/>
      <c r="AH78" s="1046">
        <f>AF78</f>
        <v>0</v>
      </c>
      <c r="AI78" s="1047"/>
      <c r="AJ78" s="857" t="s">
        <v>580</v>
      </c>
      <c r="AK78" s="858"/>
      <c r="AM78" s="1030" t="s">
        <v>26</v>
      </c>
      <c r="AN78" s="1031"/>
      <c r="AO78" s="255">
        <f>+J80+N80+R80</f>
        <v>0</v>
      </c>
      <c r="AP78" s="255">
        <f>J82+N82+R82</f>
        <v>0</v>
      </c>
      <c r="AQ78" s="256">
        <f t="shared" si="30"/>
        <v>0</v>
      </c>
    </row>
    <row r="79" spans="2:43" ht="12.95" customHeight="1" thickTop="1" thickBot="1">
      <c r="C79" s="864"/>
      <c r="D79" s="869" t="s">
        <v>70</v>
      </c>
      <c r="E79" s="1034" t="s">
        <v>442</v>
      </c>
      <c r="F79" s="1036" t="s">
        <v>459</v>
      </c>
      <c r="G79" s="1037"/>
      <c r="H79" s="438">
        <f>料金表!$G$17</f>
        <v>103.77</v>
      </c>
      <c r="I79" s="439" t="s">
        <v>80</v>
      </c>
      <c r="J79" s="457">
        <f>IF($S$61=0,0,SUMIFS($F$54:$Q$54,$F$54:$Q$54,"&gt;="&amp;料金表!$D$14,$F$54:$Q$54,"&lt;="&amp;料金表!$E$14))</f>
        <v>0</v>
      </c>
      <c r="K79" s="439" t="s">
        <v>81</v>
      </c>
      <c r="L79" s="440">
        <f>料金表!$G$18</f>
        <v>94.97</v>
      </c>
      <c r="M79" s="439" t="s">
        <v>80</v>
      </c>
      <c r="N79" s="457">
        <f>SUMIFS($F$54:$Q$54,$F$54:$Q$54,"&gt;"&amp;料金表!$D$15,$F$54:$Q$54,"&lt;="&amp;料金表!$E$15)</f>
        <v>0</v>
      </c>
      <c r="O79" s="439" t="s">
        <v>81</v>
      </c>
      <c r="P79" s="440">
        <f>料金表!$G$19</f>
        <v>80.67</v>
      </c>
      <c r="Q79" s="439" t="s">
        <v>80</v>
      </c>
      <c r="R79" s="457">
        <f>SUMIFS($F$54:$Q$54,$F$54:$Q$54,"&gt;"&amp;料金表!$D$16)</f>
        <v>0</v>
      </c>
      <c r="S79" s="439" t="s">
        <v>82</v>
      </c>
      <c r="T79" s="441"/>
      <c r="U79" s="441"/>
      <c r="V79" s="441"/>
      <c r="W79" s="441"/>
      <c r="X79" s="441"/>
      <c r="Y79" s="441"/>
      <c r="Z79" s="441"/>
      <c r="AA79" s="441"/>
      <c r="AB79" s="441"/>
      <c r="AC79" s="441"/>
      <c r="AD79" s="441"/>
      <c r="AE79" s="441"/>
      <c r="AF79" s="1040">
        <f>+H79*J79+L79*N79+P79*R79</f>
        <v>0</v>
      </c>
      <c r="AG79" s="1041"/>
      <c r="AH79" s="1048">
        <f>SUM(AF79:AG80)</f>
        <v>0</v>
      </c>
      <c r="AI79" s="1049"/>
      <c r="AJ79" s="859"/>
      <c r="AK79" s="860"/>
      <c r="AM79" s="1032" t="s">
        <v>12</v>
      </c>
      <c r="AN79" s="1033"/>
      <c r="AO79" s="257">
        <f>SUM(AO77:AO78)</f>
        <v>0</v>
      </c>
      <c r="AP79" s="257">
        <f>SUM(AP77:AP78)</f>
        <v>0</v>
      </c>
      <c r="AQ79" s="258">
        <f>SUM(AQ77:AQ78)</f>
        <v>0</v>
      </c>
    </row>
    <row r="80" spans="2:43" ht="12.95" customHeight="1">
      <c r="C80" s="864"/>
      <c r="D80" s="869"/>
      <c r="E80" s="1072"/>
      <c r="F80" s="1038" t="s">
        <v>454</v>
      </c>
      <c r="G80" s="1039"/>
      <c r="H80" s="442">
        <f>料金表!$G$14</f>
        <v>119.73</v>
      </c>
      <c r="I80" s="424" t="s">
        <v>80</v>
      </c>
      <c r="J80" s="655">
        <f>SUMIFS($F$55:$Q$55,$F$55:$Q$55,"&gt;="&amp;料金表!$D$14,$F$55:$Q$55,"&lt;="&amp;料金表!$E$14)</f>
        <v>0</v>
      </c>
      <c r="K80" s="424" t="s">
        <v>81</v>
      </c>
      <c r="L80" s="443">
        <f>料金表!$G$15</f>
        <v>110.93</v>
      </c>
      <c r="M80" s="424" t="s">
        <v>80</v>
      </c>
      <c r="N80" s="655">
        <f>SUMIFS($F$55:$Q$55,$F$55:$Q$55,"&gt;"&amp;料金表!$D$15,$F$55:$Q$55,"&lt;="&amp;料金表!$E$15)</f>
        <v>0</v>
      </c>
      <c r="O80" s="424" t="s">
        <v>81</v>
      </c>
      <c r="P80" s="443">
        <f>料金表!$G$16</f>
        <v>96.63</v>
      </c>
      <c r="Q80" s="424" t="s">
        <v>80</v>
      </c>
      <c r="R80" s="655">
        <f>SUMIFS($F$55:$Q$55,$F$55:$Q$55,"&gt;"&amp;料金表!$D$16)</f>
        <v>0</v>
      </c>
      <c r="S80" s="424" t="s">
        <v>473</v>
      </c>
      <c r="T80" s="422"/>
      <c r="U80" s="422"/>
      <c r="V80" s="422"/>
      <c r="W80" s="422"/>
      <c r="X80" s="422"/>
      <c r="Y80" s="422"/>
      <c r="Z80" s="422"/>
      <c r="AA80" s="422"/>
      <c r="AB80" s="422"/>
      <c r="AC80" s="422"/>
      <c r="AD80" s="422"/>
      <c r="AE80" s="422"/>
      <c r="AF80" s="1042">
        <f>+H80*J80+L80*N80+P80*R80</f>
        <v>0</v>
      </c>
      <c r="AG80" s="1043"/>
      <c r="AH80" s="1050"/>
      <c r="AI80" s="1051"/>
      <c r="AJ80" s="859"/>
      <c r="AK80" s="860"/>
    </row>
    <row r="81" spans="3:43" ht="12.95" customHeight="1" thickBot="1">
      <c r="C81" s="864"/>
      <c r="D81" s="869"/>
      <c r="E81" s="1034" t="s">
        <v>440</v>
      </c>
      <c r="F81" s="1036" t="s">
        <v>459</v>
      </c>
      <c r="G81" s="1037"/>
      <c r="H81" s="438">
        <f>+H79</f>
        <v>103.77</v>
      </c>
      <c r="I81" s="439" t="s">
        <v>80</v>
      </c>
      <c r="J81" s="457">
        <f>SUMIFS($T$54:$AE$54,$T$54:$AE$54,"&gt;="&amp;料金表!$D$14,$T$54:$AE$54,"&lt;="&amp;料金表!$E$14)</f>
        <v>0</v>
      </c>
      <c r="K81" s="439" t="s">
        <v>81</v>
      </c>
      <c r="L81" s="444">
        <f>+L79</f>
        <v>94.97</v>
      </c>
      <c r="M81" s="439" t="s">
        <v>80</v>
      </c>
      <c r="N81" s="457">
        <f>SUMIFS($T$54:$AE$54,$T$54:$AE$54,"&gt;"&amp;料金表!$D$15,$T$54:$AE$54,"&lt;="&amp;料金表!$E$15)</f>
        <v>0</v>
      </c>
      <c r="O81" s="439" t="s">
        <v>81</v>
      </c>
      <c r="P81" s="444">
        <f>+P79</f>
        <v>80.67</v>
      </c>
      <c r="Q81" s="439" t="s">
        <v>80</v>
      </c>
      <c r="R81" s="457">
        <f>SUMIFS($T$54:$AE$54,$T$54:$AE$54,"&gt;"&amp;料金表!$D$16)</f>
        <v>0</v>
      </c>
      <c r="S81" s="439" t="s">
        <v>473</v>
      </c>
      <c r="T81" s="441"/>
      <c r="U81" s="441"/>
      <c r="V81" s="441"/>
      <c r="W81" s="441"/>
      <c r="X81" s="441"/>
      <c r="Y81" s="441"/>
      <c r="Z81" s="441"/>
      <c r="AA81" s="441"/>
      <c r="AB81" s="441"/>
      <c r="AC81" s="441"/>
      <c r="AD81" s="441"/>
      <c r="AE81" s="441"/>
      <c r="AF81" s="1040">
        <f>+H81*J81+L81*N81+P81*R81</f>
        <v>0</v>
      </c>
      <c r="AG81" s="1041"/>
      <c r="AH81" s="1048">
        <f>SUM(AF81:AG82)</f>
        <v>0</v>
      </c>
      <c r="AI81" s="1049"/>
      <c r="AJ81" s="859"/>
      <c r="AK81" s="860"/>
      <c r="AM81" s="4" t="s">
        <v>476</v>
      </c>
    </row>
    <row r="82" spans="3:43" ht="12.95" customHeight="1">
      <c r="C82" s="864"/>
      <c r="D82" s="869"/>
      <c r="E82" s="1035"/>
      <c r="F82" s="1038" t="s">
        <v>454</v>
      </c>
      <c r="G82" s="1039"/>
      <c r="H82" s="442">
        <f>+H80</f>
        <v>119.73</v>
      </c>
      <c r="I82" s="424" t="s">
        <v>80</v>
      </c>
      <c r="J82" s="655">
        <f>SUMIFS($T$55:$AE$55,$T$55:$AE$55,"&gt;="&amp;料金表!$D$14,$T$55:$AE$55,"&lt;="&amp;料金表!$E$14)</f>
        <v>0</v>
      </c>
      <c r="K82" s="424" t="s">
        <v>81</v>
      </c>
      <c r="L82" s="443">
        <f>+L80</f>
        <v>110.93</v>
      </c>
      <c r="M82" s="424" t="s">
        <v>80</v>
      </c>
      <c r="N82" s="655">
        <f>SUMIFS($T$55:$AE$55,$T$55:$AE$55,"&gt;"&amp;料金表!$D$15,$T$55:$AE$55,"&lt;="&amp;料金表!$E$15)</f>
        <v>0</v>
      </c>
      <c r="O82" s="424" t="s">
        <v>81</v>
      </c>
      <c r="P82" s="443">
        <f>+P80</f>
        <v>96.63</v>
      </c>
      <c r="Q82" s="424" t="s">
        <v>80</v>
      </c>
      <c r="R82" s="655">
        <f>SUMIFS($T$55:$AE$55,$T$55:$AE$55,"&gt;"&amp;料金表!$D$16)</f>
        <v>0</v>
      </c>
      <c r="S82" s="424" t="s">
        <v>473</v>
      </c>
      <c r="T82" s="422"/>
      <c r="U82" s="422"/>
      <c r="V82" s="422"/>
      <c r="W82" s="422"/>
      <c r="X82" s="422"/>
      <c r="Y82" s="422"/>
      <c r="Z82" s="422"/>
      <c r="AA82" s="422"/>
      <c r="AB82" s="422"/>
      <c r="AC82" s="422"/>
      <c r="AD82" s="422"/>
      <c r="AE82" s="422"/>
      <c r="AF82" s="1042">
        <f>+H82*J82+L82*N82+P82*R82</f>
        <v>0</v>
      </c>
      <c r="AG82" s="1043"/>
      <c r="AH82" s="1050"/>
      <c r="AI82" s="1051"/>
      <c r="AJ82" s="859"/>
      <c r="AK82" s="860"/>
      <c r="AM82" s="1070" t="s">
        <v>60</v>
      </c>
      <c r="AN82" s="1071"/>
      <c r="AO82" s="178" t="s">
        <v>439</v>
      </c>
      <c r="AP82" s="178" t="s">
        <v>440</v>
      </c>
      <c r="AQ82" s="46" t="s">
        <v>55</v>
      </c>
    </row>
    <row r="83" spans="3:43" ht="12.95" customHeight="1" thickBot="1">
      <c r="C83" s="865"/>
      <c r="D83" s="870" t="s">
        <v>77</v>
      </c>
      <c r="E83" s="871"/>
      <c r="F83" s="871"/>
      <c r="G83" s="872"/>
      <c r="H83" s="445"/>
      <c r="I83" s="446"/>
      <c r="J83" s="447"/>
      <c r="K83" s="446"/>
      <c r="L83" s="448"/>
      <c r="M83" s="446"/>
      <c r="N83" s="447"/>
      <c r="O83" s="446"/>
      <c r="P83" s="448"/>
      <c r="Q83" s="446"/>
      <c r="R83" s="447"/>
      <c r="S83" s="446"/>
      <c r="T83" s="446"/>
      <c r="U83" s="446"/>
      <c r="V83" s="446"/>
      <c r="W83" s="446"/>
      <c r="X83" s="446"/>
      <c r="Y83" s="446"/>
      <c r="Z83" s="446"/>
      <c r="AA83" s="446"/>
      <c r="AB83" s="446"/>
      <c r="AC83" s="446"/>
      <c r="AD83" s="446"/>
      <c r="AE83" s="446"/>
      <c r="AF83" s="449"/>
      <c r="AG83" s="450"/>
      <c r="AH83" s="1044">
        <f>INT(SUM(AH78:AI82))</f>
        <v>0</v>
      </c>
      <c r="AI83" s="1045"/>
      <c r="AJ83" s="861"/>
      <c r="AK83" s="862"/>
      <c r="AM83" s="1060" t="s">
        <v>477</v>
      </c>
      <c r="AN83" s="1061"/>
      <c r="AO83" s="255">
        <f>J85+N85+R85+V85+Z85+AD85+J86+N86+R86+V86+Z86</f>
        <v>0</v>
      </c>
      <c r="AP83" s="255">
        <f>J87+N87+R87+V87+Z87+AD87+J88+N88+R88+V88+Z88</f>
        <v>0</v>
      </c>
      <c r="AQ83" s="256">
        <f t="shared" ref="AQ83" si="31">SUM(AO83:AP83)</f>
        <v>0</v>
      </c>
    </row>
    <row r="84" spans="3:43" ht="12.95" customHeight="1" thickTop="1" thickBot="1">
      <c r="C84" s="863" t="s">
        <v>445</v>
      </c>
      <c r="D84" s="866" t="s">
        <v>450</v>
      </c>
      <c r="E84" s="867"/>
      <c r="F84" s="867"/>
      <c r="G84" s="868"/>
      <c r="H84" s="451">
        <f>料金表!$F$25</f>
        <v>1500</v>
      </c>
      <c r="I84" s="402" t="s">
        <v>78</v>
      </c>
      <c r="J84" s="656">
        <f>IF(R63=0,0,12)</f>
        <v>0</v>
      </c>
      <c r="K84" s="452" t="s">
        <v>69</v>
      </c>
      <c r="L84" s="453"/>
      <c r="M84" s="124"/>
      <c r="N84" s="454"/>
      <c r="O84" s="124"/>
      <c r="P84" s="453"/>
      <c r="Q84" s="124"/>
      <c r="R84" s="454"/>
      <c r="S84" s="124"/>
      <c r="T84" s="453"/>
      <c r="U84" s="124"/>
      <c r="V84" s="454"/>
      <c r="W84" s="124"/>
      <c r="X84" s="453"/>
      <c r="Y84" s="124"/>
      <c r="Z84" s="454"/>
      <c r="AA84" s="124"/>
      <c r="AB84" s="453"/>
      <c r="AC84" s="124"/>
      <c r="AD84" s="454"/>
      <c r="AE84" s="124"/>
      <c r="AF84" s="455"/>
      <c r="AG84" s="403"/>
      <c r="AH84" s="1046">
        <f>+H84*J84</f>
        <v>0</v>
      </c>
      <c r="AI84" s="1047"/>
      <c r="AJ84" s="857" t="s">
        <v>574</v>
      </c>
      <c r="AK84" s="858"/>
      <c r="AM84" s="1032" t="s">
        <v>12</v>
      </c>
      <c r="AN84" s="1033"/>
      <c r="AO84" s="257">
        <f>SUM(AO83)</f>
        <v>0</v>
      </c>
      <c r="AP84" s="257">
        <f t="shared" ref="AP84:AQ84" si="32">SUM(AP83)</f>
        <v>0</v>
      </c>
      <c r="AQ84" s="258">
        <f t="shared" si="32"/>
        <v>0</v>
      </c>
    </row>
    <row r="85" spans="3:43" ht="12.95" customHeight="1">
      <c r="C85" s="864"/>
      <c r="D85" s="869" t="s">
        <v>70</v>
      </c>
      <c r="E85" s="873" t="s">
        <v>442</v>
      </c>
      <c r="F85" s="874"/>
      <c r="G85" s="875"/>
      <c r="H85" s="456">
        <f>料金表!$F$28</f>
        <v>399</v>
      </c>
      <c r="I85" s="439" t="s">
        <v>80</v>
      </c>
      <c r="J85" s="457">
        <f>IF($R$63=0,0,SUMIFS($F$57:$Q$57,$F$57:$Q$57,"&gt;="&amp;料金表!$D$28,$F$57:$Q$57,"&lt;="&amp;料金表!$E$28))</f>
        <v>0</v>
      </c>
      <c r="K85" s="439" t="s">
        <v>81</v>
      </c>
      <c r="L85" s="444">
        <f>料金表!$F$29</f>
        <v>389</v>
      </c>
      <c r="M85" s="439" t="s">
        <v>80</v>
      </c>
      <c r="N85" s="457">
        <f>SUMIFS($F$57:$Q$57,$F$57:$Q$57,"&gt;="&amp;料金表!$D$29,$F$57:$Q$57,"&lt;"&amp;料金表!$E$29)</f>
        <v>0</v>
      </c>
      <c r="O85" s="439" t="s">
        <v>81</v>
      </c>
      <c r="P85" s="457">
        <f>料金表!$F$30</f>
        <v>379</v>
      </c>
      <c r="Q85" s="439" t="s">
        <v>80</v>
      </c>
      <c r="R85" s="457">
        <f>SUMIFS($F$57:$Q$57,$F$57:$Q$57,"&gt;="&amp;料金表!$D$30,$F$57:$Q$57,"&lt;"&amp;料金表!$E$30)</f>
        <v>0</v>
      </c>
      <c r="S85" s="439" t="s">
        <v>81</v>
      </c>
      <c r="T85" s="444">
        <f>料金表!$F$31</f>
        <v>369</v>
      </c>
      <c r="U85" s="439" t="s">
        <v>80</v>
      </c>
      <c r="V85" s="457">
        <f>SUMIFS($F$57:$Q$57,$F$57:$Q$57,"&gt;="&amp;料金表!$D$31,$F$57:$Q$57,"&lt;"&amp;料金表!$E$31)</f>
        <v>0</v>
      </c>
      <c r="W85" s="439" t="s">
        <v>81</v>
      </c>
      <c r="X85" s="457">
        <f>料金表!$F$32</f>
        <v>359</v>
      </c>
      <c r="Y85" s="439" t="s">
        <v>80</v>
      </c>
      <c r="Z85" s="457">
        <f>SUMIFS($F$57:$Q$57,$F$57:$Q$57,"&gt;="&amp;料金表!$D$32,$F$57:$Q$57,"&lt;"&amp;料金表!$E$32)</f>
        <v>0</v>
      </c>
      <c r="AA85" s="439" t="s">
        <v>81</v>
      </c>
      <c r="AB85" s="457">
        <f>料金表!$F$33</f>
        <v>349</v>
      </c>
      <c r="AC85" s="439" t="s">
        <v>80</v>
      </c>
      <c r="AD85" s="457">
        <f>SUMIFS($F$57:$Q$57,$F$57:$Q$57,"&gt;="&amp;料金表!$D$33,$F$57:$Q$57,"&lt;"&amp;料金表!$E$33)</f>
        <v>0</v>
      </c>
      <c r="AE85" s="439" t="s">
        <v>81</v>
      </c>
      <c r="AF85" s="458"/>
      <c r="AG85" s="675"/>
      <c r="AH85" s="1048">
        <f>+H85*J85+L85*N85+P85*R85+T85*V85+X85*Z85+AB85*AD85+H86*J86+L86*N86+P86*R86+T86*V86+X86*Z86</f>
        <v>0</v>
      </c>
      <c r="AI85" s="1049"/>
      <c r="AJ85" s="859"/>
      <c r="AK85" s="860"/>
    </row>
    <row r="86" spans="3:43" ht="12.95" customHeight="1">
      <c r="C86" s="864"/>
      <c r="D86" s="869"/>
      <c r="E86" s="876"/>
      <c r="F86" s="877"/>
      <c r="G86" s="878"/>
      <c r="H86" s="460">
        <f>料金表!$F$34</f>
        <v>339</v>
      </c>
      <c r="I86" s="424" t="s">
        <v>80</v>
      </c>
      <c r="J86" s="655">
        <f>SUMIFS($F$57:$Q$57,$F$57:$Q$57,"&gt;="&amp;料金表!$D$34,$F$57:$Q$57,"&lt;"&amp;料金表!$E$34)</f>
        <v>0</v>
      </c>
      <c r="K86" s="424" t="s">
        <v>81</v>
      </c>
      <c r="L86" s="443">
        <f>料金表!$F$35</f>
        <v>329</v>
      </c>
      <c r="M86" s="424" t="s">
        <v>80</v>
      </c>
      <c r="N86" s="655">
        <f>SUMIFS($F$57:$Q$57,$F$57:$Q$57,"&gt;="&amp;料金表!$D$35,$F$57:$Q$57,"&lt;"&amp;料金表!$E$35)</f>
        <v>0</v>
      </c>
      <c r="O86" s="424" t="s">
        <v>81</v>
      </c>
      <c r="P86" s="443">
        <f>料金表!$F$36</f>
        <v>319</v>
      </c>
      <c r="Q86" s="424" t="s">
        <v>80</v>
      </c>
      <c r="R86" s="655">
        <f>SUMIFS($F$57:$Q$57,$F$57:$Q$57,"&gt;="&amp;料金表!$D$36,$F$57:$Q$57,"&lt;"&amp;料金表!$E$36)</f>
        <v>0</v>
      </c>
      <c r="S86" s="424" t="s">
        <v>81</v>
      </c>
      <c r="T86" s="443">
        <f>料金表!$F$37</f>
        <v>309</v>
      </c>
      <c r="U86" s="424" t="s">
        <v>80</v>
      </c>
      <c r="V86" s="655">
        <f>SUMIFS($F$57:$Q$57,$F$57:$Q$57,"&gt;="&amp;料金表!$D$37,$F$57:$Q$57,"&lt;"&amp;料金表!$E$37)</f>
        <v>0</v>
      </c>
      <c r="W86" s="424" t="s">
        <v>81</v>
      </c>
      <c r="X86" s="443">
        <f>料金表!$F$38</f>
        <v>299</v>
      </c>
      <c r="Y86" s="424" t="s">
        <v>80</v>
      </c>
      <c r="Z86" s="655">
        <f>SUMIFS($F$57:$Q$57,$F$57:$Q$57,"&gt;="&amp;料金表!$D$38)</f>
        <v>0</v>
      </c>
      <c r="AA86" s="424" t="s">
        <v>82</v>
      </c>
      <c r="AB86" s="443"/>
      <c r="AC86" s="422"/>
      <c r="AD86" s="461"/>
      <c r="AE86" s="422"/>
      <c r="AF86" s="462"/>
      <c r="AG86" s="676"/>
      <c r="AH86" s="1050"/>
      <c r="AI86" s="1051"/>
      <c r="AJ86" s="859"/>
      <c r="AK86" s="860"/>
    </row>
    <row r="87" spans="3:43" ht="12.95" customHeight="1">
      <c r="C87" s="864"/>
      <c r="D87" s="869"/>
      <c r="E87" s="873" t="s">
        <v>440</v>
      </c>
      <c r="F87" s="874"/>
      <c r="G87" s="875"/>
      <c r="H87" s="464">
        <f>+H85</f>
        <v>399</v>
      </c>
      <c r="I87" s="408" t="s">
        <v>80</v>
      </c>
      <c r="J87" s="457">
        <f>IF($R$63=0,0,SUMIFS($T$57:$AE$57,$T$57:$AE$57,"&gt;="&amp;料金表!$D$28,$T$57:$AE$57,"&lt;="&amp;料金表!$E$28))</f>
        <v>0</v>
      </c>
      <c r="K87" s="408" t="s">
        <v>81</v>
      </c>
      <c r="L87" s="465">
        <f>+L85</f>
        <v>389</v>
      </c>
      <c r="M87" s="408" t="s">
        <v>80</v>
      </c>
      <c r="N87" s="457">
        <f>SUMIFS($T$57:$AE$57,$T$57:$AE$57,"&gt;="&amp;料金表!$D$29,$T$57:$AE$57,"&lt;"&amp;料金表!$E$29)</f>
        <v>0</v>
      </c>
      <c r="O87" s="408" t="s">
        <v>81</v>
      </c>
      <c r="P87" s="465">
        <f>+P85</f>
        <v>379</v>
      </c>
      <c r="Q87" s="408" t="s">
        <v>80</v>
      </c>
      <c r="R87" s="457">
        <f>SUMIFS($T$57:$AE$57,$T$57:$AE$57,"&gt;="&amp;料金表!$D$30,$T$57:$AE$57,"&lt;"&amp;料金表!$E$30)</f>
        <v>0</v>
      </c>
      <c r="S87" s="408" t="s">
        <v>81</v>
      </c>
      <c r="T87" s="465">
        <f>+T85</f>
        <v>369</v>
      </c>
      <c r="U87" s="408" t="s">
        <v>80</v>
      </c>
      <c r="V87" s="457">
        <f>SUMIFS($T$57:$AE$57,$T$57:$AE$57,"&gt;="&amp;料金表!$D$31,$T$57:$AE$57,"&lt;"&amp;料金表!$E$31)</f>
        <v>0</v>
      </c>
      <c r="W87" s="408" t="s">
        <v>81</v>
      </c>
      <c r="X87" s="465">
        <f>+X85</f>
        <v>359</v>
      </c>
      <c r="Y87" s="408" t="s">
        <v>80</v>
      </c>
      <c r="Z87" s="457">
        <f>SUMIFS($T$57:$AE$57,$T$57:$AE$57,"&gt;="&amp;料金表!$D$32,$T$57:$AE$57,"&lt;"&amp;料金表!$E$32)</f>
        <v>0</v>
      </c>
      <c r="AA87" s="408" t="s">
        <v>81</v>
      </c>
      <c r="AB87" s="465">
        <f>+AB85</f>
        <v>349</v>
      </c>
      <c r="AC87" s="408" t="s">
        <v>80</v>
      </c>
      <c r="AD87" s="457">
        <f>SUMIFS($T$57:$AE$57,$T$57:$AE$57,"&gt;="&amp;料金表!$D$33,$T$57:$AE$57,"&lt;"&amp;料金表!$E$33)</f>
        <v>0</v>
      </c>
      <c r="AE87" s="439" t="s">
        <v>81</v>
      </c>
      <c r="AF87" s="458"/>
      <c r="AG87" s="466"/>
      <c r="AH87" s="1048">
        <f>+H87*J87+L87*N87+P87*R87+T87*V87+X87*Z87+AB87*AD87+H88*J88+L88*N88+P88*R88+T88*V88+X88*Z88</f>
        <v>0</v>
      </c>
      <c r="AI87" s="1049"/>
      <c r="AJ87" s="859"/>
      <c r="AK87" s="860"/>
    </row>
    <row r="88" spans="3:43" ht="12.95" customHeight="1">
      <c r="C88" s="864"/>
      <c r="D88" s="869"/>
      <c r="E88" s="876"/>
      <c r="F88" s="877"/>
      <c r="G88" s="878"/>
      <c r="H88" s="460">
        <f>+H86</f>
        <v>339</v>
      </c>
      <c r="I88" s="424" t="s">
        <v>80</v>
      </c>
      <c r="J88" s="655">
        <f>SUMIFS($T$57:$AE$57,$T$57:$AE$57,"&gt;="&amp;料金表!$D$34,$T$57:$AE$57,"&lt;"&amp;料金表!$E$34)</f>
        <v>0</v>
      </c>
      <c r="K88" s="424" t="s">
        <v>81</v>
      </c>
      <c r="L88" s="443">
        <f>+L86</f>
        <v>329</v>
      </c>
      <c r="M88" s="424" t="s">
        <v>80</v>
      </c>
      <c r="N88" s="655">
        <f>SUMIFS($T$57:$AE$57,$T$57:$AE$57,"&gt;="&amp;料金表!$D$35,$T$57:$AE$57,"&lt;"&amp;料金表!$E$35)</f>
        <v>0</v>
      </c>
      <c r="O88" s="424" t="s">
        <v>81</v>
      </c>
      <c r="P88" s="443">
        <f>+P86</f>
        <v>319</v>
      </c>
      <c r="Q88" s="424" t="s">
        <v>80</v>
      </c>
      <c r="R88" s="655">
        <f>SUMIFS($T$57:$AE$57,$T$57:$AE$57,"&gt;="&amp;料金表!$D$36,$T$57:$AE$57,"&lt;"&amp;料金表!$E$36)</f>
        <v>0</v>
      </c>
      <c r="S88" s="424" t="s">
        <v>81</v>
      </c>
      <c r="T88" s="443">
        <f>+T86</f>
        <v>309</v>
      </c>
      <c r="U88" s="424" t="s">
        <v>80</v>
      </c>
      <c r="V88" s="655">
        <f>SUMIFS($T$57:$AE$57,$T$57:$AE$57,"&gt;="&amp;料金表!$D$37,$T$57:$AE$57,"&lt;"&amp;料金表!$E$37)</f>
        <v>0</v>
      </c>
      <c r="W88" s="424" t="s">
        <v>81</v>
      </c>
      <c r="X88" s="443">
        <f>+X86</f>
        <v>299</v>
      </c>
      <c r="Y88" s="424" t="s">
        <v>80</v>
      </c>
      <c r="Z88" s="655">
        <f>SUMIFS($T$57:$AE$57,$T$57:$AE$57,"&gt;="&amp;料金表!$D$38)</f>
        <v>0</v>
      </c>
      <c r="AA88" s="424" t="s">
        <v>82</v>
      </c>
      <c r="AB88" s="443"/>
      <c r="AC88" s="422"/>
      <c r="AD88" s="461"/>
      <c r="AE88" s="422"/>
      <c r="AF88" s="462"/>
      <c r="AG88" s="676"/>
      <c r="AH88" s="1050"/>
      <c r="AI88" s="1051"/>
      <c r="AJ88" s="859"/>
      <c r="AK88" s="860"/>
    </row>
    <row r="89" spans="3:43" ht="12.95" customHeight="1" thickBot="1">
      <c r="C89" s="865"/>
      <c r="D89" s="870" t="s">
        <v>77</v>
      </c>
      <c r="E89" s="871"/>
      <c r="F89" s="871"/>
      <c r="G89" s="872"/>
      <c r="H89" s="467"/>
      <c r="I89" s="446"/>
      <c r="J89" s="447"/>
      <c r="K89" s="446"/>
      <c r="L89" s="447"/>
      <c r="M89" s="446"/>
      <c r="N89" s="447"/>
      <c r="O89" s="446"/>
      <c r="P89" s="448"/>
      <c r="Q89" s="446"/>
      <c r="R89" s="447"/>
      <c r="S89" s="431"/>
      <c r="T89" s="468"/>
      <c r="U89" s="431"/>
      <c r="V89" s="430"/>
      <c r="W89" s="431"/>
      <c r="X89" s="468"/>
      <c r="Y89" s="431"/>
      <c r="Z89" s="430"/>
      <c r="AA89" s="431"/>
      <c r="AB89" s="468"/>
      <c r="AC89" s="431"/>
      <c r="AD89" s="430"/>
      <c r="AE89" s="431"/>
      <c r="AF89" s="469"/>
      <c r="AG89" s="450"/>
      <c r="AH89" s="1044">
        <f>INT(SUM(AH84:AI88))</f>
        <v>0</v>
      </c>
      <c r="AI89" s="1045"/>
      <c r="AJ89" s="861"/>
      <c r="AK89" s="862"/>
    </row>
    <row r="90" spans="3:43" ht="12.95" customHeight="1" thickTop="1" thickBot="1">
      <c r="C90" s="1026" t="s">
        <v>83</v>
      </c>
      <c r="D90" s="1027"/>
      <c r="E90" s="1027"/>
      <c r="F90" s="1027"/>
      <c r="G90" s="1028"/>
      <c r="H90" s="470"/>
      <c r="I90" s="471"/>
      <c r="J90" s="470"/>
      <c r="K90" s="471"/>
      <c r="L90" s="470"/>
      <c r="M90" s="471"/>
      <c r="N90" s="470"/>
      <c r="O90" s="471"/>
      <c r="P90" s="470"/>
      <c r="Q90" s="471"/>
      <c r="R90" s="470"/>
      <c r="S90" s="471"/>
      <c r="T90" s="472"/>
      <c r="U90" s="471"/>
      <c r="V90" s="470"/>
      <c r="W90" s="471"/>
      <c r="X90" s="472"/>
      <c r="Y90" s="471"/>
      <c r="Z90" s="470"/>
      <c r="AA90" s="471"/>
      <c r="AB90" s="472"/>
      <c r="AC90" s="471"/>
      <c r="AD90" s="470"/>
      <c r="AE90" s="471"/>
      <c r="AF90" s="471"/>
      <c r="AG90" s="471"/>
      <c r="AH90" s="1052">
        <f>+AH77+AH83+AH89</f>
        <v>0</v>
      </c>
      <c r="AI90" s="1053"/>
      <c r="AJ90" s="643"/>
      <c r="AK90" s="644"/>
    </row>
    <row r="91" spans="3:43" ht="12.95" customHeight="1">
      <c r="C91" s="4" t="s">
        <v>479</v>
      </c>
      <c r="D91" s="4"/>
      <c r="AH91" s="659" t="s">
        <v>591</v>
      </c>
      <c r="AI91" s="725"/>
      <c r="AJ91" s="725"/>
      <c r="AK91" s="725"/>
      <c r="AL91" s="725"/>
      <c r="AM91" s="725"/>
      <c r="AN91" s="725"/>
    </row>
    <row r="92" spans="3:43" ht="12.95" customHeight="1">
      <c r="D92" s="56"/>
      <c r="N92" s="4"/>
      <c r="W92" s="5"/>
    </row>
    <row r="93" spans="3:43" ht="14.25" customHeight="1">
      <c r="D93" s="4"/>
      <c r="U93" s="21"/>
    </row>
  </sheetData>
  <mergeCells count="214">
    <mergeCell ref="B3:C3"/>
    <mergeCell ref="F3:G3"/>
    <mergeCell ref="H3:K3"/>
    <mergeCell ref="M3:O3"/>
    <mergeCell ref="P3:R3"/>
    <mergeCell ref="C6:D10"/>
    <mergeCell ref="E6:K6"/>
    <mergeCell ref="L6:W6"/>
    <mergeCell ref="N8:O8"/>
    <mergeCell ref="P8:Q8"/>
    <mergeCell ref="X8:Y9"/>
    <mergeCell ref="Z8:AA8"/>
    <mergeCell ref="AB8:AC8"/>
    <mergeCell ref="Z9:AA9"/>
    <mergeCell ref="AB9:AC9"/>
    <mergeCell ref="X6:AC6"/>
    <mergeCell ref="E7:E9"/>
    <mergeCell ref="F7:K7"/>
    <mergeCell ref="L7:Q7"/>
    <mergeCell ref="R7:W7"/>
    <mergeCell ref="X7:AC7"/>
    <mergeCell ref="F8:G9"/>
    <mergeCell ref="H8:I8"/>
    <mergeCell ref="J8:K8"/>
    <mergeCell ref="L8:M9"/>
    <mergeCell ref="H9:I9"/>
    <mergeCell ref="J9:K9"/>
    <mergeCell ref="N9:O9"/>
    <mergeCell ref="P9:Q9"/>
    <mergeCell ref="T9:U9"/>
    <mergeCell ref="V9:W9"/>
    <mergeCell ref="R8:S9"/>
    <mergeCell ref="T8:U8"/>
    <mergeCell ref="V8:W8"/>
    <mergeCell ref="Y27:AC27"/>
    <mergeCell ref="AD27:AE27"/>
    <mergeCell ref="AF27:AG28"/>
    <mergeCell ref="C29:C30"/>
    <mergeCell ref="F29:J29"/>
    <mergeCell ref="T29:X29"/>
    <mergeCell ref="AD11:AK22"/>
    <mergeCell ref="C26:E28"/>
    <mergeCell ref="F26:S26"/>
    <mergeCell ref="T26:AG26"/>
    <mergeCell ref="AH26:AI28"/>
    <mergeCell ref="F27:J27"/>
    <mergeCell ref="K27:O27"/>
    <mergeCell ref="P27:Q27"/>
    <mergeCell ref="R27:S28"/>
    <mergeCell ref="T27:X27"/>
    <mergeCell ref="AG33:AG34"/>
    <mergeCell ref="AI33:AI34"/>
    <mergeCell ref="C36:E36"/>
    <mergeCell ref="C37:C39"/>
    <mergeCell ref="D37:D38"/>
    <mergeCell ref="S37:S38"/>
    <mergeCell ref="AG37:AG38"/>
    <mergeCell ref="AI37:AI38"/>
    <mergeCell ref="AJ29:AK30"/>
    <mergeCell ref="K30:O30"/>
    <mergeCell ref="Y30:AC30"/>
    <mergeCell ref="C31:C35"/>
    <mergeCell ref="F32:J32"/>
    <mergeCell ref="K32:O32"/>
    <mergeCell ref="T32:X32"/>
    <mergeCell ref="Y32:AC32"/>
    <mergeCell ref="D33:D34"/>
    <mergeCell ref="S33:S34"/>
    <mergeCell ref="C40:C42"/>
    <mergeCell ref="D40:D41"/>
    <mergeCell ref="S40:S41"/>
    <mergeCell ref="AG40:AG41"/>
    <mergeCell ref="AI40:AI41"/>
    <mergeCell ref="AM41:AN41"/>
    <mergeCell ref="AM42:AM43"/>
    <mergeCell ref="C43:C45"/>
    <mergeCell ref="D43:D44"/>
    <mergeCell ref="AI43:AI44"/>
    <mergeCell ref="Q48:Q49"/>
    <mergeCell ref="AD48:AD49"/>
    <mergeCell ref="AE48:AE49"/>
    <mergeCell ref="AM44:AN44"/>
    <mergeCell ref="AM45:AN45"/>
    <mergeCell ref="C46:D46"/>
    <mergeCell ref="F46:J46"/>
    <mergeCell ref="K46:O46"/>
    <mergeCell ref="T46:X46"/>
    <mergeCell ref="Y46:AC46"/>
    <mergeCell ref="AM46:AN46"/>
    <mergeCell ref="P44:P45"/>
    <mergeCell ref="Q44:Q45"/>
    <mergeCell ref="R44:R45"/>
    <mergeCell ref="AD44:AD45"/>
    <mergeCell ref="AE44:AE45"/>
    <mergeCell ref="AF44:AF45"/>
    <mergeCell ref="AE51:AE52"/>
    <mergeCell ref="AM51:AN51"/>
    <mergeCell ref="AM52:AN52"/>
    <mergeCell ref="C53:D53"/>
    <mergeCell ref="F53:J53"/>
    <mergeCell ref="K53:O53"/>
    <mergeCell ref="T53:X53"/>
    <mergeCell ref="Y53:AC53"/>
    <mergeCell ref="AM49:AN49"/>
    <mergeCell ref="C50:C52"/>
    <mergeCell ref="D50:D51"/>
    <mergeCell ref="S50:S51"/>
    <mergeCell ref="AG50:AG51"/>
    <mergeCell ref="AI50:AI51"/>
    <mergeCell ref="AM50:AN50"/>
    <mergeCell ref="P51:P52"/>
    <mergeCell ref="Q51:Q52"/>
    <mergeCell ref="AD51:AD52"/>
    <mergeCell ref="C47:C49"/>
    <mergeCell ref="D47:D48"/>
    <mergeCell ref="S47:S48"/>
    <mergeCell ref="AG47:AG48"/>
    <mergeCell ref="AI47:AI48"/>
    <mergeCell ref="P48:P49"/>
    <mergeCell ref="AM55:AN55"/>
    <mergeCell ref="C56:D56"/>
    <mergeCell ref="F56:J56"/>
    <mergeCell ref="K56:O56"/>
    <mergeCell ref="T56:X56"/>
    <mergeCell ref="Y56:AC56"/>
    <mergeCell ref="AM56:AN56"/>
    <mergeCell ref="C54:D55"/>
    <mergeCell ref="R54:S54"/>
    <mergeCell ref="AF54:AG54"/>
    <mergeCell ref="AH54:AI54"/>
    <mergeCell ref="R55:S55"/>
    <mergeCell ref="AF55:AG55"/>
    <mergeCell ref="AH55:AI55"/>
    <mergeCell ref="C57:E57"/>
    <mergeCell ref="R57:S57"/>
    <mergeCell ref="AF57:AG57"/>
    <mergeCell ref="AH57:AI57"/>
    <mergeCell ref="AM57:AN57"/>
    <mergeCell ref="F59:J59"/>
    <mergeCell ref="K59:O59"/>
    <mergeCell ref="P59:Q59"/>
    <mergeCell ref="R59:S60"/>
    <mergeCell ref="C61:D62"/>
    <mergeCell ref="S61:S62"/>
    <mergeCell ref="C63:E63"/>
    <mergeCell ref="R63:S63"/>
    <mergeCell ref="AH66:AI66"/>
    <mergeCell ref="C67:C77"/>
    <mergeCell ref="D67:G67"/>
    <mergeCell ref="AH67:AI67"/>
    <mergeCell ref="AF75:AG75"/>
    <mergeCell ref="AF76:AG76"/>
    <mergeCell ref="AF73:AG73"/>
    <mergeCell ref="AH73:AI76"/>
    <mergeCell ref="AM73:AN73"/>
    <mergeCell ref="AF74:AG74"/>
    <mergeCell ref="G75:G76"/>
    <mergeCell ref="AJ67:AK77"/>
    <mergeCell ref="AM68:AN68"/>
    <mergeCell ref="E69:E72"/>
    <mergeCell ref="F69:F70"/>
    <mergeCell ref="AF69:AG69"/>
    <mergeCell ref="AH69:AI72"/>
    <mergeCell ref="AF70:AG70"/>
    <mergeCell ref="G71:G72"/>
    <mergeCell ref="AF71:AG71"/>
    <mergeCell ref="AM76:AN76"/>
    <mergeCell ref="D77:G77"/>
    <mergeCell ref="AH77:AI77"/>
    <mergeCell ref="AM77:AN77"/>
    <mergeCell ref="AM78:AN78"/>
    <mergeCell ref="D68:D76"/>
    <mergeCell ref="AF81:AG81"/>
    <mergeCell ref="AH81:AI82"/>
    <mergeCell ref="F82:G82"/>
    <mergeCell ref="AF82:AG82"/>
    <mergeCell ref="AM82:AN82"/>
    <mergeCell ref="D83:G83"/>
    <mergeCell ref="AH83:AI83"/>
    <mergeCell ref="AM83:AN83"/>
    <mergeCell ref="D79:D82"/>
    <mergeCell ref="E79:E80"/>
    <mergeCell ref="F79:G79"/>
    <mergeCell ref="AF79:AG79"/>
    <mergeCell ref="AH79:AI80"/>
    <mergeCell ref="AM79:AN79"/>
    <mergeCell ref="F80:G80"/>
    <mergeCell ref="AF80:AG80"/>
    <mergeCell ref="E81:E82"/>
    <mergeCell ref="AM71:AN71"/>
    <mergeCell ref="AF72:AG72"/>
    <mergeCell ref="AM72:AN72"/>
    <mergeCell ref="E73:E76"/>
    <mergeCell ref="F73:F74"/>
    <mergeCell ref="C90:G90"/>
    <mergeCell ref="AH90:AI90"/>
    <mergeCell ref="C84:C89"/>
    <mergeCell ref="D84:G84"/>
    <mergeCell ref="AH84:AI84"/>
    <mergeCell ref="AJ84:AK89"/>
    <mergeCell ref="C78:C83"/>
    <mergeCell ref="D78:G78"/>
    <mergeCell ref="AF78:AG78"/>
    <mergeCell ref="AH78:AI78"/>
    <mergeCell ref="AJ78:AK83"/>
    <mergeCell ref="AM84:AN84"/>
    <mergeCell ref="D85:D88"/>
    <mergeCell ref="E85:G86"/>
    <mergeCell ref="AH85:AI86"/>
    <mergeCell ref="E87:G88"/>
    <mergeCell ref="AH87:AI88"/>
    <mergeCell ref="F81:G81"/>
    <mergeCell ref="D89:G89"/>
    <mergeCell ref="AH89:AI89"/>
  </mergeCells>
  <phoneticPr fontId="3"/>
  <conditionalFormatting sqref="AO69:AQ73">
    <cfRule type="cellIs" dxfId="2" priority="3" operator="notEqual">
      <formula>AO42</formula>
    </cfRule>
  </conditionalFormatting>
  <conditionalFormatting sqref="AO77:AQ79">
    <cfRule type="cellIs" dxfId="1" priority="2" operator="notEqual">
      <formula>AO50</formula>
    </cfRule>
  </conditionalFormatting>
  <conditionalFormatting sqref="AO83:AQ84">
    <cfRule type="cellIs" dxfId="0" priority="1" operator="notEqual">
      <formula>AO56</formula>
    </cfRule>
  </conditionalFormatting>
  <dataValidations count="1">
    <dataValidation type="list" allowBlank="1" showInputMessage="1" showErrorMessage="1" sqref="P3:R3">
      <formula1>$V$3:$X$3</formula1>
    </dataValidation>
  </dataValidations>
  <pageMargins left="0.78740157480314965" right="0.15748031496062992" top="0.51181102362204722" bottom="0.51181102362204722" header="0.51181102362204722" footer="0.51181102362204722"/>
  <pageSetup paperSize="8" scale="7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VH477"/>
  <sheetViews>
    <sheetView showGridLines="0" view="pageBreakPreview" zoomScaleNormal="100" zoomScaleSheetLayoutView="100" workbookViewId="0">
      <selection activeCell="B5" sqref="B5:J5"/>
    </sheetView>
  </sheetViews>
  <sheetFormatPr defaultRowHeight="15" customHeight="1"/>
  <cols>
    <col min="1" max="1" width="1.25" style="58" customWidth="1"/>
    <col min="2" max="2" width="5.625" style="57" bestFit="1" customWidth="1"/>
    <col min="3" max="3" width="15.25" style="57" customWidth="1"/>
    <col min="4" max="4" width="3.375" style="57" bestFit="1" customWidth="1"/>
    <col min="5" max="5" width="7.75" style="2" bestFit="1" customWidth="1"/>
    <col min="6" max="8" width="14.25" style="2" customWidth="1"/>
    <col min="9" max="9" width="14.25" style="1" customWidth="1"/>
    <col min="10" max="10" width="14.25" style="699" customWidth="1"/>
    <col min="11" max="242" width="9" style="58"/>
    <col min="243" max="243" width="5.625" style="58" bestFit="1" customWidth="1"/>
    <col min="244" max="244" width="15.25" style="58" customWidth="1"/>
    <col min="245" max="245" width="5.625" style="58" bestFit="1" customWidth="1"/>
    <col min="246" max="246" width="9" style="58"/>
    <col min="247" max="250" width="9.625" style="58" customWidth="1"/>
    <col min="251" max="251" width="9.5" style="58" bestFit="1" customWidth="1"/>
    <col min="252" max="255" width="9.625" style="58" customWidth="1"/>
    <col min="256" max="256" width="11.125" style="58" customWidth="1"/>
    <col min="257" max="498" width="9" style="58"/>
    <col min="499" max="499" width="5.625" style="58" bestFit="1" customWidth="1"/>
    <col min="500" max="500" width="15.25" style="58" customWidth="1"/>
    <col min="501" max="501" width="5.625" style="58" bestFit="1" customWidth="1"/>
    <col min="502" max="502" width="9" style="58"/>
    <col min="503" max="506" width="9.625" style="58" customWidth="1"/>
    <col min="507" max="507" width="9.5" style="58" bestFit="1" customWidth="1"/>
    <col min="508" max="511" width="9.625" style="58" customWidth="1"/>
    <col min="512" max="512" width="11.125" style="58" customWidth="1"/>
    <col min="513" max="754" width="9" style="58"/>
    <col min="755" max="755" width="5.625" style="58" bestFit="1" customWidth="1"/>
    <col min="756" max="756" width="15.25" style="58" customWidth="1"/>
    <col min="757" max="757" width="5.625" style="58" bestFit="1" customWidth="1"/>
    <col min="758" max="758" width="9" style="58"/>
    <col min="759" max="762" width="9.625" style="58" customWidth="1"/>
    <col min="763" max="763" width="9.5" style="58" bestFit="1" customWidth="1"/>
    <col min="764" max="767" width="9.625" style="58" customWidth="1"/>
    <col min="768" max="768" width="11.125" style="58" customWidth="1"/>
    <col min="769" max="1010" width="9" style="58"/>
    <col min="1011" max="1011" width="5.625" style="58" bestFit="1" customWidth="1"/>
    <col min="1012" max="1012" width="15.25" style="58" customWidth="1"/>
    <col min="1013" max="1013" width="5.625" style="58" bestFit="1" customWidth="1"/>
    <col min="1014" max="1014" width="9" style="58"/>
    <col min="1015" max="1018" width="9.625" style="58" customWidth="1"/>
    <col min="1019" max="1019" width="9.5" style="58" bestFit="1" customWidth="1"/>
    <col min="1020" max="1023" width="9.625" style="58" customWidth="1"/>
    <col min="1024" max="1024" width="11.125" style="58" customWidth="1"/>
    <col min="1025" max="1266" width="9" style="58"/>
    <col min="1267" max="1267" width="5.625" style="58" bestFit="1" customWidth="1"/>
    <col min="1268" max="1268" width="15.25" style="58" customWidth="1"/>
    <col min="1269" max="1269" width="5.625" style="58" bestFit="1" customWidth="1"/>
    <col min="1270" max="1270" width="9" style="58"/>
    <col min="1271" max="1274" width="9.625" style="58" customWidth="1"/>
    <col min="1275" max="1275" width="9.5" style="58" bestFit="1" customWidth="1"/>
    <col min="1276" max="1279" width="9.625" style="58" customWidth="1"/>
    <col min="1280" max="1280" width="11.125" style="58" customWidth="1"/>
    <col min="1281" max="1522" width="9" style="58"/>
    <col min="1523" max="1523" width="5.625" style="58" bestFit="1" customWidth="1"/>
    <col min="1524" max="1524" width="15.25" style="58" customWidth="1"/>
    <col min="1525" max="1525" width="5.625" style="58" bestFit="1" customWidth="1"/>
    <col min="1526" max="1526" width="9" style="58"/>
    <col min="1527" max="1530" width="9.625" style="58" customWidth="1"/>
    <col min="1531" max="1531" width="9.5" style="58" bestFit="1" customWidth="1"/>
    <col min="1532" max="1535" width="9.625" style="58" customWidth="1"/>
    <col min="1536" max="1536" width="11.125" style="58" customWidth="1"/>
    <col min="1537" max="1778" width="9" style="58"/>
    <col min="1779" max="1779" width="5.625" style="58" bestFit="1" customWidth="1"/>
    <col min="1780" max="1780" width="15.25" style="58" customWidth="1"/>
    <col min="1781" max="1781" width="5.625" style="58" bestFit="1" customWidth="1"/>
    <col min="1782" max="1782" width="9" style="58"/>
    <col min="1783" max="1786" width="9.625" style="58" customWidth="1"/>
    <col min="1787" max="1787" width="9.5" style="58" bestFit="1" customWidth="1"/>
    <col min="1788" max="1791" width="9.625" style="58" customWidth="1"/>
    <col min="1792" max="1792" width="11.125" style="58" customWidth="1"/>
    <col min="1793" max="2034" width="9" style="58"/>
    <col min="2035" max="2035" width="5.625" style="58" bestFit="1" customWidth="1"/>
    <col min="2036" max="2036" width="15.25" style="58" customWidth="1"/>
    <col min="2037" max="2037" width="5.625" style="58" bestFit="1" customWidth="1"/>
    <col min="2038" max="2038" width="9" style="58"/>
    <col min="2039" max="2042" width="9.625" style="58" customWidth="1"/>
    <col min="2043" max="2043" width="9.5" style="58" bestFit="1" customWidth="1"/>
    <col min="2044" max="2047" width="9.625" style="58" customWidth="1"/>
    <col min="2048" max="2048" width="11.125" style="58" customWidth="1"/>
    <col min="2049" max="2290" width="9" style="58"/>
    <col min="2291" max="2291" width="5.625" style="58" bestFit="1" customWidth="1"/>
    <col min="2292" max="2292" width="15.25" style="58" customWidth="1"/>
    <col min="2293" max="2293" width="5.625" style="58" bestFit="1" customWidth="1"/>
    <col min="2294" max="2294" width="9" style="58"/>
    <col min="2295" max="2298" width="9.625" style="58" customWidth="1"/>
    <col min="2299" max="2299" width="9.5" style="58" bestFit="1" customWidth="1"/>
    <col min="2300" max="2303" width="9.625" style="58" customWidth="1"/>
    <col min="2304" max="2304" width="11.125" style="58" customWidth="1"/>
    <col min="2305" max="2546" width="9" style="58"/>
    <col min="2547" max="2547" width="5.625" style="58" bestFit="1" customWidth="1"/>
    <col min="2548" max="2548" width="15.25" style="58" customWidth="1"/>
    <col min="2549" max="2549" width="5.625" style="58" bestFit="1" customWidth="1"/>
    <col min="2550" max="2550" width="9" style="58"/>
    <col min="2551" max="2554" width="9.625" style="58" customWidth="1"/>
    <col min="2555" max="2555" width="9.5" style="58" bestFit="1" customWidth="1"/>
    <col min="2556" max="2559" width="9.625" style="58" customWidth="1"/>
    <col min="2560" max="2560" width="11.125" style="58" customWidth="1"/>
    <col min="2561" max="2802" width="9" style="58"/>
    <col min="2803" max="2803" width="5.625" style="58" bestFit="1" customWidth="1"/>
    <col min="2804" max="2804" width="15.25" style="58" customWidth="1"/>
    <col min="2805" max="2805" width="5.625" style="58" bestFit="1" customWidth="1"/>
    <col min="2806" max="2806" width="9" style="58"/>
    <col min="2807" max="2810" width="9.625" style="58" customWidth="1"/>
    <col min="2811" max="2811" width="9.5" style="58" bestFit="1" customWidth="1"/>
    <col min="2812" max="2815" width="9.625" style="58" customWidth="1"/>
    <col min="2816" max="2816" width="11.125" style="58" customWidth="1"/>
    <col min="2817" max="3058" width="9" style="58"/>
    <col min="3059" max="3059" width="5.625" style="58" bestFit="1" customWidth="1"/>
    <col min="3060" max="3060" width="15.25" style="58" customWidth="1"/>
    <col min="3061" max="3061" width="5.625" style="58" bestFit="1" customWidth="1"/>
    <col min="3062" max="3062" width="9" style="58"/>
    <col min="3063" max="3066" width="9.625" style="58" customWidth="1"/>
    <col min="3067" max="3067" width="9.5" style="58" bestFit="1" customWidth="1"/>
    <col min="3068" max="3071" width="9.625" style="58" customWidth="1"/>
    <col min="3072" max="3072" width="11.125" style="58" customWidth="1"/>
    <col min="3073" max="3314" width="9" style="58"/>
    <col min="3315" max="3315" width="5.625" style="58" bestFit="1" customWidth="1"/>
    <col min="3316" max="3316" width="15.25" style="58" customWidth="1"/>
    <col min="3317" max="3317" width="5.625" style="58" bestFit="1" customWidth="1"/>
    <col min="3318" max="3318" width="9" style="58"/>
    <col min="3319" max="3322" width="9.625" style="58" customWidth="1"/>
    <col min="3323" max="3323" width="9.5" style="58" bestFit="1" customWidth="1"/>
    <col min="3324" max="3327" width="9.625" style="58" customWidth="1"/>
    <col min="3328" max="3328" width="11.125" style="58" customWidth="1"/>
    <col min="3329" max="3570" width="9" style="58"/>
    <col min="3571" max="3571" width="5.625" style="58" bestFit="1" customWidth="1"/>
    <col min="3572" max="3572" width="15.25" style="58" customWidth="1"/>
    <col min="3573" max="3573" width="5.625" style="58" bestFit="1" customWidth="1"/>
    <col min="3574" max="3574" width="9" style="58"/>
    <col min="3575" max="3578" width="9.625" style="58" customWidth="1"/>
    <col min="3579" max="3579" width="9.5" style="58" bestFit="1" customWidth="1"/>
    <col min="3580" max="3583" width="9.625" style="58" customWidth="1"/>
    <col min="3584" max="3584" width="11.125" style="58" customWidth="1"/>
    <col min="3585" max="3826" width="9" style="58"/>
    <col min="3827" max="3827" width="5.625" style="58" bestFit="1" customWidth="1"/>
    <col min="3828" max="3828" width="15.25" style="58" customWidth="1"/>
    <col min="3829" max="3829" width="5.625" style="58" bestFit="1" customWidth="1"/>
    <col min="3830" max="3830" width="9" style="58"/>
    <col min="3831" max="3834" width="9.625" style="58" customWidth="1"/>
    <col min="3835" max="3835" width="9.5" style="58" bestFit="1" customWidth="1"/>
    <col min="3836" max="3839" width="9.625" style="58" customWidth="1"/>
    <col min="3840" max="3840" width="11.125" style="58" customWidth="1"/>
    <col min="3841" max="4082" width="9" style="58"/>
    <col min="4083" max="4083" width="5.625" style="58" bestFit="1" customWidth="1"/>
    <col min="4084" max="4084" width="15.25" style="58" customWidth="1"/>
    <col min="4085" max="4085" width="5.625" style="58" bestFit="1" customWidth="1"/>
    <col min="4086" max="4086" width="9" style="58"/>
    <col min="4087" max="4090" width="9.625" style="58" customWidth="1"/>
    <col min="4091" max="4091" width="9.5" style="58" bestFit="1" customWidth="1"/>
    <col min="4092" max="4095" width="9.625" style="58" customWidth="1"/>
    <col min="4096" max="4096" width="11.125" style="58" customWidth="1"/>
    <col min="4097" max="4338" width="9" style="58"/>
    <col min="4339" max="4339" width="5.625" style="58" bestFit="1" customWidth="1"/>
    <col min="4340" max="4340" width="15.25" style="58" customWidth="1"/>
    <col min="4341" max="4341" width="5.625" style="58" bestFit="1" customWidth="1"/>
    <col min="4342" max="4342" width="9" style="58"/>
    <col min="4343" max="4346" width="9.625" style="58" customWidth="1"/>
    <col min="4347" max="4347" width="9.5" style="58" bestFit="1" customWidth="1"/>
    <col min="4348" max="4351" width="9.625" style="58" customWidth="1"/>
    <col min="4352" max="4352" width="11.125" style="58" customWidth="1"/>
    <col min="4353" max="4594" width="9" style="58"/>
    <col min="4595" max="4595" width="5.625" style="58" bestFit="1" customWidth="1"/>
    <col min="4596" max="4596" width="15.25" style="58" customWidth="1"/>
    <col min="4597" max="4597" width="5.625" style="58" bestFit="1" customWidth="1"/>
    <col min="4598" max="4598" width="9" style="58"/>
    <col min="4599" max="4602" width="9.625" style="58" customWidth="1"/>
    <col min="4603" max="4603" width="9.5" style="58" bestFit="1" customWidth="1"/>
    <col min="4604" max="4607" width="9.625" style="58" customWidth="1"/>
    <col min="4608" max="4608" width="11.125" style="58" customWidth="1"/>
    <col min="4609" max="4850" width="9" style="58"/>
    <col min="4851" max="4851" width="5.625" style="58" bestFit="1" customWidth="1"/>
    <col min="4852" max="4852" width="15.25" style="58" customWidth="1"/>
    <col min="4853" max="4853" width="5.625" style="58" bestFit="1" customWidth="1"/>
    <col min="4854" max="4854" width="9" style="58"/>
    <col min="4855" max="4858" width="9.625" style="58" customWidth="1"/>
    <col min="4859" max="4859" width="9.5" style="58" bestFit="1" customWidth="1"/>
    <col min="4860" max="4863" width="9.625" style="58" customWidth="1"/>
    <col min="4864" max="4864" width="11.125" style="58" customWidth="1"/>
    <col min="4865" max="5106" width="9" style="58"/>
    <col min="5107" max="5107" width="5.625" style="58" bestFit="1" customWidth="1"/>
    <col min="5108" max="5108" width="15.25" style="58" customWidth="1"/>
    <col min="5109" max="5109" width="5.625" style="58" bestFit="1" customWidth="1"/>
    <col min="5110" max="5110" width="9" style="58"/>
    <col min="5111" max="5114" width="9.625" style="58" customWidth="1"/>
    <col min="5115" max="5115" width="9.5" style="58" bestFit="1" customWidth="1"/>
    <col min="5116" max="5119" width="9.625" style="58" customWidth="1"/>
    <col min="5120" max="5120" width="11.125" style="58" customWidth="1"/>
    <col min="5121" max="5362" width="9" style="58"/>
    <col min="5363" max="5363" width="5.625" style="58" bestFit="1" customWidth="1"/>
    <col min="5364" max="5364" width="15.25" style="58" customWidth="1"/>
    <col min="5365" max="5365" width="5.625" style="58" bestFit="1" customWidth="1"/>
    <col min="5366" max="5366" width="9" style="58"/>
    <col min="5367" max="5370" width="9.625" style="58" customWidth="1"/>
    <col min="5371" max="5371" width="9.5" style="58" bestFit="1" customWidth="1"/>
    <col min="5372" max="5375" width="9.625" style="58" customWidth="1"/>
    <col min="5376" max="5376" width="11.125" style="58" customWidth="1"/>
    <col min="5377" max="5618" width="9" style="58"/>
    <col min="5619" max="5619" width="5.625" style="58" bestFit="1" customWidth="1"/>
    <col min="5620" max="5620" width="15.25" style="58" customWidth="1"/>
    <col min="5621" max="5621" width="5.625" style="58" bestFit="1" customWidth="1"/>
    <col min="5622" max="5622" width="9" style="58"/>
    <col min="5623" max="5626" width="9.625" style="58" customWidth="1"/>
    <col min="5627" max="5627" width="9.5" style="58" bestFit="1" customWidth="1"/>
    <col min="5628" max="5631" width="9.625" style="58" customWidth="1"/>
    <col min="5632" max="5632" width="11.125" style="58" customWidth="1"/>
    <col min="5633" max="5874" width="9" style="58"/>
    <col min="5875" max="5875" width="5.625" style="58" bestFit="1" customWidth="1"/>
    <col min="5876" max="5876" width="15.25" style="58" customWidth="1"/>
    <col min="5877" max="5877" width="5.625" style="58" bestFit="1" customWidth="1"/>
    <col min="5878" max="5878" width="9" style="58"/>
    <col min="5879" max="5882" width="9.625" style="58" customWidth="1"/>
    <col min="5883" max="5883" width="9.5" style="58" bestFit="1" customWidth="1"/>
    <col min="5884" max="5887" width="9.625" style="58" customWidth="1"/>
    <col min="5888" max="5888" width="11.125" style="58" customWidth="1"/>
    <col min="5889" max="6130" width="9" style="58"/>
    <col min="6131" max="6131" width="5.625" style="58" bestFit="1" customWidth="1"/>
    <col min="6132" max="6132" width="15.25" style="58" customWidth="1"/>
    <col min="6133" max="6133" width="5.625" style="58" bestFit="1" customWidth="1"/>
    <col min="6134" max="6134" width="9" style="58"/>
    <col min="6135" max="6138" width="9.625" style="58" customWidth="1"/>
    <col min="6139" max="6139" width="9.5" style="58" bestFit="1" customWidth="1"/>
    <col min="6140" max="6143" width="9.625" style="58" customWidth="1"/>
    <col min="6144" max="6144" width="11.125" style="58" customWidth="1"/>
    <col min="6145" max="6386" width="9" style="58"/>
    <col min="6387" max="6387" width="5.625" style="58" bestFit="1" customWidth="1"/>
    <col min="6388" max="6388" width="15.25" style="58" customWidth="1"/>
    <col min="6389" max="6389" width="5.625" style="58" bestFit="1" customWidth="1"/>
    <col min="6390" max="6390" width="9" style="58"/>
    <col min="6391" max="6394" width="9.625" style="58" customWidth="1"/>
    <col min="6395" max="6395" width="9.5" style="58" bestFit="1" customWidth="1"/>
    <col min="6396" max="6399" width="9.625" style="58" customWidth="1"/>
    <col min="6400" max="6400" width="11.125" style="58" customWidth="1"/>
    <col min="6401" max="6642" width="9" style="58"/>
    <col min="6643" max="6643" width="5.625" style="58" bestFit="1" customWidth="1"/>
    <col min="6644" max="6644" width="15.25" style="58" customWidth="1"/>
    <col min="6645" max="6645" width="5.625" style="58" bestFit="1" customWidth="1"/>
    <col min="6646" max="6646" width="9" style="58"/>
    <col min="6647" max="6650" width="9.625" style="58" customWidth="1"/>
    <col min="6651" max="6651" width="9.5" style="58" bestFit="1" customWidth="1"/>
    <col min="6652" max="6655" width="9.625" style="58" customWidth="1"/>
    <col min="6656" max="6656" width="11.125" style="58" customWidth="1"/>
    <col min="6657" max="6898" width="9" style="58"/>
    <col min="6899" max="6899" width="5.625" style="58" bestFit="1" customWidth="1"/>
    <col min="6900" max="6900" width="15.25" style="58" customWidth="1"/>
    <col min="6901" max="6901" width="5.625" style="58" bestFit="1" customWidth="1"/>
    <col min="6902" max="6902" width="9" style="58"/>
    <col min="6903" max="6906" width="9.625" style="58" customWidth="1"/>
    <col min="6907" max="6907" width="9.5" style="58" bestFit="1" customWidth="1"/>
    <col min="6908" max="6911" width="9.625" style="58" customWidth="1"/>
    <col min="6912" max="6912" width="11.125" style="58" customWidth="1"/>
    <col min="6913" max="7154" width="9" style="58"/>
    <col min="7155" max="7155" width="5.625" style="58" bestFit="1" customWidth="1"/>
    <col min="7156" max="7156" width="15.25" style="58" customWidth="1"/>
    <col min="7157" max="7157" width="5.625" style="58" bestFit="1" customWidth="1"/>
    <col min="7158" max="7158" width="9" style="58"/>
    <col min="7159" max="7162" width="9.625" style="58" customWidth="1"/>
    <col min="7163" max="7163" width="9.5" style="58" bestFit="1" customWidth="1"/>
    <col min="7164" max="7167" width="9.625" style="58" customWidth="1"/>
    <col min="7168" max="7168" width="11.125" style="58" customWidth="1"/>
    <col min="7169" max="7410" width="9" style="58"/>
    <col min="7411" max="7411" width="5.625" style="58" bestFit="1" customWidth="1"/>
    <col min="7412" max="7412" width="15.25" style="58" customWidth="1"/>
    <col min="7413" max="7413" width="5.625" style="58" bestFit="1" customWidth="1"/>
    <col min="7414" max="7414" width="9" style="58"/>
    <col min="7415" max="7418" width="9.625" style="58" customWidth="1"/>
    <col min="7419" max="7419" width="9.5" style="58" bestFit="1" customWidth="1"/>
    <col min="7420" max="7423" width="9.625" style="58" customWidth="1"/>
    <col min="7424" max="7424" width="11.125" style="58" customWidth="1"/>
    <col min="7425" max="7666" width="9" style="58"/>
    <col min="7667" max="7667" width="5.625" style="58" bestFit="1" customWidth="1"/>
    <col min="7668" max="7668" width="15.25" style="58" customWidth="1"/>
    <col min="7669" max="7669" width="5.625" style="58" bestFit="1" customWidth="1"/>
    <col min="7670" max="7670" width="9" style="58"/>
    <col min="7671" max="7674" width="9.625" style="58" customWidth="1"/>
    <col min="7675" max="7675" width="9.5" style="58" bestFit="1" customWidth="1"/>
    <col min="7676" max="7679" width="9.625" style="58" customWidth="1"/>
    <col min="7680" max="7680" width="11.125" style="58" customWidth="1"/>
    <col min="7681" max="7922" width="9" style="58"/>
    <col min="7923" max="7923" width="5.625" style="58" bestFit="1" customWidth="1"/>
    <col min="7924" max="7924" width="15.25" style="58" customWidth="1"/>
    <col min="7925" max="7925" width="5.625" style="58" bestFit="1" customWidth="1"/>
    <col min="7926" max="7926" width="9" style="58"/>
    <col min="7927" max="7930" width="9.625" style="58" customWidth="1"/>
    <col min="7931" max="7931" width="9.5" style="58" bestFit="1" customWidth="1"/>
    <col min="7932" max="7935" width="9.625" style="58" customWidth="1"/>
    <col min="7936" max="7936" width="11.125" style="58" customWidth="1"/>
    <col min="7937" max="8178" width="9" style="58"/>
    <col min="8179" max="8179" width="5.625" style="58" bestFit="1" customWidth="1"/>
    <col min="8180" max="8180" width="15.25" style="58" customWidth="1"/>
    <col min="8181" max="8181" width="5.625" style="58" bestFit="1" customWidth="1"/>
    <col min="8182" max="8182" width="9" style="58"/>
    <col min="8183" max="8186" width="9.625" style="58" customWidth="1"/>
    <col min="8187" max="8187" width="9.5" style="58" bestFit="1" customWidth="1"/>
    <col min="8188" max="8191" width="9.625" style="58" customWidth="1"/>
    <col min="8192" max="8192" width="11.125" style="58" customWidth="1"/>
    <col min="8193" max="8434" width="9" style="58"/>
    <col min="8435" max="8435" width="5.625" style="58" bestFit="1" customWidth="1"/>
    <col min="8436" max="8436" width="15.25" style="58" customWidth="1"/>
    <col min="8437" max="8437" width="5.625" style="58" bestFit="1" customWidth="1"/>
    <col min="8438" max="8438" width="9" style="58"/>
    <col min="8439" max="8442" width="9.625" style="58" customWidth="1"/>
    <col min="8443" max="8443" width="9.5" style="58" bestFit="1" customWidth="1"/>
    <col min="8444" max="8447" width="9.625" style="58" customWidth="1"/>
    <col min="8448" max="8448" width="11.125" style="58" customWidth="1"/>
    <col min="8449" max="8690" width="9" style="58"/>
    <col min="8691" max="8691" width="5.625" style="58" bestFit="1" customWidth="1"/>
    <col min="8692" max="8692" width="15.25" style="58" customWidth="1"/>
    <col min="8693" max="8693" width="5.625" style="58" bestFit="1" customWidth="1"/>
    <col min="8694" max="8694" width="9" style="58"/>
    <col min="8695" max="8698" width="9.625" style="58" customWidth="1"/>
    <col min="8699" max="8699" width="9.5" style="58" bestFit="1" customWidth="1"/>
    <col min="8700" max="8703" width="9.625" style="58" customWidth="1"/>
    <col min="8704" max="8704" width="11.125" style="58" customWidth="1"/>
    <col min="8705" max="8946" width="9" style="58"/>
    <col min="8947" max="8947" width="5.625" style="58" bestFit="1" customWidth="1"/>
    <col min="8948" max="8948" width="15.25" style="58" customWidth="1"/>
    <col min="8949" max="8949" width="5.625" style="58" bestFit="1" customWidth="1"/>
    <col min="8950" max="8950" width="9" style="58"/>
    <col min="8951" max="8954" width="9.625" style="58" customWidth="1"/>
    <col min="8955" max="8955" width="9.5" style="58" bestFit="1" customWidth="1"/>
    <col min="8956" max="8959" width="9.625" style="58" customWidth="1"/>
    <col min="8960" max="8960" width="11.125" style="58" customWidth="1"/>
    <col min="8961" max="9202" width="9" style="58"/>
    <col min="9203" max="9203" width="5.625" style="58" bestFit="1" customWidth="1"/>
    <col min="9204" max="9204" width="15.25" style="58" customWidth="1"/>
    <col min="9205" max="9205" width="5.625" style="58" bestFit="1" customWidth="1"/>
    <col min="9206" max="9206" width="9" style="58"/>
    <col min="9207" max="9210" width="9.625" style="58" customWidth="1"/>
    <col min="9211" max="9211" width="9.5" style="58" bestFit="1" customWidth="1"/>
    <col min="9212" max="9215" width="9.625" style="58" customWidth="1"/>
    <col min="9216" max="9216" width="11.125" style="58" customWidth="1"/>
    <col min="9217" max="9458" width="9" style="58"/>
    <col min="9459" max="9459" width="5.625" style="58" bestFit="1" customWidth="1"/>
    <col min="9460" max="9460" width="15.25" style="58" customWidth="1"/>
    <col min="9461" max="9461" width="5.625" style="58" bestFit="1" customWidth="1"/>
    <col min="9462" max="9462" width="9" style="58"/>
    <col min="9463" max="9466" width="9.625" style="58" customWidth="1"/>
    <col min="9467" max="9467" width="9.5" style="58" bestFit="1" customWidth="1"/>
    <col min="9468" max="9471" width="9.625" style="58" customWidth="1"/>
    <col min="9472" max="9472" width="11.125" style="58" customWidth="1"/>
    <col min="9473" max="9714" width="9" style="58"/>
    <col min="9715" max="9715" width="5.625" style="58" bestFit="1" customWidth="1"/>
    <col min="9716" max="9716" width="15.25" style="58" customWidth="1"/>
    <col min="9717" max="9717" width="5.625" style="58" bestFit="1" customWidth="1"/>
    <col min="9718" max="9718" width="9" style="58"/>
    <col min="9719" max="9722" width="9.625" style="58" customWidth="1"/>
    <col min="9723" max="9723" width="9.5" style="58" bestFit="1" customWidth="1"/>
    <col min="9724" max="9727" width="9.625" style="58" customWidth="1"/>
    <col min="9728" max="9728" width="11.125" style="58" customWidth="1"/>
    <col min="9729" max="9970" width="9" style="58"/>
    <col min="9971" max="9971" width="5.625" style="58" bestFit="1" customWidth="1"/>
    <col min="9972" max="9972" width="15.25" style="58" customWidth="1"/>
    <col min="9973" max="9973" width="5.625" style="58" bestFit="1" customWidth="1"/>
    <col min="9974" max="9974" width="9" style="58"/>
    <col min="9975" max="9978" width="9.625" style="58" customWidth="1"/>
    <col min="9979" max="9979" width="9.5" style="58" bestFit="1" customWidth="1"/>
    <col min="9980" max="9983" width="9.625" style="58" customWidth="1"/>
    <col min="9984" max="9984" width="11.125" style="58" customWidth="1"/>
    <col min="9985" max="10226" width="9" style="58"/>
    <col min="10227" max="10227" width="5.625" style="58" bestFit="1" customWidth="1"/>
    <col min="10228" max="10228" width="15.25" style="58" customWidth="1"/>
    <col min="10229" max="10229" width="5.625" style="58" bestFit="1" customWidth="1"/>
    <col min="10230" max="10230" width="9" style="58"/>
    <col min="10231" max="10234" width="9.625" style="58" customWidth="1"/>
    <col min="10235" max="10235" width="9.5" style="58" bestFit="1" customWidth="1"/>
    <col min="10236" max="10239" width="9.625" style="58" customWidth="1"/>
    <col min="10240" max="10240" width="11.125" style="58" customWidth="1"/>
    <col min="10241" max="10482" width="9" style="58"/>
    <col min="10483" max="10483" width="5.625" style="58" bestFit="1" customWidth="1"/>
    <col min="10484" max="10484" width="15.25" style="58" customWidth="1"/>
    <col min="10485" max="10485" width="5.625" style="58" bestFit="1" customWidth="1"/>
    <col min="10486" max="10486" width="9" style="58"/>
    <col min="10487" max="10490" width="9.625" style="58" customWidth="1"/>
    <col min="10491" max="10491" width="9.5" style="58" bestFit="1" customWidth="1"/>
    <col min="10492" max="10495" width="9.625" style="58" customWidth="1"/>
    <col min="10496" max="10496" width="11.125" style="58" customWidth="1"/>
    <col min="10497" max="10738" width="9" style="58"/>
    <col min="10739" max="10739" width="5.625" style="58" bestFit="1" customWidth="1"/>
    <col min="10740" max="10740" width="15.25" style="58" customWidth="1"/>
    <col min="10741" max="10741" width="5.625" style="58" bestFit="1" customWidth="1"/>
    <col min="10742" max="10742" width="9" style="58"/>
    <col min="10743" max="10746" width="9.625" style="58" customWidth="1"/>
    <col min="10747" max="10747" width="9.5" style="58" bestFit="1" customWidth="1"/>
    <col min="10748" max="10751" width="9.625" style="58" customWidth="1"/>
    <col min="10752" max="10752" width="11.125" style="58" customWidth="1"/>
    <col min="10753" max="10994" width="9" style="58"/>
    <col min="10995" max="10995" width="5.625" style="58" bestFit="1" customWidth="1"/>
    <col min="10996" max="10996" width="15.25" style="58" customWidth="1"/>
    <col min="10997" max="10997" width="5.625" style="58" bestFit="1" customWidth="1"/>
    <col min="10998" max="10998" width="9" style="58"/>
    <col min="10999" max="11002" width="9.625" style="58" customWidth="1"/>
    <col min="11003" max="11003" width="9.5" style="58" bestFit="1" customWidth="1"/>
    <col min="11004" max="11007" width="9.625" style="58" customWidth="1"/>
    <col min="11008" max="11008" width="11.125" style="58" customWidth="1"/>
    <col min="11009" max="11250" width="9" style="58"/>
    <col min="11251" max="11251" width="5.625" style="58" bestFit="1" customWidth="1"/>
    <col min="11252" max="11252" width="15.25" style="58" customWidth="1"/>
    <col min="11253" max="11253" width="5.625" style="58" bestFit="1" customWidth="1"/>
    <col min="11254" max="11254" width="9" style="58"/>
    <col min="11255" max="11258" width="9.625" style="58" customWidth="1"/>
    <col min="11259" max="11259" width="9.5" style="58" bestFit="1" customWidth="1"/>
    <col min="11260" max="11263" width="9.625" style="58" customWidth="1"/>
    <col min="11264" max="11264" width="11.125" style="58" customWidth="1"/>
    <col min="11265" max="11506" width="9" style="58"/>
    <col min="11507" max="11507" width="5.625" style="58" bestFit="1" customWidth="1"/>
    <col min="11508" max="11508" width="15.25" style="58" customWidth="1"/>
    <col min="11509" max="11509" width="5.625" style="58" bestFit="1" customWidth="1"/>
    <col min="11510" max="11510" width="9" style="58"/>
    <col min="11511" max="11514" width="9.625" style="58" customWidth="1"/>
    <col min="11515" max="11515" width="9.5" style="58" bestFit="1" customWidth="1"/>
    <col min="11516" max="11519" width="9.625" style="58" customWidth="1"/>
    <col min="11520" max="11520" width="11.125" style="58" customWidth="1"/>
    <col min="11521" max="11762" width="9" style="58"/>
    <col min="11763" max="11763" width="5.625" style="58" bestFit="1" customWidth="1"/>
    <col min="11764" max="11764" width="15.25" style="58" customWidth="1"/>
    <col min="11765" max="11765" width="5.625" style="58" bestFit="1" customWidth="1"/>
    <col min="11766" max="11766" width="9" style="58"/>
    <col min="11767" max="11770" width="9.625" style="58" customWidth="1"/>
    <col min="11771" max="11771" width="9.5" style="58" bestFit="1" customWidth="1"/>
    <col min="11772" max="11775" width="9.625" style="58" customWidth="1"/>
    <col min="11776" max="11776" width="11.125" style="58" customWidth="1"/>
    <col min="11777" max="12018" width="9" style="58"/>
    <col min="12019" max="12019" width="5.625" style="58" bestFit="1" customWidth="1"/>
    <col min="12020" max="12020" width="15.25" style="58" customWidth="1"/>
    <col min="12021" max="12021" width="5.625" style="58" bestFit="1" customWidth="1"/>
    <col min="12022" max="12022" width="9" style="58"/>
    <col min="12023" max="12026" width="9.625" style="58" customWidth="1"/>
    <col min="12027" max="12027" width="9.5" style="58" bestFit="1" customWidth="1"/>
    <col min="12028" max="12031" width="9.625" style="58" customWidth="1"/>
    <col min="12032" max="12032" width="11.125" style="58" customWidth="1"/>
    <col min="12033" max="12274" width="9" style="58"/>
    <col min="12275" max="12275" width="5.625" style="58" bestFit="1" customWidth="1"/>
    <col min="12276" max="12276" width="15.25" style="58" customWidth="1"/>
    <col min="12277" max="12277" width="5.625" style="58" bestFit="1" customWidth="1"/>
    <col min="12278" max="12278" width="9" style="58"/>
    <col min="12279" max="12282" width="9.625" style="58" customWidth="1"/>
    <col min="12283" max="12283" width="9.5" style="58" bestFit="1" customWidth="1"/>
    <col min="12284" max="12287" width="9.625" style="58" customWidth="1"/>
    <col min="12288" max="12288" width="11.125" style="58" customWidth="1"/>
    <col min="12289" max="12530" width="9" style="58"/>
    <col min="12531" max="12531" width="5.625" style="58" bestFit="1" customWidth="1"/>
    <col min="12532" max="12532" width="15.25" style="58" customWidth="1"/>
    <col min="12533" max="12533" width="5.625" style="58" bestFit="1" customWidth="1"/>
    <col min="12534" max="12534" width="9" style="58"/>
    <col min="12535" max="12538" width="9.625" style="58" customWidth="1"/>
    <col min="12539" max="12539" width="9.5" style="58" bestFit="1" customWidth="1"/>
    <col min="12540" max="12543" width="9.625" style="58" customWidth="1"/>
    <col min="12544" max="12544" width="11.125" style="58" customWidth="1"/>
    <col min="12545" max="12786" width="9" style="58"/>
    <col min="12787" max="12787" width="5.625" style="58" bestFit="1" customWidth="1"/>
    <col min="12788" max="12788" width="15.25" style="58" customWidth="1"/>
    <col min="12789" max="12789" width="5.625" style="58" bestFit="1" customWidth="1"/>
    <col min="12790" max="12790" width="9" style="58"/>
    <col min="12791" max="12794" width="9.625" style="58" customWidth="1"/>
    <col min="12795" max="12795" width="9.5" style="58" bestFit="1" customWidth="1"/>
    <col min="12796" max="12799" width="9.625" style="58" customWidth="1"/>
    <col min="12800" max="12800" width="11.125" style="58" customWidth="1"/>
    <col min="12801" max="13042" width="9" style="58"/>
    <col min="13043" max="13043" width="5.625" style="58" bestFit="1" customWidth="1"/>
    <col min="13044" max="13044" width="15.25" style="58" customWidth="1"/>
    <col min="13045" max="13045" width="5.625" style="58" bestFit="1" customWidth="1"/>
    <col min="13046" max="13046" width="9" style="58"/>
    <col min="13047" max="13050" width="9.625" style="58" customWidth="1"/>
    <col min="13051" max="13051" width="9.5" style="58" bestFit="1" customWidth="1"/>
    <col min="13052" max="13055" width="9.625" style="58" customWidth="1"/>
    <col min="13056" max="13056" width="11.125" style="58" customWidth="1"/>
    <col min="13057" max="13298" width="9" style="58"/>
    <col min="13299" max="13299" width="5.625" style="58" bestFit="1" customWidth="1"/>
    <col min="13300" max="13300" width="15.25" style="58" customWidth="1"/>
    <col min="13301" max="13301" width="5.625" style="58" bestFit="1" customWidth="1"/>
    <col min="13302" max="13302" width="9" style="58"/>
    <col min="13303" max="13306" width="9.625" style="58" customWidth="1"/>
    <col min="13307" max="13307" width="9.5" style="58" bestFit="1" customWidth="1"/>
    <col min="13308" max="13311" width="9.625" style="58" customWidth="1"/>
    <col min="13312" max="13312" width="11.125" style="58" customWidth="1"/>
    <col min="13313" max="13554" width="9" style="58"/>
    <col min="13555" max="13555" width="5.625" style="58" bestFit="1" customWidth="1"/>
    <col min="13556" max="13556" width="15.25" style="58" customWidth="1"/>
    <col min="13557" max="13557" width="5.625" style="58" bestFit="1" customWidth="1"/>
    <col min="13558" max="13558" width="9" style="58"/>
    <col min="13559" max="13562" width="9.625" style="58" customWidth="1"/>
    <col min="13563" max="13563" width="9.5" style="58" bestFit="1" customWidth="1"/>
    <col min="13564" max="13567" width="9.625" style="58" customWidth="1"/>
    <col min="13568" max="13568" width="11.125" style="58" customWidth="1"/>
    <col min="13569" max="13810" width="9" style="58"/>
    <col min="13811" max="13811" width="5.625" style="58" bestFit="1" customWidth="1"/>
    <col min="13812" max="13812" width="15.25" style="58" customWidth="1"/>
    <col min="13813" max="13813" width="5.625" style="58" bestFit="1" customWidth="1"/>
    <col min="13814" max="13814" width="9" style="58"/>
    <col min="13815" max="13818" width="9.625" style="58" customWidth="1"/>
    <col min="13819" max="13819" width="9.5" style="58" bestFit="1" customWidth="1"/>
    <col min="13820" max="13823" width="9.625" style="58" customWidth="1"/>
    <col min="13824" max="13824" width="11.125" style="58" customWidth="1"/>
    <col min="13825" max="14066" width="9" style="58"/>
    <col min="14067" max="14067" width="5.625" style="58" bestFit="1" customWidth="1"/>
    <col min="14068" max="14068" width="15.25" style="58" customWidth="1"/>
    <col min="14069" max="14069" width="5.625" style="58" bestFit="1" customWidth="1"/>
    <col min="14070" max="14070" width="9" style="58"/>
    <col min="14071" max="14074" width="9.625" style="58" customWidth="1"/>
    <col min="14075" max="14075" width="9.5" style="58" bestFit="1" customWidth="1"/>
    <col min="14076" max="14079" width="9.625" style="58" customWidth="1"/>
    <col min="14080" max="14080" width="11.125" style="58" customWidth="1"/>
    <col min="14081" max="14322" width="9" style="58"/>
    <col min="14323" max="14323" width="5.625" style="58" bestFit="1" customWidth="1"/>
    <col min="14324" max="14324" width="15.25" style="58" customWidth="1"/>
    <col min="14325" max="14325" width="5.625" style="58" bestFit="1" customWidth="1"/>
    <col min="14326" max="14326" width="9" style="58"/>
    <col min="14327" max="14330" width="9.625" style="58" customWidth="1"/>
    <col min="14331" max="14331" width="9.5" style="58" bestFit="1" customWidth="1"/>
    <col min="14332" max="14335" width="9.625" style="58" customWidth="1"/>
    <col min="14336" max="14336" width="11.125" style="58" customWidth="1"/>
    <col min="14337" max="14578" width="9" style="58"/>
    <col min="14579" max="14579" width="5.625" style="58" bestFit="1" customWidth="1"/>
    <col min="14580" max="14580" width="15.25" style="58" customWidth="1"/>
    <col min="14581" max="14581" width="5.625" style="58" bestFit="1" customWidth="1"/>
    <col min="14582" max="14582" width="9" style="58"/>
    <col min="14583" max="14586" width="9.625" style="58" customWidth="1"/>
    <col min="14587" max="14587" width="9.5" style="58" bestFit="1" customWidth="1"/>
    <col min="14588" max="14591" width="9.625" style="58" customWidth="1"/>
    <col min="14592" max="14592" width="11.125" style="58" customWidth="1"/>
    <col min="14593" max="14834" width="9" style="58"/>
    <col min="14835" max="14835" width="5.625" style="58" bestFit="1" customWidth="1"/>
    <col min="14836" max="14836" width="15.25" style="58" customWidth="1"/>
    <col min="14837" max="14837" width="5.625" style="58" bestFit="1" customWidth="1"/>
    <col min="14838" max="14838" width="9" style="58"/>
    <col min="14839" max="14842" width="9.625" style="58" customWidth="1"/>
    <col min="14843" max="14843" width="9.5" style="58" bestFit="1" customWidth="1"/>
    <col min="14844" max="14847" width="9.625" style="58" customWidth="1"/>
    <col min="14848" max="14848" width="11.125" style="58" customWidth="1"/>
    <col min="14849" max="15090" width="9" style="58"/>
    <col min="15091" max="15091" width="5.625" style="58" bestFit="1" customWidth="1"/>
    <col min="15092" max="15092" width="15.25" style="58" customWidth="1"/>
    <col min="15093" max="15093" width="5.625" style="58" bestFit="1" customWidth="1"/>
    <col min="15094" max="15094" width="9" style="58"/>
    <col min="15095" max="15098" width="9.625" style="58" customWidth="1"/>
    <col min="15099" max="15099" width="9.5" style="58" bestFit="1" customWidth="1"/>
    <col min="15100" max="15103" width="9.625" style="58" customWidth="1"/>
    <col min="15104" max="15104" width="11.125" style="58" customWidth="1"/>
    <col min="15105" max="15346" width="9" style="58"/>
    <col min="15347" max="15347" width="5.625" style="58" bestFit="1" customWidth="1"/>
    <col min="15348" max="15348" width="15.25" style="58" customWidth="1"/>
    <col min="15349" max="15349" width="5.625" style="58" bestFit="1" customWidth="1"/>
    <col min="15350" max="15350" width="9" style="58"/>
    <col min="15351" max="15354" width="9.625" style="58" customWidth="1"/>
    <col min="15355" max="15355" width="9.5" style="58" bestFit="1" customWidth="1"/>
    <col min="15356" max="15359" width="9.625" style="58" customWidth="1"/>
    <col min="15360" max="15360" width="11.125" style="58" customWidth="1"/>
    <col min="15361" max="15602" width="9" style="58"/>
    <col min="15603" max="15603" width="5.625" style="58" bestFit="1" customWidth="1"/>
    <col min="15604" max="15604" width="15.25" style="58" customWidth="1"/>
    <col min="15605" max="15605" width="5.625" style="58" bestFit="1" customWidth="1"/>
    <col min="15606" max="15606" width="9" style="58"/>
    <col min="15607" max="15610" width="9.625" style="58" customWidth="1"/>
    <col min="15611" max="15611" width="9.5" style="58" bestFit="1" customWidth="1"/>
    <col min="15612" max="15615" width="9.625" style="58" customWidth="1"/>
    <col min="15616" max="15616" width="11.125" style="58" customWidth="1"/>
    <col min="15617" max="15858" width="9" style="58"/>
    <col min="15859" max="15859" width="5.625" style="58" bestFit="1" customWidth="1"/>
    <col min="15860" max="15860" width="15.25" style="58" customWidth="1"/>
    <col min="15861" max="15861" width="5.625" style="58" bestFit="1" customWidth="1"/>
    <col min="15862" max="15862" width="9" style="58"/>
    <col min="15863" max="15866" width="9.625" style="58" customWidth="1"/>
    <col min="15867" max="15867" width="9.5" style="58" bestFit="1" customWidth="1"/>
    <col min="15868" max="15871" width="9.625" style="58" customWidth="1"/>
    <col min="15872" max="15872" width="11.125" style="58" customWidth="1"/>
    <col min="15873" max="16114" width="9" style="58"/>
    <col min="16115" max="16115" width="5.625" style="58" bestFit="1" customWidth="1"/>
    <col min="16116" max="16116" width="15.25" style="58" customWidth="1"/>
    <col min="16117" max="16117" width="5.625" style="58" bestFit="1" customWidth="1"/>
    <col min="16118" max="16118" width="9" style="58"/>
    <col min="16119" max="16122" width="9.625" style="58" customWidth="1"/>
    <col min="16123" max="16123" width="9.5" style="58" bestFit="1" customWidth="1"/>
    <col min="16124" max="16127" width="9.625" style="58" customWidth="1"/>
    <col min="16128" max="16128" width="11.125" style="58" customWidth="1"/>
    <col min="16129" max="16384" width="9" style="58"/>
  </cols>
  <sheetData>
    <row r="1" spans="2:19" s="1" customFormat="1" ht="13.5">
      <c r="B1" s="2"/>
      <c r="C1" s="2"/>
      <c r="D1" s="2"/>
      <c r="E1" s="2"/>
      <c r="F1" s="2"/>
      <c r="G1" s="2"/>
      <c r="H1" s="2"/>
      <c r="J1" s="698" t="s">
        <v>494</v>
      </c>
    </row>
    <row r="2" spans="2:19" ht="18" customHeight="1">
      <c r="B2" s="65" t="s">
        <v>555</v>
      </c>
    </row>
    <row r="3" spans="2:19" ht="7.5" customHeight="1">
      <c r="B3" s="58"/>
      <c r="E3" s="57"/>
      <c r="F3" s="57"/>
      <c r="G3" s="57"/>
      <c r="H3" s="57"/>
      <c r="I3" s="58"/>
      <c r="J3" s="700"/>
    </row>
    <row r="4" spans="2:19" ht="17.25" customHeight="1" thickBot="1">
      <c r="B4" s="58" t="s">
        <v>557</v>
      </c>
      <c r="E4" s="57"/>
      <c r="F4" s="57"/>
      <c r="G4" s="57"/>
      <c r="H4" s="57"/>
      <c r="I4" s="58"/>
      <c r="J4" s="700"/>
    </row>
    <row r="5" spans="2:19" ht="148.5" customHeight="1" thickBot="1">
      <c r="B5" s="1109" t="s">
        <v>594</v>
      </c>
      <c r="C5" s="1110"/>
      <c r="D5" s="1110"/>
      <c r="E5" s="1110"/>
      <c r="F5" s="1110"/>
      <c r="G5" s="1110"/>
      <c r="H5" s="1110"/>
      <c r="I5" s="1110"/>
      <c r="J5" s="1111"/>
    </row>
    <row r="6" spans="2:19" ht="7.5" customHeight="1">
      <c r="B6" s="619"/>
      <c r="E6" s="57"/>
      <c r="F6" s="57"/>
      <c r="G6" s="57"/>
      <c r="H6" s="57"/>
      <c r="I6" s="58"/>
      <c r="J6" s="700"/>
    </row>
    <row r="7" spans="2:19" s="1" customFormat="1" ht="14.25" customHeight="1">
      <c r="B7" s="1124" t="s">
        <v>297</v>
      </c>
      <c r="C7" s="1103" t="s">
        <v>9</v>
      </c>
      <c r="D7" s="1104"/>
      <c r="E7" s="1125" t="s">
        <v>556</v>
      </c>
      <c r="F7" s="1132" t="s">
        <v>231</v>
      </c>
      <c r="G7" s="1133"/>
      <c r="H7" s="1134" t="s">
        <v>319</v>
      </c>
      <c r="I7" s="1134"/>
      <c r="J7" s="1121"/>
      <c r="L7" s="1" t="s">
        <v>328</v>
      </c>
    </row>
    <row r="8" spans="2:19" s="1" customFormat="1" ht="14.25" customHeight="1">
      <c r="B8" s="869"/>
      <c r="C8" s="1105"/>
      <c r="D8" s="1106"/>
      <c r="E8" s="1126"/>
      <c r="F8" s="1119" t="s">
        <v>11</v>
      </c>
      <c r="G8" s="1128" t="s">
        <v>3</v>
      </c>
      <c r="H8" s="1121" t="s">
        <v>11</v>
      </c>
      <c r="I8" s="1130" t="s">
        <v>3</v>
      </c>
      <c r="J8" s="1122" t="s">
        <v>8</v>
      </c>
      <c r="L8" s="1118" t="s">
        <v>325</v>
      </c>
      <c r="M8" s="1118"/>
      <c r="N8" s="1118"/>
      <c r="O8" s="1118" t="s">
        <v>327</v>
      </c>
      <c r="P8" s="1118"/>
      <c r="Q8" s="1118"/>
    </row>
    <row r="9" spans="2:19" s="1" customFormat="1" ht="14.25" customHeight="1">
      <c r="B9" s="869"/>
      <c r="C9" s="1107"/>
      <c r="D9" s="1108"/>
      <c r="E9" s="1127"/>
      <c r="F9" s="1120"/>
      <c r="G9" s="1129"/>
      <c r="H9" s="1121"/>
      <c r="I9" s="1131"/>
      <c r="J9" s="1123"/>
      <c r="L9" s="475" t="s">
        <v>324</v>
      </c>
      <c r="M9" s="475" t="s">
        <v>306</v>
      </c>
      <c r="N9" s="475" t="s">
        <v>326</v>
      </c>
      <c r="O9" s="475" t="s">
        <v>324</v>
      </c>
      <c r="P9" s="475" t="s">
        <v>306</v>
      </c>
      <c r="Q9" s="475" t="s">
        <v>326</v>
      </c>
      <c r="R9" s="2"/>
      <c r="S9" s="2"/>
    </row>
    <row r="10" spans="2:19" s="1" customFormat="1" ht="14.25" customHeight="1" thickBot="1">
      <c r="B10" s="1147">
        <v>1</v>
      </c>
      <c r="C10" s="1150" t="s">
        <v>84</v>
      </c>
      <c r="D10" s="1162" t="s">
        <v>554</v>
      </c>
      <c r="E10" s="610" t="s">
        <v>5</v>
      </c>
      <c r="F10" s="611" t="s">
        <v>13</v>
      </c>
      <c r="G10" s="612" t="s">
        <v>249</v>
      </c>
      <c r="H10" s="1153" t="s">
        <v>14</v>
      </c>
      <c r="I10" s="613" t="s">
        <v>249</v>
      </c>
      <c r="J10" s="1156" t="s">
        <v>249</v>
      </c>
      <c r="L10" s="68" t="str">
        <f>G10</f>
        <v>―</v>
      </c>
      <c r="M10" s="68"/>
      <c r="N10" s="68"/>
      <c r="O10" s="68" t="str">
        <f>I10</f>
        <v>―</v>
      </c>
      <c r="P10" s="68"/>
      <c r="Q10" s="68"/>
    </row>
    <row r="11" spans="2:19" s="1" customFormat="1" ht="14.25" customHeight="1" thickTop="1" thickBot="1">
      <c r="B11" s="1148"/>
      <c r="C11" s="1151"/>
      <c r="D11" s="1163"/>
      <c r="E11" s="590" t="s">
        <v>306</v>
      </c>
      <c r="F11" s="581" t="s">
        <v>322</v>
      </c>
      <c r="G11" s="582" t="s">
        <v>248</v>
      </c>
      <c r="H11" s="1154"/>
      <c r="I11" s="477" t="s">
        <v>248</v>
      </c>
      <c r="J11" s="1157"/>
      <c r="L11" s="68"/>
      <c r="M11" s="68" t="str">
        <f>G11</f>
        <v>―</v>
      </c>
      <c r="N11" s="68"/>
      <c r="O11" s="68"/>
      <c r="P11" s="68" t="str">
        <f>I11</f>
        <v>―</v>
      </c>
      <c r="Q11" s="68"/>
    </row>
    <row r="12" spans="2:19" s="1" customFormat="1" ht="14.25" customHeight="1" thickTop="1">
      <c r="B12" s="1149"/>
      <c r="C12" s="1152"/>
      <c r="D12" s="1164"/>
      <c r="E12" s="614" t="s">
        <v>232</v>
      </c>
      <c r="F12" s="615" t="s">
        <v>322</v>
      </c>
      <c r="G12" s="616" t="s">
        <v>249</v>
      </c>
      <c r="H12" s="1155"/>
      <c r="I12" s="617" t="s">
        <v>249</v>
      </c>
      <c r="J12" s="1158"/>
      <c r="L12" s="68"/>
      <c r="M12" s="68"/>
      <c r="N12" s="68" t="str">
        <f>G12</f>
        <v>―</v>
      </c>
      <c r="O12" s="68"/>
      <c r="P12" s="68"/>
      <c r="Q12" s="68" t="str">
        <f>I12</f>
        <v>―</v>
      </c>
    </row>
    <row r="13" spans="2:19" s="1" customFormat="1" ht="14.25" customHeight="1" thickBot="1">
      <c r="B13" s="1159">
        <v>2</v>
      </c>
      <c r="C13" s="1150" t="s">
        <v>85</v>
      </c>
      <c r="D13" s="1162" t="s">
        <v>554</v>
      </c>
      <c r="E13" s="610" t="s">
        <v>5</v>
      </c>
      <c r="F13" s="611" t="s">
        <v>13</v>
      </c>
      <c r="G13" s="612" t="s">
        <v>249</v>
      </c>
      <c r="H13" s="1153" t="s">
        <v>14</v>
      </c>
      <c r="I13" s="613" t="s">
        <v>249</v>
      </c>
      <c r="J13" s="1156" t="s">
        <v>249</v>
      </c>
      <c r="L13" s="68" t="str">
        <f>G13</f>
        <v>―</v>
      </c>
      <c r="M13" s="68"/>
      <c r="N13" s="68"/>
      <c r="O13" s="68" t="str">
        <f>I13</f>
        <v>―</v>
      </c>
      <c r="P13" s="68"/>
      <c r="Q13" s="68"/>
    </row>
    <row r="14" spans="2:19" s="1" customFormat="1" ht="14.25" customHeight="1" thickTop="1" thickBot="1">
      <c r="B14" s="1160"/>
      <c r="C14" s="1151"/>
      <c r="D14" s="1163"/>
      <c r="E14" s="590" t="s">
        <v>306</v>
      </c>
      <c r="F14" s="581" t="s">
        <v>322</v>
      </c>
      <c r="G14" s="582" t="s">
        <v>248</v>
      </c>
      <c r="H14" s="1154"/>
      <c r="I14" s="477" t="s">
        <v>248</v>
      </c>
      <c r="J14" s="1157"/>
      <c r="L14" s="68"/>
      <c r="M14" s="68" t="str">
        <f>G14</f>
        <v>―</v>
      </c>
      <c r="N14" s="68"/>
      <c r="O14" s="68"/>
      <c r="P14" s="68" t="str">
        <f>I14</f>
        <v>―</v>
      </c>
      <c r="Q14" s="68"/>
    </row>
    <row r="15" spans="2:19" s="1" customFormat="1" ht="14.25" customHeight="1" thickTop="1">
      <c r="B15" s="1161"/>
      <c r="C15" s="1152"/>
      <c r="D15" s="1164"/>
      <c r="E15" s="614" t="s">
        <v>232</v>
      </c>
      <c r="F15" s="615" t="s">
        <v>322</v>
      </c>
      <c r="G15" s="616" t="s">
        <v>249</v>
      </c>
      <c r="H15" s="1155"/>
      <c r="I15" s="617" t="s">
        <v>249</v>
      </c>
      <c r="J15" s="1158"/>
      <c r="L15" s="68"/>
      <c r="M15" s="68"/>
      <c r="N15" s="68" t="str">
        <f>G15</f>
        <v>―</v>
      </c>
      <c r="O15" s="68"/>
      <c r="P15" s="68"/>
      <c r="Q15" s="68" t="str">
        <f>I15</f>
        <v>―</v>
      </c>
    </row>
    <row r="16" spans="2:19" s="1" customFormat="1" ht="14.25" customHeight="1" thickBot="1">
      <c r="B16" s="1135">
        <v>3</v>
      </c>
      <c r="C16" s="1138" t="s">
        <v>86</v>
      </c>
      <c r="D16" s="1112"/>
      <c r="E16" s="600" t="s">
        <v>5</v>
      </c>
      <c r="F16" s="601" t="s">
        <v>13</v>
      </c>
      <c r="G16" s="694">
        <f>'様式8-5-1小_電気'!AQ46+'様式8-5-1小_都市ガス'!AQ46+'様式8-5-1小_LPガス'!AQ46</f>
        <v>0</v>
      </c>
      <c r="H16" s="1141" t="s">
        <v>14</v>
      </c>
      <c r="I16" s="696">
        <f>'様式8-5-1小_電気'!AH77+'様式8-5-1小_都市ガス'!AH77+'様式8-5-1小_LPガス'!AH77</f>
        <v>0</v>
      </c>
      <c r="J16" s="1144">
        <f>SUM(I16:I18)</f>
        <v>0</v>
      </c>
      <c r="L16" s="703">
        <f>G16</f>
        <v>0</v>
      </c>
      <c r="M16" s="68"/>
      <c r="N16" s="68"/>
      <c r="O16" s="68">
        <f>I16</f>
        <v>0</v>
      </c>
      <c r="P16" s="68"/>
      <c r="Q16" s="68"/>
    </row>
    <row r="17" spans="2:17" s="1" customFormat="1" ht="14.25" customHeight="1" thickTop="1" thickBot="1">
      <c r="B17" s="1136"/>
      <c r="C17" s="1139"/>
      <c r="D17" s="1113"/>
      <c r="E17" s="591" t="s">
        <v>306</v>
      </c>
      <c r="F17" s="583" t="s">
        <v>322</v>
      </c>
      <c r="G17" s="695">
        <f>'様式8-5-1小_都市ガス'!AQ52</f>
        <v>0</v>
      </c>
      <c r="H17" s="1142"/>
      <c r="I17" s="697">
        <f>'様式8-5-1小_都市ガス'!AH83</f>
        <v>0</v>
      </c>
      <c r="J17" s="1145"/>
      <c r="L17" s="68"/>
      <c r="M17" s="68">
        <f>G17</f>
        <v>0</v>
      </c>
      <c r="N17" s="68"/>
      <c r="O17" s="68"/>
      <c r="P17" s="68">
        <f>I17</f>
        <v>0</v>
      </c>
      <c r="Q17" s="68"/>
    </row>
    <row r="18" spans="2:17" s="1" customFormat="1" ht="14.25" customHeight="1" thickTop="1">
      <c r="B18" s="1137"/>
      <c r="C18" s="1140"/>
      <c r="D18" s="1165"/>
      <c r="E18" s="596" t="s">
        <v>318</v>
      </c>
      <c r="F18" s="597" t="s">
        <v>322</v>
      </c>
      <c r="G18" s="702">
        <f>'様式8-5-1小_LPガス'!AQ57</f>
        <v>0</v>
      </c>
      <c r="H18" s="1143"/>
      <c r="I18" s="701">
        <f>'様式8-5-1小_LPガス'!AH89</f>
        <v>0</v>
      </c>
      <c r="J18" s="1146"/>
      <c r="L18" s="68"/>
      <c r="M18" s="68"/>
      <c r="N18" s="68">
        <f>G18</f>
        <v>0</v>
      </c>
      <c r="O18" s="68"/>
      <c r="P18" s="68"/>
      <c r="Q18" s="68">
        <f>I18</f>
        <v>0</v>
      </c>
    </row>
    <row r="19" spans="2:17" s="1" customFormat="1" ht="14.25" customHeight="1" thickBot="1">
      <c r="B19" s="1135">
        <v>4</v>
      </c>
      <c r="C19" s="1138" t="s">
        <v>87</v>
      </c>
      <c r="D19" s="1112" t="s">
        <v>236</v>
      </c>
      <c r="E19" s="600" t="s">
        <v>5</v>
      </c>
      <c r="F19" s="601" t="s">
        <v>13</v>
      </c>
      <c r="G19" s="602"/>
      <c r="H19" s="1141" t="s">
        <v>14</v>
      </c>
      <c r="I19" s="603"/>
      <c r="J19" s="1144">
        <f>SUM(I19:I21)</f>
        <v>0</v>
      </c>
      <c r="L19" s="68">
        <f>G19</f>
        <v>0</v>
      </c>
      <c r="M19" s="68"/>
      <c r="N19" s="68"/>
      <c r="O19" s="68">
        <f>I19</f>
        <v>0</v>
      </c>
      <c r="P19" s="68"/>
      <c r="Q19" s="68"/>
    </row>
    <row r="20" spans="2:17" s="1" customFormat="1" ht="14.25" customHeight="1" thickTop="1" thickBot="1">
      <c r="B20" s="1136"/>
      <c r="C20" s="1139"/>
      <c r="D20" s="1113"/>
      <c r="E20" s="591" t="s">
        <v>306</v>
      </c>
      <c r="F20" s="583" t="s">
        <v>322</v>
      </c>
      <c r="G20" s="584"/>
      <c r="H20" s="1142"/>
      <c r="I20" s="78"/>
      <c r="J20" s="1145"/>
      <c r="L20" s="68"/>
      <c r="M20" s="68">
        <f>G20</f>
        <v>0</v>
      </c>
      <c r="N20" s="68"/>
      <c r="O20" s="68"/>
      <c r="P20" s="68">
        <f>I20</f>
        <v>0</v>
      </c>
      <c r="Q20" s="68"/>
    </row>
    <row r="21" spans="2:17" s="1" customFormat="1" ht="14.25" customHeight="1" thickTop="1">
      <c r="B21" s="1137"/>
      <c r="C21" s="1140"/>
      <c r="D21" s="1165"/>
      <c r="E21" s="596" t="s">
        <v>318</v>
      </c>
      <c r="F21" s="597" t="s">
        <v>322</v>
      </c>
      <c r="G21" s="604"/>
      <c r="H21" s="1143"/>
      <c r="I21" s="605"/>
      <c r="J21" s="1146"/>
      <c r="L21" s="68"/>
      <c r="M21" s="68"/>
      <c r="N21" s="68">
        <f>G21</f>
        <v>0</v>
      </c>
      <c r="O21" s="68"/>
      <c r="P21" s="68"/>
      <c r="Q21" s="68">
        <f>I21</f>
        <v>0</v>
      </c>
    </row>
    <row r="22" spans="2:17" s="1" customFormat="1" ht="14.25" customHeight="1" thickBot="1">
      <c r="B22" s="1135">
        <v>5</v>
      </c>
      <c r="C22" s="1138" t="s">
        <v>88</v>
      </c>
      <c r="D22" s="1112" t="s">
        <v>236</v>
      </c>
      <c r="E22" s="600" t="s">
        <v>5</v>
      </c>
      <c r="F22" s="601" t="s">
        <v>13</v>
      </c>
      <c r="G22" s="602"/>
      <c r="H22" s="1141" t="s">
        <v>14</v>
      </c>
      <c r="I22" s="603"/>
      <c r="J22" s="1144">
        <f>SUM(I22:I24)</f>
        <v>0</v>
      </c>
      <c r="L22" s="68">
        <f>G22</f>
        <v>0</v>
      </c>
      <c r="M22" s="68"/>
      <c r="N22" s="68"/>
      <c r="O22" s="68">
        <f>I22</f>
        <v>0</v>
      </c>
      <c r="P22" s="68"/>
      <c r="Q22" s="68"/>
    </row>
    <row r="23" spans="2:17" s="1" customFormat="1" ht="14.25" customHeight="1" thickTop="1" thickBot="1">
      <c r="B23" s="1136"/>
      <c r="C23" s="1139"/>
      <c r="D23" s="1113"/>
      <c r="E23" s="591" t="s">
        <v>306</v>
      </c>
      <c r="F23" s="583" t="s">
        <v>322</v>
      </c>
      <c r="G23" s="584"/>
      <c r="H23" s="1142"/>
      <c r="I23" s="78"/>
      <c r="J23" s="1145"/>
      <c r="L23" s="68"/>
      <c r="M23" s="68">
        <f>G23</f>
        <v>0</v>
      </c>
      <c r="N23" s="68"/>
      <c r="O23" s="68"/>
      <c r="P23" s="68">
        <f>I23</f>
        <v>0</v>
      </c>
      <c r="Q23" s="68"/>
    </row>
    <row r="24" spans="2:17" s="1" customFormat="1" ht="14.25" customHeight="1" thickTop="1">
      <c r="B24" s="1137"/>
      <c r="C24" s="1140"/>
      <c r="D24" s="1165"/>
      <c r="E24" s="596" t="s">
        <v>318</v>
      </c>
      <c r="F24" s="597" t="s">
        <v>322</v>
      </c>
      <c r="G24" s="604"/>
      <c r="H24" s="1143"/>
      <c r="I24" s="605"/>
      <c r="J24" s="1146"/>
      <c r="L24" s="68"/>
      <c r="M24" s="68"/>
      <c r="N24" s="68">
        <f>G24</f>
        <v>0</v>
      </c>
      <c r="O24" s="68"/>
      <c r="P24" s="68"/>
      <c r="Q24" s="68">
        <f>I24</f>
        <v>0</v>
      </c>
    </row>
    <row r="25" spans="2:17" s="1" customFormat="1" ht="14.25" customHeight="1" thickBot="1">
      <c r="B25" s="1135">
        <v>6</v>
      </c>
      <c r="C25" s="1138" t="s">
        <v>89</v>
      </c>
      <c r="D25" s="1112" t="s">
        <v>236</v>
      </c>
      <c r="E25" s="600" t="s">
        <v>5</v>
      </c>
      <c r="F25" s="601" t="s">
        <v>13</v>
      </c>
      <c r="G25" s="602"/>
      <c r="H25" s="1141" t="s">
        <v>14</v>
      </c>
      <c r="I25" s="603"/>
      <c r="J25" s="1144">
        <f>SUM(I25:I27)</f>
        <v>0</v>
      </c>
      <c r="L25" s="68">
        <f>G25</f>
        <v>0</v>
      </c>
      <c r="M25" s="68"/>
      <c r="N25" s="68"/>
      <c r="O25" s="68">
        <f>I25</f>
        <v>0</v>
      </c>
      <c r="P25" s="68"/>
      <c r="Q25" s="68"/>
    </row>
    <row r="26" spans="2:17" s="1" customFormat="1" ht="14.25" customHeight="1" thickTop="1" thickBot="1">
      <c r="B26" s="1136"/>
      <c r="C26" s="1139"/>
      <c r="D26" s="1113"/>
      <c r="E26" s="591" t="s">
        <v>306</v>
      </c>
      <c r="F26" s="583" t="s">
        <v>322</v>
      </c>
      <c r="G26" s="584"/>
      <c r="H26" s="1142"/>
      <c r="I26" s="78"/>
      <c r="J26" s="1145"/>
      <c r="L26" s="68"/>
      <c r="M26" s="68">
        <f>G26</f>
        <v>0</v>
      </c>
      <c r="N26" s="68"/>
      <c r="O26" s="68"/>
      <c r="P26" s="68">
        <f>I26</f>
        <v>0</v>
      </c>
      <c r="Q26" s="68"/>
    </row>
    <row r="27" spans="2:17" s="1" customFormat="1" ht="14.25" customHeight="1" thickTop="1">
      <c r="B27" s="1137"/>
      <c r="C27" s="1140"/>
      <c r="D27" s="1165"/>
      <c r="E27" s="596" t="s">
        <v>318</v>
      </c>
      <c r="F27" s="597" t="s">
        <v>322</v>
      </c>
      <c r="G27" s="604"/>
      <c r="H27" s="1143"/>
      <c r="I27" s="605"/>
      <c r="J27" s="1146"/>
      <c r="L27" s="68"/>
      <c r="M27" s="68"/>
      <c r="N27" s="68">
        <f>G27</f>
        <v>0</v>
      </c>
      <c r="O27" s="68"/>
      <c r="P27" s="68"/>
      <c r="Q27" s="68">
        <f>I27</f>
        <v>0</v>
      </c>
    </row>
    <row r="28" spans="2:17" s="1" customFormat="1" ht="14.25" customHeight="1" thickBot="1">
      <c r="B28" s="1135">
        <v>7</v>
      </c>
      <c r="C28" s="1138" t="s">
        <v>90</v>
      </c>
      <c r="D28" s="1112" t="s">
        <v>236</v>
      </c>
      <c r="E28" s="600" t="s">
        <v>5</v>
      </c>
      <c r="F28" s="601" t="s">
        <v>13</v>
      </c>
      <c r="G28" s="602"/>
      <c r="H28" s="1141" t="s">
        <v>14</v>
      </c>
      <c r="I28" s="603"/>
      <c r="J28" s="1144">
        <f>SUM(I28:I30)</f>
        <v>0</v>
      </c>
      <c r="L28" s="68">
        <f>G28</f>
        <v>0</v>
      </c>
      <c r="M28" s="68"/>
      <c r="N28" s="68"/>
      <c r="O28" s="68">
        <f>I28</f>
        <v>0</v>
      </c>
      <c r="P28" s="68"/>
      <c r="Q28" s="68"/>
    </row>
    <row r="29" spans="2:17" s="1" customFormat="1" ht="14.25" customHeight="1" thickTop="1" thickBot="1">
      <c r="B29" s="1136"/>
      <c r="C29" s="1139"/>
      <c r="D29" s="1113"/>
      <c r="E29" s="591" t="s">
        <v>306</v>
      </c>
      <c r="F29" s="583" t="s">
        <v>322</v>
      </c>
      <c r="G29" s="584"/>
      <c r="H29" s="1142"/>
      <c r="I29" s="78"/>
      <c r="J29" s="1145"/>
      <c r="L29" s="68"/>
      <c r="M29" s="68">
        <f>G29</f>
        <v>0</v>
      </c>
      <c r="N29" s="68"/>
      <c r="O29" s="68"/>
      <c r="P29" s="68">
        <f>I29</f>
        <v>0</v>
      </c>
      <c r="Q29" s="68"/>
    </row>
    <row r="30" spans="2:17" s="1" customFormat="1" ht="14.25" customHeight="1" thickTop="1">
      <c r="B30" s="1137"/>
      <c r="C30" s="1140"/>
      <c r="D30" s="1165"/>
      <c r="E30" s="596" t="s">
        <v>318</v>
      </c>
      <c r="F30" s="597" t="s">
        <v>322</v>
      </c>
      <c r="G30" s="604"/>
      <c r="H30" s="1143"/>
      <c r="I30" s="605"/>
      <c r="J30" s="1146"/>
      <c r="L30" s="68"/>
      <c r="M30" s="68"/>
      <c r="N30" s="68">
        <f>G30</f>
        <v>0</v>
      </c>
      <c r="O30" s="68"/>
      <c r="P30" s="68"/>
      <c r="Q30" s="68">
        <f>I30</f>
        <v>0</v>
      </c>
    </row>
    <row r="31" spans="2:17" s="1" customFormat="1" ht="14.25" customHeight="1" thickBot="1">
      <c r="B31" s="1135">
        <v>8</v>
      </c>
      <c r="C31" s="1138" t="s">
        <v>91</v>
      </c>
      <c r="D31" s="1112" t="s">
        <v>236</v>
      </c>
      <c r="E31" s="600" t="s">
        <v>5</v>
      </c>
      <c r="F31" s="601" t="s">
        <v>13</v>
      </c>
      <c r="G31" s="602"/>
      <c r="H31" s="1141" t="s">
        <v>14</v>
      </c>
      <c r="I31" s="603"/>
      <c r="J31" s="1144">
        <f>SUM(I31:I33)</f>
        <v>0</v>
      </c>
      <c r="L31" s="68">
        <f>G31</f>
        <v>0</v>
      </c>
      <c r="M31" s="68"/>
      <c r="N31" s="68"/>
      <c r="O31" s="68">
        <f>I31</f>
        <v>0</v>
      </c>
      <c r="P31" s="68"/>
      <c r="Q31" s="68"/>
    </row>
    <row r="32" spans="2:17" s="1" customFormat="1" ht="14.25" customHeight="1" thickTop="1" thickBot="1">
      <c r="B32" s="1136"/>
      <c r="C32" s="1139"/>
      <c r="D32" s="1113"/>
      <c r="E32" s="591" t="s">
        <v>306</v>
      </c>
      <c r="F32" s="583" t="s">
        <v>322</v>
      </c>
      <c r="G32" s="584"/>
      <c r="H32" s="1142"/>
      <c r="I32" s="78"/>
      <c r="J32" s="1145"/>
      <c r="L32" s="68"/>
      <c r="M32" s="68">
        <f>G32</f>
        <v>0</v>
      </c>
      <c r="N32" s="68"/>
      <c r="O32" s="68"/>
      <c r="P32" s="68">
        <f>I32</f>
        <v>0</v>
      </c>
      <c r="Q32" s="68"/>
    </row>
    <row r="33" spans="2:17" s="1" customFormat="1" ht="14.25" customHeight="1" thickTop="1">
      <c r="B33" s="1137"/>
      <c r="C33" s="1140"/>
      <c r="D33" s="1165"/>
      <c r="E33" s="596" t="s">
        <v>318</v>
      </c>
      <c r="F33" s="597" t="s">
        <v>322</v>
      </c>
      <c r="G33" s="604"/>
      <c r="H33" s="1143"/>
      <c r="I33" s="605"/>
      <c r="J33" s="1146"/>
      <c r="L33" s="68"/>
      <c r="M33" s="68"/>
      <c r="N33" s="68">
        <f>G33</f>
        <v>0</v>
      </c>
      <c r="O33" s="68"/>
      <c r="P33" s="68"/>
      <c r="Q33" s="68">
        <f>I33</f>
        <v>0</v>
      </c>
    </row>
    <row r="34" spans="2:17" s="1" customFormat="1" ht="14.25" customHeight="1" thickBot="1">
      <c r="B34" s="1135">
        <v>9</v>
      </c>
      <c r="C34" s="1138" t="s">
        <v>92</v>
      </c>
      <c r="D34" s="1112" t="s">
        <v>236</v>
      </c>
      <c r="E34" s="600" t="s">
        <v>5</v>
      </c>
      <c r="F34" s="601" t="s">
        <v>13</v>
      </c>
      <c r="G34" s="602"/>
      <c r="H34" s="1141" t="s">
        <v>14</v>
      </c>
      <c r="I34" s="603"/>
      <c r="J34" s="1144">
        <f>SUM(I34:I36)</f>
        <v>0</v>
      </c>
      <c r="L34" s="68">
        <f>G34</f>
        <v>0</v>
      </c>
      <c r="M34" s="68"/>
      <c r="N34" s="68"/>
      <c r="O34" s="68">
        <f>I34</f>
        <v>0</v>
      </c>
      <c r="P34" s="68"/>
      <c r="Q34" s="68"/>
    </row>
    <row r="35" spans="2:17" s="1" customFormat="1" ht="14.25" customHeight="1" thickTop="1" thickBot="1">
      <c r="B35" s="1136"/>
      <c r="C35" s="1139"/>
      <c r="D35" s="1113"/>
      <c r="E35" s="591" t="s">
        <v>306</v>
      </c>
      <c r="F35" s="583" t="s">
        <v>322</v>
      </c>
      <c r="G35" s="584"/>
      <c r="H35" s="1142"/>
      <c r="I35" s="78"/>
      <c r="J35" s="1145"/>
      <c r="L35" s="68"/>
      <c r="M35" s="68">
        <f>G35</f>
        <v>0</v>
      </c>
      <c r="N35" s="68"/>
      <c r="O35" s="68"/>
      <c r="P35" s="68">
        <f>I35</f>
        <v>0</v>
      </c>
      <c r="Q35" s="68"/>
    </row>
    <row r="36" spans="2:17" s="1" customFormat="1" ht="14.25" customHeight="1" thickTop="1">
      <c r="B36" s="1137"/>
      <c r="C36" s="1140"/>
      <c r="D36" s="1165"/>
      <c r="E36" s="596" t="s">
        <v>318</v>
      </c>
      <c r="F36" s="597" t="s">
        <v>322</v>
      </c>
      <c r="G36" s="604"/>
      <c r="H36" s="1143"/>
      <c r="I36" s="605"/>
      <c r="J36" s="1146"/>
      <c r="L36" s="68"/>
      <c r="M36" s="68"/>
      <c r="N36" s="68">
        <f>G36</f>
        <v>0</v>
      </c>
      <c r="O36" s="68"/>
      <c r="P36" s="68"/>
      <c r="Q36" s="68">
        <f>I36</f>
        <v>0</v>
      </c>
    </row>
    <row r="37" spans="2:17" s="1" customFormat="1" ht="14.25" customHeight="1" thickBot="1">
      <c r="B37" s="1135">
        <v>10</v>
      </c>
      <c r="C37" s="1138" t="s">
        <v>93</v>
      </c>
      <c r="D37" s="1112" t="s">
        <v>236</v>
      </c>
      <c r="E37" s="600" t="s">
        <v>5</v>
      </c>
      <c r="F37" s="601" t="s">
        <v>13</v>
      </c>
      <c r="G37" s="602"/>
      <c r="H37" s="1141" t="s">
        <v>14</v>
      </c>
      <c r="I37" s="603"/>
      <c r="J37" s="1144">
        <f>SUM(I37:I39)</f>
        <v>0</v>
      </c>
      <c r="L37" s="68">
        <f>G37</f>
        <v>0</v>
      </c>
      <c r="M37" s="68"/>
      <c r="N37" s="68"/>
      <c r="O37" s="68">
        <f>I37</f>
        <v>0</v>
      </c>
      <c r="P37" s="68"/>
      <c r="Q37" s="68"/>
    </row>
    <row r="38" spans="2:17" s="1" customFormat="1" ht="14.25" customHeight="1" thickTop="1" thickBot="1">
      <c r="B38" s="1136"/>
      <c r="C38" s="1139"/>
      <c r="D38" s="1113"/>
      <c r="E38" s="591" t="s">
        <v>306</v>
      </c>
      <c r="F38" s="583" t="s">
        <v>322</v>
      </c>
      <c r="G38" s="584"/>
      <c r="H38" s="1142"/>
      <c r="I38" s="78"/>
      <c r="J38" s="1145"/>
      <c r="L38" s="68"/>
      <c r="M38" s="68">
        <f>G38</f>
        <v>0</v>
      </c>
      <c r="N38" s="68"/>
      <c r="O38" s="68"/>
      <c r="P38" s="68">
        <f>I38</f>
        <v>0</v>
      </c>
      <c r="Q38" s="68"/>
    </row>
    <row r="39" spans="2:17" s="1" customFormat="1" ht="14.25" customHeight="1" thickTop="1">
      <c r="B39" s="1137"/>
      <c r="C39" s="1140"/>
      <c r="D39" s="1165"/>
      <c r="E39" s="596" t="s">
        <v>318</v>
      </c>
      <c r="F39" s="597" t="s">
        <v>322</v>
      </c>
      <c r="G39" s="604"/>
      <c r="H39" s="1143"/>
      <c r="I39" s="605"/>
      <c r="J39" s="1146"/>
      <c r="L39" s="68"/>
      <c r="M39" s="68"/>
      <c r="N39" s="68">
        <f>G39</f>
        <v>0</v>
      </c>
      <c r="O39" s="68"/>
      <c r="P39" s="68"/>
      <c r="Q39" s="68">
        <f>I39</f>
        <v>0</v>
      </c>
    </row>
    <row r="40" spans="2:17" s="1" customFormat="1" ht="14.25" customHeight="1" thickBot="1">
      <c r="B40" s="1135">
        <v>11</v>
      </c>
      <c r="C40" s="1138" t="s">
        <v>94</v>
      </c>
      <c r="D40" s="1112" t="s">
        <v>236</v>
      </c>
      <c r="E40" s="600" t="s">
        <v>5</v>
      </c>
      <c r="F40" s="601" t="s">
        <v>13</v>
      </c>
      <c r="G40" s="602"/>
      <c r="H40" s="1141" t="s">
        <v>14</v>
      </c>
      <c r="I40" s="603"/>
      <c r="J40" s="1144">
        <f>SUM(I40:I42)</f>
        <v>0</v>
      </c>
      <c r="L40" s="68">
        <f>G40</f>
        <v>0</v>
      </c>
      <c r="M40" s="68"/>
      <c r="N40" s="68"/>
      <c r="O40" s="68">
        <f>I40</f>
        <v>0</v>
      </c>
      <c r="P40" s="68"/>
      <c r="Q40" s="68"/>
    </row>
    <row r="41" spans="2:17" s="1" customFormat="1" ht="14.25" customHeight="1" thickTop="1" thickBot="1">
      <c r="B41" s="1136"/>
      <c r="C41" s="1139"/>
      <c r="D41" s="1113"/>
      <c r="E41" s="591" t="s">
        <v>306</v>
      </c>
      <c r="F41" s="583" t="s">
        <v>322</v>
      </c>
      <c r="G41" s="584"/>
      <c r="H41" s="1142"/>
      <c r="I41" s="78"/>
      <c r="J41" s="1145"/>
      <c r="L41" s="68"/>
      <c r="M41" s="68">
        <f>G41</f>
        <v>0</v>
      </c>
      <c r="N41" s="68"/>
      <c r="O41" s="68"/>
      <c r="P41" s="68">
        <f>I41</f>
        <v>0</v>
      </c>
      <c r="Q41" s="68"/>
    </row>
    <row r="42" spans="2:17" s="1" customFormat="1" ht="14.25" customHeight="1" thickTop="1">
      <c r="B42" s="1137"/>
      <c r="C42" s="1140"/>
      <c r="D42" s="1165"/>
      <c r="E42" s="596" t="s">
        <v>318</v>
      </c>
      <c r="F42" s="597" t="s">
        <v>322</v>
      </c>
      <c r="G42" s="604"/>
      <c r="H42" s="1143"/>
      <c r="I42" s="605"/>
      <c r="J42" s="1146"/>
      <c r="L42" s="68"/>
      <c r="M42" s="68"/>
      <c r="N42" s="68">
        <f>G42</f>
        <v>0</v>
      </c>
      <c r="O42" s="68"/>
      <c r="P42" s="68"/>
      <c r="Q42" s="68">
        <f>I42</f>
        <v>0</v>
      </c>
    </row>
    <row r="43" spans="2:17" s="1" customFormat="1" ht="14.25" customHeight="1" thickBot="1">
      <c r="B43" s="1135">
        <v>12</v>
      </c>
      <c r="C43" s="1138" t="s">
        <v>95</v>
      </c>
      <c r="D43" s="1112" t="s">
        <v>236</v>
      </c>
      <c r="E43" s="600" t="s">
        <v>5</v>
      </c>
      <c r="F43" s="601" t="s">
        <v>13</v>
      </c>
      <c r="G43" s="602"/>
      <c r="H43" s="1141" t="s">
        <v>14</v>
      </c>
      <c r="I43" s="603"/>
      <c r="J43" s="1144">
        <f>SUM(I43:I45)</f>
        <v>0</v>
      </c>
      <c r="L43" s="68">
        <f>G43</f>
        <v>0</v>
      </c>
      <c r="M43" s="68"/>
      <c r="N43" s="68"/>
      <c r="O43" s="68">
        <f>I43</f>
        <v>0</v>
      </c>
      <c r="P43" s="68"/>
      <c r="Q43" s="68"/>
    </row>
    <row r="44" spans="2:17" s="1" customFormat="1" ht="14.25" customHeight="1" thickTop="1" thickBot="1">
      <c r="B44" s="1136"/>
      <c r="C44" s="1139"/>
      <c r="D44" s="1113"/>
      <c r="E44" s="591" t="s">
        <v>306</v>
      </c>
      <c r="F44" s="583" t="s">
        <v>322</v>
      </c>
      <c r="G44" s="584"/>
      <c r="H44" s="1142"/>
      <c r="I44" s="78"/>
      <c r="J44" s="1145"/>
      <c r="L44" s="68"/>
      <c r="M44" s="68">
        <f>G44</f>
        <v>0</v>
      </c>
      <c r="N44" s="68"/>
      <c r="O44" s="68"/>
      <c r="P44" s="68">
        <f>I44</f>
        <v>0</v>
      </c>
      <c r="Q44" s="68"/>
    </row>
    <row r="45" spans="2:17" s="1" customFormat="1" ht="14.25" customHeight="1" thickTop="1">
      <c r="B45" s="1137"/>
      <c r="C45" s="1140"/>
      <c r="D45" s="1165"/>
      <c r="E45" s="596" t="s">
        <v>318</v>
      </c>
      <c r="F45" s="597" t="s">
        <v>322</v>
      </c>
      <c r="G45" s="604"/>
      <c r="H45" s="1143"/>
      <c r="I45" s="605"/>
      <c r="J45" s="1146"/>
      <c r="L45" s="68"/>
      <c r="M45" s="68"/>
      <c r="N45" s="68">
        <f>G45</f>
        <v>0</v>
      </c>
      <c r="O45" s="68"/>
      <c r="P45" s="68"/>
      <c r="Q45" s="68">
        <f>I45</f>
        <v>0</v>
      </c>
    </row>
    <row r="46" spans="2:17" s="1" customFormat="1" ht="14.25" customHeight="1" thickBot="1">
      <c r="B46" s="1135">
        <v>13</v>
      </c>
      <c r="C46" s="1138" t="s">
        <v>96</v>
      </c>
      <c r="D46" s="1112" t="s">
        <v>236</v>
      </c>
      <c r="E46" s="600" t="s">
        <v>5</v>
      </c>
      <c r="F46" s="601" t="s">
        <v>13</v>
      </c>
      <c r="G46" s="602"/>
      <c r="H46" s="1141" t="s">
        <v>14</v>
      </c>
      <c r="I46" s="603"/>
      <c r="J46" s="1144">
        <f>SUM(I46:I48)</f>
        <v>0</v>
      </c>
      <c r="L46" s="68">
        <f>G46</f>
        <v>0</v>
      </c>
      <c r="M46" s="68"/>
      <c r="N46" s="68"/>
      <c r="O46" s="68">
        <f>I46</f>
        <v>0</v>
      </c>
      <c r="P46" s="68"/>
      <c r="Q46" s="68"/>
    </row>
    <row r="47" spans="2:17" s="1" customFormat="1" ht="14.25" customHeight="1" thickTop="1" thickBot="1">
      <c r="B47" s="1136"/>
      <c r="C47" s="1139"/>
      <c r="D47" s="1113"/>
      <c r="E47" s="591" t="s">
        <v>306</v>
      </c>
      <c r="F47" s="583" t="s">
        <v>322</v>
      </c>
      <c r="G47" s="584"/>
      <c r="H47" s="1142"/>
      <c r="I47" s="78"/>
      <c r="J47" s="1145"/>
      <c r="L47" s="68"/>
      <c r="M47" s="68">
        <f>G47</f>
        <v>0</v>
      </c>
      <c r="N47" s="68"/>
      <c r="O47" s="68"/>
      <c r="P47" s="68">
        <f>I47</f>
        <v>0</v>
      </c>
      <c r="Q47" s="68"/>
    </row>
    <row r="48" spans="2:17" s="1" customFormat="1" ht="14.25" customHeight="1" thickTop="1">
      <c r="B48" s="1137"/>
      <c r="C48" s="1140"/>
      <c r="D48" s="1165"/>
      <c r="E48" s="596" t="s">
        <v>318</v>
      </c>
      <c r="F48" s="597" t="s">
        <v>322</v>
      </c>
      <c r="G48" s="604"/>
      <c r="H48" s="1143"/>
      <c r="I48" s="605"/>
      <c r="J48" s="1146"/>
      <c r="L48" s="68"/>
      <c r="M48" s="68"/>
      <c r="N48" s="68">
        <f>G48</f>
        <v>0</v>
      </c>
      <c r="O48" s="68"/>
      <c r="P48" s="68"/>
      <c r="Q48" s="68">
        <f>I48</f>
        <v>0</v>
      </c>
    </row>
    <row r="49" spans="2:17" s="1" customFormat="1" ht="14.25" customHeight="1" thickBot="1">
      <c r="B49" s="1159">
        <v>14</v>
      </c>
      <c r="C49" s="1150" t="s">
        <v>97</v>
      </c>
      <c r="D49" s="1162" t="s">
        <v>554</v>
      </c>
      <c r="E49" s="610" t="s">
        <v>5</v>
      </c>
      <c r="F49" s="611" t="s">
        <v>13</v>
      </c>
      <c r="G49" s="612" t="s">
        <v>249</v>
      </c>
      <c r="H49" s="1153" t="s">
        <v>14</v>
      </c>
      <c r="I49" s="613" t="s">
        <v>249</v>
      </c>
      <c r="J49" s="1156" t="s">
        <v>249</v>
      </c>
      <c r="L49" s="68" t="str">
        <f>G49</f>
        <v>―</v>
      </c>
      <c r="M49" s="68"/>
      <c r="N49" s="68"/>
      <c r="O49" s="68" t="str">
        <f>I49</f>
        <v>―</v>
      </c>
      <c r="P49" s="68"/>
      <c r="Q49" s="68"/>
    </row>
    <row r="50" spans="2:17" s="1" customFormat="1" ht="14.25" customHeight="1" thickTop="1" thickBot="1">
      <c r="B50" s="1160"/>
      <c r="C50" s="1151"/>
      <c r="D50" s="1163"/>
      <c r="E50" s="590" t="s">
        <v>306</v>
      </c>
      <c r="F50" s="581" t="s">
        <v>322</v>
      </c>
      <c r="G50" s="582" t="s">
        <v>248</v>
      </c>
      <c r="H50" s="1154"/>
      <c r="I50" s="477" t="s">
        <v>248</v>
      </c>
      <c r="J50" s="1157"/>
      <c r="L50" s="68"/>
      <c r="M50" s="68" t="str">
        <f>G50</f>
        <v>―</v>
      </c>
      <c r="N50" s="68"/>
      <c r="O50" s="68"/>
      <c r="P50" s="68" t="str">
        <f>I50</f>
        <v>―</v>
      </c>
      <c r="Q50" s="68"/>
    </row>
    <row r="51" spans="2:17" s="1" customFormat="1" ht="14.25" customHeight="1" thickTop="1">
      <c r="B51" s="1161"/>
      <c r="C51" s="1152"/>
      <c r="D51" s="1164"/>
      <c r="E51" s="614" t="s">
        <v>232</v>
      </c>
      <c r="F51" s="615" t="s">
        <v>322</v>
      </c>
      <c r="G51" s="616" t="s">
        <v>249</v>
      </c>
      <c r="H51" s="1155"/>
      <c r="I51" s="617" t="s">
        <v>249</v>
      </c>
      <c r="J51" s="1158"/>
      <c r="L51" s="68"/>
      <c r="M51" s="68"/>
      <c r="N51" s="68" t="str">
        <f>G51</f>
        <v>―</v>
      </c>
      <c r="O51" s="68"/>
      <c r="P51" s="68"/>
      <c r="Q51" s="68" t="str">
        <f>I51</f>
        <v>―</v>
      </c>
    </row>
    <row r="52" spans="2:17" s="1" customFormat="1" ht="14.25" customHeight="1" thickBot="1">
      <c r="B52" s="1135">
        <v>15</v>
      </c>
      <c r="C52" s="1138" t="s">
        <v>98</v>
      </c>
      <c r="D52" s="1112" t="s">
        <v>236</v>
      </c>
      <c r="E52" s="600" t="s">
        <v>5</v>
      </c>
      <c r="F52" s="601" t="s">
        <v>13</v>
      </c>
      <c r="G52" s="602"/>
      <c r="H52" s="1141" t="s">
        <v>14</v>
      </c>
      <c r="I52" s="603"/>
      <c r="J52" s="1144">
        <f>SUM(I52:I54)</f>
        <v>0</v>
      </c>
      <c r="L52" s="68">
        <f>G52</f>
        <v>0</v>
      </c>
      <c r="M52" s="68"/>
      <c r="N52" s="68"/>
      <c r="O52" s="68">
        <f>I52</f>
        <v>0</v>
      </c>
      <c r="P52" s="68"/>
      <c r="Q52" s="68"/>
    </row>
    <row r="53" spans="2:17" s="1" customFormat="1" ht="14.25" customHeight="1" thickTop="1" thickBot="1">
      <c r="B53" s="1136"/>
      <c r="C53" s="1139"/>
      <c r="D53" s="1113"/>
      <c r="E53" s="591" t="s">
        <v>306</v>
      </c>
      <c r="F53" s="583" t="s">
        <v>322</v>
      </c>
      <c r="G53" s="584"/>
      <c r="H53" s="1142"/>
      <c r="I53" s="78"/>
      <c r="J53" s="1145"/>
      <c r="L53" s="68"/>
      <c r="M53" s="68">
        <f>G53</f>
        <v>0</v>
      </c>
      <c r="N53" s="68"/>
      <c r="O53" s="68"/>
      <c r="P53" s="68">
        <f>I53</f>
        <v>0</v>
      </c>
      <c r="Q53" s="68"/>
    </row>
    <row r="54" spans="2:17" s="1" customFormat="1" ht="14.25" customHeight="1" thickTop="1">
      <c r="B54" s="1137"/>
      <c r="C54" s="1140"/>
      <c r="D54" s="1165"/>
      <c r="E54" s="596" t="s">
        <v>318</v>
      </c>
      <c r="F54" s="597" t="s">
        <v>322</v>
      </c>
      <c r="G54" s="604"/>
      <c r="H54" s="1143"/>
      <c r="I54" s="605"/>
      <c r="J54" s="1146"/>
      <c r="L54" s="68"/>
      <c r="M54" s="68"/>
      <c r="N54" s="68">
        <f>G54</f>
        <v>0</v>
      </c>
      <c r="O54" s="68"/>
      <c r="P54" s="68"/>
      <c r="Q54" s="68">
        <f>I54</f>
        <v>0</v>
      </c>
    </row>
    <row r="55" spans="2:17" s="1" customFormat="1" ht="14.25" customHeight="1" thickBot="1">
      <c r="B55" s="1135">
        <v>16</v>
      </c>
      <c r="C55" s="1138" t="s">
        <v>99</v>
      </c>
      <c r="D55" s="1112" t="s">
        <v>236</v>
      </c>
      <c r="E55" s="600" t="s">
        <v>5</v>
      </c>
      <c r="F55" s="601" t="s">
        <v>13</v>
      </c>
      <c r="G55" s="602"/>
      <c r="H55" s="1141" t="s">
        <v>14</v>
      </c>
      <c r="I55" s="603"/>
      <c r="J55" s="1144">
        <f>SUM(I55:I57)</f>
        <v>0</v>
      </c>
      <c r="L55" s="68">
        <f>G55</f>
        <v>0</v>
      </c>
      <c r="M55" s="68"/>
      <c r="N55" s="68"/>
      <c r="O55" s="68">
        <f>I55</f>
        <v>0</v>
      </c>
      <c r="P55" s="68"/>
      <c r="Q55" s="68"/>
    </row>
    <row r="56" spans="2:17" s="1" customFormat="1" ht="14.25" customHeight="1" thickTop="1" thickBot="1">
      <c r="B56" s="1136"/>
      <c r="C56" s="1139"/>
      <c r="D56" s="1113"/>
      <c r="E56" s="591" t="s">
        <v>306</v>
      </c>
      <c r="F56" s="583" t="s">
        <v>322</v>
      </c>
      <c r="G56" s="584"/>
      <c r="H56" s="1142"/>
      <c r="I56" s="78"/>
      <c r="J56" s="1145"/>
      <c r="L56" s="68"/>
      <c r="M56" s="68">
        <f>G56</f>
        <v>0</v>
      </c>
      <c r="N56" s="68"/>
      <c r="O56" s="68"/>
      <c r="P56" s="68">
        <f>I56</f>
        <v>0</v>
      </c>
      <c r="Q56" s="68"/>
    </row>
    <row r="57" spans="2:17" s="1" customFormat="1" ht="14.25" customHeight="1" thickTop="1">
      <c r="B57" s="1137"/>
      <c r="C57" s="1140"/>
      <c r="D57" s="1165"/>
      <c r="E57" s="596" t="s">
        <v>318</v>
      </c>
      <c r="F57" s="597" t="s">
        <v>322</v>
      </c>
      <c r="G57" s="604"/>
      <c r="H57" s="1143"/>
      <c r="I57" s="605"/>
      <c r="J57" s="1146"/>
      <c r="L57" s="68"/>
      <c r="M57" s="68"/>
      <c r="N57" s="68">
        <f>G57</f>
        <v>0</v>
      </c>
      <c r="O57" s="68"/>
      <c r="P57" s="68"/>
      <c r="Q57" s="68">
        <f>I57</f>
        <v>0</v>
      </c>
    </row>
    <row r="58" spans="2:17" s="1" customFormat="1" ht="14.25" customHeight="1" thickBot="1">
      <c r="B58" s="1159">
        <v>17</v>
      </c>
      <c r="C58" s="1150" t="s">
        <v>100</v>
      </c>
      <c r="D58" s="1162" t="s">
        <v>554</v>
      </c>
      <c r="E58" s="610" t="s">
        <v>5</v>
      </c>
      <c r="F58" s="611" t="s">
        <v>13</v>
      </c>
      <c r="G58" s="612" t="s">
        <v>249</v>
      </c>
      <c r="H58" s="1153" t="s">
        <v>14</v>
      </c>
      <c r="I58" s="613" t="s">
        <v>249</v>
      </c>
      <c r="J58" s="1156" t="s">
        <v>249</v>
      </c>
      <c r="L58" s="68" t="str">
        <f>G58</f>
        <v>―</v>
      </c>
      <c r="M58" s="68"/>
      <c r="N58" s="68"/>
      <c r="O58" s="68" t="str">
        <f>I58</f>
        <v>―</v>
      </c>
      <c r="P58" s="68"/>
      <c r="Q58" s="68"/>
    </row>
    <row r="59" spans="2:17" s="1" customFormat="1" ht="14.25" customHeight="1" thickTop="1" thickBot="1">
      <c r="B59" s="1160"/>
      <c r="C59" s="1151"/>
      <c r="D59" s="1163"/>
      <c r="E59" s="590" t="s">
        <v>306</v>
      </c>
      <c r="F59" s="581" t="s">
        <v>322</v>
      </c>
      <c r="G59" s="582" t="s">
        <v>248</v>
      </c>
      <c r="H59" s="1154"/>
      <c r="I59" s="477" t="s">
        <v>248</v>
      </c>
      <c r="J59" s="1157"/>
      <c r="L59" s="68"/>
      <c r="M59" s="68" t="str">
        <f>G59</f>
        <v>―</v>
      </c>
      <c r="N59" s="68"/>
      <c r="O59" s="68"/>
      <c r="P59" s="68" t="str">
        <f>I59</f>
        <v>―</v>
      </c>
      <c r="Q59" s="68"/>
    </row>
    <row r="60" spans="2:17" s="1" customFormat="1" ht="14.25" customHeight="1" thickTop="1">
      <c r="B60" s="1161"/>
      <c r="C60" s="1152"/>
      <c r="D60" s="1164"/>
      <c r="E60" s="614" t="s">
        <v>232</v>
      </c>
      <c r="F60" s="615" t="s">
        <v>322</v>
      </c>
      <c r="G60" s="616" t="s">
        <v>249</v>
      </c>
      <c r="H60" s="1155"/>
      <c r="I60" s="617" t="s">
        <v>249</v>
      </c>
      <c r="J60" s="1158"/>
      <c r="L60" s="68"/>
      <c r="M60" s="68"/>
      <c r="N60" s="68" t="str">
        <f>G60</f>
        <v>―</v>
      </c>
      <c r="O60" s="68"/>
      <c r="P60" s="68"/>
      <c r="Q60" s="68" t="str">
        <f>I60</f>
        <v>―</v>
      </c>
    </row>
    <row r="61" spans="2:17" s="1" customFormat="1" ht="14.25" customHeight="1" thickBot="1">
      <c r="B61" s="1135">
        <v>18</v>
      </c>
      <c r="C61" s="1138" t="s">
        <v>101</v>
      </c>
      <c r="D61" s="1112" t="s">
        <v>236</v>
      </c>
      <c r="E61" s="600" t="s">
        <v>5</v>
      </c>
      <c r="F61" s="601" t="s">
        <v>13</v>
      </c>
      <c r="G61" s="602"/>
      <c r="H61" s="1141" t="s">
        <v>14</v>
      </c>
      <c r="I61" s="603"/>
      <c r="J61" s="1144">
        <f>SUM(I61:I63)</f>
        <v>0</v>
      </c>
      <c r="L61" s="68">
        <f>G61</f>
        <v>0</v>
      </c>
      <c r="M61" s="68"/>
      <c r="N61" s="68"/>
      <c r="O61" s="68">
        <f>I61</f>
        <v>0</v>
      </c>
      <c r="P61" s="68"/>
      <c r="Q61" s="68"/>
    </row>
    <row r="62" spans="2:17" s="1" customFormat="1" ht="14.25" customHeight="1" thickTop="1" thickBot="1">
      <c r="B62" s="1136"/>
      <c r="C62" s="1139"/>
      <c r="D62" s="1113"/>
      <c r="E62" s="591" t="s">
        <v>306</v>
      </c>
      <c r="F62" s="583" t="s">
        <v>322</v>
      </c>
      <c r="G62" s="584"/>
      <c r="H62" s="1142"/>
      <c r="I62" s="78"/>
      <c r="J62" s="1145"/>
      <c r="L62" s="68"/>
      <c r="M62" s="68">
        <f>G62</f>
        <v>0</v>
      </c>
      <c r="N62" s="68"/>
      <c r="O62" s="68"/>
      <c r="P62" s="68">
        <f>I62</f>
        <v>0</v>
      </c>
      <c r="Q62" s="68"/>
    </row>
    <row r="63" spans="2:17" s="1" customFormat="1" ht="14.25" customHeight="1" thickTop="1">
      <c r="B63" s="1137"/>
      <c r="C63" s="1140"/>
      <c r="D63" s="1165"/>
      <c r="E63" s="596" t="s">
        <v>318</v>
      </c>
      <c r="F63" s="597" t="s">
        <v>322</v>
      </c>
      <c r="G63" s="604"/>
      <c r="H63" s="1143"/>
      <c r="I63" s="605"/>
      <c r="J63" s="1146"/>
      <c r="L63" s="68"/>
      <c r="M63" s="68"/>
      <c r="N63" s="68">
        <f>G63</f>
        <v>0</v>
      </c>
      <c r="O63" s="68"/>
      <c r="P63" s="68"/>
      <c r="Q63" s="68">
        <f>I63</f>
        <v>0</v>
      </c>
    </row>
    <row r="64" spans="2:17" s="1" customFormat="1" ht="14.25" customHeight="1" thickBot="1">
      <c r="B64" s="1135">
        <v>19</v>
      </c>
      <c r="C64" s="1138" t="s">
        <v>102</v>
      </c>
      <c r="D64" s="1112" t="s">
        <v>236</v>
      </c>
      <c r="E64" s="600" t="s">
        <v>5</v>
      </c>
      <c r="F64" s="601" t="s">
        <v>13</v>
      </c>
      <c r="G64" s="602"/>
      <c r="H64" s="1141" t="s">
        <v>14</v>
      </c>
      <c r="I64" s="603"/>
      <c r="J64" s="1144">
        <f>SUM(I64:I66)</f>
        <v>0</v>
      </c>
      <c r="L64" s="68">
        <f>G64</f>
        <v>0</v>
      </c>
      <c r="M64" s="68"/>
      <c r="N64" s="68"/>
      <c r="O64" s="68">
        <f>I64</f>
        <v>0</v>
      </c>
      <c r="P64" s="68"/>
      <c r="Q64" s="68"/>
    </row>
    <row r="65" spans="2:17" s="1" customFormat="1" ht="14.25" customHeight="1" thickTop="1" thickBot="1">
      <c r="B65" s="1136"/>
      <c r="C65" s="1139"/>
      <c r="D65" s="1113"/>
      <c r="E65" s="591" t="s">
        <v>306</v>
      </c>
      <c r="F65" s="583" t="s">
        <v>322</v>
      </c>
      <c r="G65" s="584"/>
      <c r="H65" s="1142"/>
      <c r="I65" s="78"/>
      <c r="J65" s="1145"/>
      <c r="L65" s="68"/>
      <c r="M65" s="68">
        <f>G65</f>
        <v>0</v>
      </c>
      <c r="N65" s="68"/>
      <c r="O65" s="68"/>
      <c r="P65" s="68">
        <f>I65</f>
        <v>0</v>
      </c>
      <c r="Q65" s="68"/>
    </row>
    <row r="66" spans="2:17" s="1" customFormat="1" ht="14.25" customHeight="1" thickTop="1">
      <c r="B66" s="1137"/>
      <c r="C66" s="1140"/>
      <c r="D66" s="1165"/>
      <c r="E66" s="596" t="s">
        <v>318</v>
      </c>
      <c r="F66" s="597" t="s">
        <v>322</v>
      </c>
      <c r="G66" s="604"/>
      <c r="H66" s="1143"/>
      <c r="I66" s="605"/>
      <c r="J66" s="1146"/>
      <c r="L66" s="68"/>
      <c r="M66" s="68"/>
      <c r="N66" s="68">
        <f>G66</f>
        <v>0</v>
      </c>
      <c r="O66" s="68"/>
      <c r="P66" s="68"/>
      <c r="Q66" s="68">
        <f>I66</f>
        <v>0</v>
      </c>
    </row>
    <row r="67" spans="2:17" s="1" customFormat="1" ht="14.25" customHeight="1" thickBot="1">
      <c r="B67" s="1135">
        <v>20</v>
      </c>
      <c r="C67" s="1138" t="s">
        <v>103</v>
      </c>
      <c r="D67" s="1112" t="s">
        <v>236</v>
      </c>
      <c r="E67" s="600" t="s">
        <v>5</v>
      </c>
      <c r="F67" s="601" t="s">
        <v>13</v>
      </c>
      <c r="G67" s="602"/>
      <c r="H67" s="1141" t="s">
        <v>14</v>
      </c>
      <c r="I67" s="603"/>
      <c r="J67" s="1144">
        <f>SUM(I67:I69)</f>
        <v>0</v>
      </c>
      <c r="L67" s="68">
        <f>G67</f>
        <v>0</v>
      </c>
      <c r="M67" s="68"/>
      <c r="N67" s="68"/>
      <c r="O67" s="68">
        <f>I67</f>
        <v>0</v>
      </c>
      <c r="P67" s="68"/>
      <c r="Q67" s="68"/>
    </row>
    <row r="68" spans="2:17" s="1" customFormat="1" ht="14.25" customHeight="1" thickTop="1" thickBot="1">
      <c r="B68" s="1136"/>
      <c r="C68" s="1139"/>
      <c r="D68" s="1113"/>
      <c r="E68" s="591" t="s">
        <v>306</v>
      </c>
      <c r="F68" s="583" t="s">
        <v>322</v>
      </c>
      <c r="G68" s="584"/>
      <c r="H68" s="1142"/>
      <c r="I68" s="78"/>
      <c r="J68" s="1145"/>
      <c r="L68" s="68"/>
      <c r="M68" s="68">
        <f>G68</f>
        <v>0</v>
      </c>
      <c r="N68" s="68"/>
      <c r="O68" s="68"/>
      <c r="P68" s="68">
        <f>I68</f>
        <v>0</v>
      </c>
      <c r="Q68" s="68"/>
    </row>
    <row r="69" spans="2:17" s="1" customFormat="1" ht="14.25" customHeight="1" thickTop="1">
      <c r="B69" s="1137"/>
      <c r="C69" s="1140"/>
      <c r="D69" s="1165"/>
      <c r="E69" s="596" t="s">
        <v>318</v>
      </c>
      <c r="F69" s="597" t="s">
        <v>322</v>
      </c>
      <c r="G69" s="604"/>
      <c r="H69" s="1143"/>
      <c r="I69" s="605"/>
      <c r="J69" s="1146"/>
      <c r="L69" s="68"/>
      <c r="M69" s="68"/>
      <c r="N69" s="68">
        <f>G69</f>
        <v>0</v>
      </c>
      <c r="O69" s="68"/>
      <c r="P69" s="68"/>
      <c r="Q69" s="68">
        <f>I69</f>
        <v>0</v>
      </c>
    </row>
    <row r="70" spans="2:17" s="1" customFormat="1" ht="14.25" customHeight="1" thickBot="1">
      <c r="B70" s="1135">
        <v>21</v>
      </c>
      <c r="C70" s="1138" t="s">
        <v>104</v>
      </c>
      <c r="D70" s="1112" t="s">
        <v>236</v>
      </c>
      <c r="E70" s="600" t="s">
        <v>5</v>
      </c>
      <c r="F70" s="601" t="s">
        <v>13</v>
      </c>
      <c r="G70" s="602"/>
      <c r="H70" s="1141" t="s">
        <v>14</v>
      </c>
      <c r="I70" s="603"/>
      <c r="J70" s="1144">
        <f>SUM(I70:I72)</f>
        <v>0</v>
      </c>
      <c r="L70" s="68">
        <f>G70</f>
        <v>0</v>
      </c>
      <c r="M70" s="68"/>
      <c r="N70" s="68"/>
      <c r="O70" s="68">
        <f>I70</f>
        <v>0</v>
      </c>
      <c r="P70" s="68"/>
      <c r="Q70" s="68"/>
    </row>
    <row r="71" spans="2:17" s="1" customFormat="1" ht="14.25" customHeight="1" thickTop="1" thickBot="1">
      <c r="B71" s="1136"/>
      <c r="C71" s="1139"/>
      <c r="D71" s="1113"/>
      <c r="E71" s="591" t="s">
        <v>306</v>
      </c>
      <c r="F71" s="583" t="s">
        <v>322</v>
      </c>
      <c r="G71" s="584"/>
      <c r="H71" s="1142"/>
      <c r="I71" s="78"/>
      <c r="J71" s="1145"/>
      <c r="L71" s="68"/>
      <c r="M71" s="68">
        <f>G71</f>
        <v>0</v>
      </c>
      <c r="N71" s="68"/>
      <c r="O71" s="68"/>
      <c r="P71" s="68">
        <f>I71</f>
        <v>0</v>
      </c>
      <c r="Q71" s="68"/>
    </row>
    <row r="72" spans="2:17" s="1" customFormat="1" ht="14.25" customHeight="1" thickTop="1">
      <c r="B72" s="1137"/>
      <c r="C72" s="1140"/>
      <c r="D72" s="1165"/>
      <c r="E72" s="596" t="s">
        <v>318</v>
      </c>
      <c r="F72" s="597" t="s">
        <v>322</v>
      </c>
      <c r="G72" s="604"/>
      <c r="H72" s="1143"/>
      <c r="I72" s="605"/>
      <c r="J72" s="1146"/>
      <c r="L72" s="68"/>
      <c r="M72" s="68"/>
      <c r="N72" s="68">
        <f>G72</f>
        <v>0</v>
      </c>
      <c r="O72" s="68"/>
      <c r="P72" s="68"/>
      <c r="Q72" s="68">
        <f>I72</f>
        <v>0</v>
      </c>
    </row>
    <row r="73" spans="2:17" s="1" customFormat="1" ht="14.25" customHeight="1" thickBot="1">
      <c r="B73" s="1135">
        <v>22</v>
      </c>
      <c r="C73" s="1138" t="s">
        <v>105</v>
      </c>
      <c r="D73" s="1112" t="s">
        <v>236</v>
      </c>
      <c r="E73" s="600" t="s">
        <v>5</v>
      </c>
      <c r="F73" s="601" t="s">
        <v>13</v>
      </c>
      <c r="G73" s="602"/>
      <c r="H73" s="1141" t="s">
        <v>14</v>
      </c>
      <c r="I73" s="603"/>
      <c r="J73" s="1144">
        <f>SUM(I73:I75)</f>
        <v>0</v>
      </c>
      <c r="L73" s="68">
        <f>G73</f>
        <v>0</v>
      </c>
      <c r="M73" s="68"/>
      <c r="N73" s="68"/>
      <c r="O73" s="68">
        <f>I73</f>
        <v>0</v>
      </c>
      <c r="P73" s="68"/>
      <c r="Q73" s="68"/>
    </row>
    <row r="74" spans="2:17" s="1" customFormat="1" ht="14.25" customHeight="1" thickTop="1" thickBot="1">
      <c r="B74" s="1136"/>
      <c r="C74" s="1139"/>
      <c r="D74" s="1113"/>
      <c r="E74" s="591" t="s">
        <v>306</v>
      </c>
      <c r="F74" s="583" t="s">
        <v>322</v>
      </c>
      <c r="G74" s="585"/>
      <c r="H74" s="1142"/>
      <c r="I74" s="476"/>
      <c r="J74" s="1145"/>
      <c r="L74" s="68"/>
      <c r="M74" s="68">
        <f>G74</f>
        <v>0</v>
      </c>
      <c r="N74" s="68"/>
      <c r="O74" s="68"/>
      <c r="P74" s="68">
        <f>I74</f>
        <v>0</v>
      </c>
      <c r="Q74" s="68"/>
    </row>
    <row r="75" spans="2:17" s="1" customFormat="1" ht="14.25" customHeight="1" thickTop="1">
      <c r="B75" s="1137"/>
      <c r="C75" s="1140"/>
      <c r="D75" s="1165"/>
      <c r="E75" s="596" t="s">
        <v>318</v>
      </c>
      <c r="F75" s="597" t="s">
        <v>322</v>
      </c>
      <c r="G75" s="604"/>
      <c r="H75" s="1143"/>
      <c r="I75" s="605"/>
      <c r="J75" s="1146"/>
      <c r="L75" s="68"/>
      <c r="M75" s="68"/>
      <c r="N75" s="68">
        <f>G75</f>
        <v>0</v>
      </c>
      <c r="O75" s="68"/>
      <c r="P75" s="68"/>
      <c r="Q75" s="68">
        <f>I75</f>
        <v>0</v>
      </c>
    </row>
    <row r="76" spans="2:17" s="1" customFormat="1" ht="14.25" customHeight="1" thickBot="1">
      <c r="B76" s="1135">
        <v>23</v>
      </c>
      <c r="C76" s="1138" t="s">
        <v>106</v>
      </c>
      <c r="D76" s="1112" t="s">
        <v>236</v>
      </c>
      <c r="E76" s="600" t="s">
        <v>5</v>
      </c>
      <c r="F76" s="601" t="s">
        <v>13</v>
      </c>
      <c r="G76" s="602"/>
      <c r="H76" s="1141" t="s">
        <v>14</v>
      </c>
      <c r="I76" s="603"/>
      <c r="J76" s="1144">
        <f>SUM(I76:I78)</f>
        <v>0</v>
      </c>
      <c r="L76" s="68">
        <f>G76</f>
        <v>0</v>
      </c>
      <c r="M76" s="68"/>
      <c r="N76" s="68"/>
      <c r="O76" s="68">
        <f>I76</f>
        <v>0</v>
      </c>
      <c r="P76" s="68"/>
      <c r="Q76" s="68"/>
    </row>
    <row r="77" spans="2:17" s="1" customFormat="1" ht="14.25" customHeight="1" thickTop="1" thickBot="1">
      <c r="B77" s="1136"/>
      <c r="C77" s="1139"/>
      <c r="D77" s="1113"/>
      <c r="E77" s="591" t="s">
        <v>306</v>
      </c>
      <c r="F77" s="583" t="s">
        <v>322</v>
      </c>
      <c r="G77" s="584"/>
      <c r="H77" s="1142"/>
      <c r="I77" s="78"/>
      <c r="J77" s="1145"/>
      <c r="L77" s="68"/>
      <c r="M77" s="68">
        <f>G77</f>
        <v>0</v>
      </c>
      <c r="N77" s="68"/>
      <c r="O77" s="68"/>
      <c r="P77" s="68">
        <f>I77</f>
        <v>0</v>
      </c>
      <c r="Q77" s="68"/>
    </row>
    <row r="78" spans="2:17" s="1" customFormat="1" ht="14.25" customHeight="1" thickTop="1">
      <c r="B78" s="1137"/>
      <c r="C78" s="1140"/>
      <c r="D78" s="1165"/>
      <c r="E78" s="596" t="s">
        <v>318</v>
      </c>
      <c r="F78" s="597" t="s">
        <v>322</v>
      </c>
      <c r="G78" s="604"/>
      <c r="H78" s="1143"/>
      <c r="I78" s="605"/>
      <c r="J78" s="1146"/>
      <c r="L78" s="68"/>
      <c r="M78" s="68"/>
      <c r="N78" s="68">
        <f>G78</f>
        <v>0</v>
      </c>
      <c r="O78" s="68"/>
      <c r="P78" s="68"/>
      <c r="Q78" s="68">
        <f>I78</f>
        <v>0</v>
      </c>
    </row>
    <row r="79" spans="2:17" s="1" customFormat="1" ht="14.25" customHeight="1" thickBot="1">
      <c r="B79" s="1135">
        <v>24</v>
      </c>
      <c r="C79" s="1138" t="s">
        <v>107</v>
      </c>
      <c r="D79" s="1112" t="s">
        <v>236</v>
      </c>
      <c r="E79" s="600" t="s">
        <v>5</v>
      </c>
      <c r="F79" s="601" t="s">
        <v>13</v>
      </c>
      <c r="G79" s="602"/>
      <c r="H79" s="1141" t="s">
        <v>14</v>
      </c>
      <c r="I79" s="603"/>
      <c r="J79" s="1144">
        <f>SUM(I79:I81)</f>
        <v>0</v>
      </c>
      <c r="L79" s="68">
        <f>G79</f>
        <v>0</v>
      </c>
      <c r="M79" s="68"/>
      <c r="N79" s="68"/>
      <c r="O79" s="68">
        <f>I79</f>
        <v>0</v>
      </c>
      <c r="P79" s="68"/>
      <c r="Q79" s="68"/>
    </row>
    <row r="80" spans="2:17" s="1" customFormat="1" ht="14.25" customHeight="1" thickTop="1" thickBot="1">
      <c r="B80" s="1136"/>
      <c r="C80" s="1139"/>
      <c r="D80" s="1113"/>
      <c r="E80" s="591" t="s">
        <v>306</v>
      </c>
      <c r="F80" s="583" t="s">
        <v>322</v>
      </c>
      <c r="G80" s="584"/>
      <c r="H80" s="1142"/>
      <c r="I80" s="78"/>
      <c r="J80" s="1145"/>
      <c r="L80" s="68"/>
      <c r="M80" s="68">
        <f>G80</f>
        <v>0</v>
      </c>
      <c r="N80" s="68"/>
      <c r="O80" s="68"/>
      <c r="P80" s="68">
        <f>I80</f>
        <v>0</v>
      </c>
      <c r="Q80" s="68"/>
    </row>
    <row r="81" spans="2:17" s="1" customFormat="1" ht="14.25" customHeight="1" thickTop="1">
      <c r="B81" s="1137"/>
      <c r="C81" s="1140"/>
      <c r="D81" s="1165"/>
      <c r="E81" s="596" t="s">
        <v>318</v>
      </c>
      <c r="F81" s="597" t="s">
        <v>322</v>
      </c>
      <c r="G81" s="604"/>
      <c r="H81" s="1143"/>
      <c r="I81" s="605"/>
      <c r="J81" s="1146"/>
      <c r="L81" s="68"/>
      <c r="M81" s="68"/>
      <c r="N81" s="68">
        <f>G81</f>
        <v>0</v>
      </c>
      <c r="O81" s="68"/>
      <c r="P81" s="68"/>
      <c r="Q81" s="68">
        <f>I81</f>
        <v>0</v>
      </c>
    </row>
    <row r="82" spans="2:17" s="1" customFormat="1" ht="14.25" customHeight="1" thickBot="1">
      <c r="B82" s="1135">
        <v>25</v>
      </c>
      <c r="C82" s="1138" t="s">
        <v>108</v>
      </c>
      <c r="D82" s="1112" t="s">
        <v>236</v>
      </c>
      <c r="E82" s="600" t="s">
        <v>5</v>
      </c>
      <c r="F82" s="601" t="s">
        <v>13</v>
      </c>
      <c r="G82" s="602"/>
      <c r="H82" s="1141" t="s">
        <v>14</v>
      </c>
      <c r="I82" s="603"/>
      <c r="J82" s="1144">
        <f>SUM(I82:I84)</f>
        <v>0</v>
      </c>
      <c r="L82" s="68">
        <f>G82</f>
        <v>0</v>
      </c>
      <c r="M82" s="68"/>
      <c r="N82" s="68"/>
      <c r="O82" s="68">
        <f>I82</f>
        <v>0</v>
      </c>
      <c r="P82" s="68"/>
      <c r="Q82" s="68"/>
    </row>
    <row r="83" spans="2:17" s="1" customFormat="1" ht="14.25" customHeight="1" thickTop="1" thickBot="1">
      <c r="B83" s="1136"/>
      <c r="C83" s="1139"/>
      <c r="D83" s="1113"/>
      <c r="E83" s="591" t="s">
        <v>306</v>
      </c>
      <c r="F83" s="583" t="s">
        <v>322</v>
      </c>
      <c r="G83" s="584"/>
      <c r="H83" s="1142"/>
      <c r="I83" s="78"/>
      <c r="J83" s="1145"/>
      <c r="L83" s="68"/>
      <c r="M83" s="68">
        <f>G83</f>
        <v>0</v>
      </c>
      <c r="N83" s="68"/>
      <c r="O83" s="68"/>
      <c r="P83" s="68">
        <f>I83</f>
        <v>0</v>
      </c>
      <c r="Q83" s="68"/>
    </row>
    <row r="84" spans="2:17" s="1" customFormat="1" ht="14.25" customHeight="1" thickTop="1">
      <c r="B84" s="1137"/>
      <c r="C84" s="1140"/>
      <c r="D84" s="1165"/>
      <c r="E84" s="596" t="s">
        <v>318</v>
      </c>
      <c r="F84" s="597" t="s">
        <v>322</v>
      </c>
      <c r="G84" s="604"/>
      <c r="H84" s="1143"/>
      <c r="I84" s="605"/>
      <c r="J84" s="1146"/>
      <c r="L84" s="68"/>
      <c r="M84" s="68"/>
      <c r="N84" s="68">
        <f>G84</f>
        <v>0</v>
      </c>
      <c r="O84" s="68"/>
      <c r="P84" s="68"/>
      <c r="Q84" s="68">
        <f>I84</f>
        <v>0</v>
      </c>
    </row>
    <row r="85" spans="2:17" s="1" customFormat="1" ht="14.25" customHeight="1" thickBot="1">
      <c r="B85" s="1135">
        <v>26</v>
      </c>
      <c r="C85" s="1138" t="s">
        <v>109</v>
      </c>
      <c r="D85" s="1112" t="s">
        <v>236</v>
      </c>
      <c r="E85" s="600" t="s">
        <v>5</v>
      </c>
      <c r="F85" s="601" t="s">
        <v>13</v>
      </c>
      <c r="G85" s="602"/>
      <c r="H85" s="1141" t="s">
        <v>14</v>
      </c>
      <c r="I85" s="603"/>
      <c r="J85" s="1144">
        <f>SUM(I85:I87)</f>
        <v>0</v>
      </c>
      <c r="L85" s="68">
        <f>G85</f>
        <v>0</v>
      </c>
      <c r="M85" s="68"/>
      <c r="N85" s="68"/>
      <c r="O85" s="68">
        <f>I85</f>
        <v>0</v>
      </c>
      <c r="P85" s="68"/>
      <c r="Q85" s="68"/>
    </row>
    <row r="86" spans="2:17" s="1" customFormat="1" ht="14.25" customHeight="1" thickTop="1" thickBot="1">
      <c r="B86" s="1136"/>
      <c r="C86" s="1139"/>
      <c r="D86" s="1113"/>
      <c r="E86" s="591" t="s">
        <v>306</v>
      </c>
      <c r="F86" s="583" t="s">
        <v>322</v>
      </c>
      <c r="G86" s="584"/>
      <c r="H86" s="1142"/>
      <c r="I86" s="78"/>
      <c r="J86" s="1145"/>
      <c r="L86" s="68"/>
      <c r="M86" s="68">
        <f>G86</f>
        <v>0</v>
      </c>
      <c r="N86" s="68"/>
      <c r="O86" s="68"/>
      <c r="P86" s="68">
        <f>I86</f>
        <v>0</v>
      </c>
      <c r="Q86" s="68"/>
    </row>
    <row r="87" spans="2:17" s="1" customFormat="1" ht="14.25" customHeight="1" thickTop="1">
      <c r="B87" s="1137"/>
      <c r="C87" s="1140"/>
      <c r="D87" s="1165"/>
      <c r="E87" s="596" t="s">
        <v>318</v>
      </c>
      <c r="F87" s="597" t="s">
        <v>322</v>
      </c>
      <c r="G87" s="604"/>
      <c r="H87" s="1143"/>
      <c r="I87" s="605"/>
      <c r="J87" s="1146"/>
      <c r="L87" s="68"/>
      <c r="M87" s="68"/>
      <c r="N87" s="68">
        <f>G87</f>
        <v>0</v>
      </c>
      <c r="O87" s="68"/>
      <c r="P87" s="68"/>
      <c r="Q87" s="68">
        <f>I87</f>
        <v>0</v>
      </c>
    </row>
    <row r="88" spans="2:17" s="1" customFormat="1" ht="14.25" customHeight="1" thickBot="1">
      <c r="B88" s="1135">
        <v>27</v>
      </c>
      <c r="C88" s="1138" t="s">
        <v>110</v>
      </c>
      <c r="D88" s="1112" t="s">
        <v>236</v>
      </c>
      <c r="E88" s="600" t="s">
        <v>5</v>
      </c>
      <c r="F88" s="601" t="s">
        <v>13</v>
      </c>
      <c r="G88" s="602"/>
      <c r="H88" s="1141" t="s">
        <v>14</v>
      </c>
      <c r="I88" s="603"/>
      <c r="J88" s="1144">
        <f>SUM(I88:I90)</f>
        <v>0</v>
      </c>
      <c r="L88" s="68">
        <f>G88</f>
        <v>0</v>
      </c>
      <c r="M88" s="68"/>
      <c r="N88" s="68"/>
      <c r="O88" s="68">
        <f>I88</f>
        <v>0</v>
      </c>
      <c r="P88" s="68"/>
      <c r="Q88" s="68"/>
    </row>
    <row r="89" spans="2:17" s="1" customFormat="1" ht="14.25" customHeight="1" thickTop="1" thickBot="1">
      <c r="B89" s="1136"/>
      <c r="C89" s="1139"/>
      <c r="D89" s="1113"/>
      <c r="E89" s="591" t="s">
        <v>306</v>
      </c>
      <c r="F89" s="583" t="s">
        <v>322</v>
      </c>
      <c r="G89" s="584"/>
      <c r="H89" s="1142"/>
      <c r="I89" s="78"/>
      <c r="J89" s="1145"/>
      <c r="L89" s="68"/>
      <c r="M89" s="68">
        <f>G89</f>
        <v>0</v>
      </c>
      <c r="N89" s="68"/>
      <c r="O89" s="68"/>
      <c r="P89" s="68">
        <f>I89</f>
        <v>0</v>
      </c>
      <c r="Q89" s="68"/>
    </row>
    <row r="90" spans="2:17" s="1" customFormat="1" ht="14.25" customHeight="1" thickTop="1">
      <c r="B90" s="1137"/>
      <c r="C90" s="1140"/>
      <c r="D90" s="1165"/>
      <c r="E90" s="596" t="s">
        <v>318</v>
      </c>
      <c r="F90" s="597" t="s">
        <v>322</v>
      </c>
      <c r="G90" s="604"/>
      <c r="H90" s="1143"/>
      <c r="I90" s="605"/>
      <c r="J90" s="1146"/>
      <c r="L90" s="68"/>
      <c r="M90" s="68"/>
      <c r="N90" s="68">
        <f>G90</f>
        <v>0</v>
      </c>
      <c r="O90" s="68"/>
      <c r="P90" s="68"/>
      <c r="Q90" s="68">
        <f>I90</f>
        <v>0</v>
      </c>
    </row>
    <row r="91" spans="2:17" s="1" customFormat="1" ht="14.25" customHeight="1" thickBot="1">
      <c r="B91" s="1135">
        <v>28</v>
      </c>
      <c r="C91" s="1138" t="s">
        <v>111</v>
      </c>
      <c r="D91" s="1112" t="s">
        <v>236</v>
      </c>
      <c r="E91" s="600" t="s">
        <v>5</v>
      </c>
      <c r="F91" s="601" t="s">
        <v>13</v>
      </c>
      <c r="G91" s="602"/>
      <c r="H91" s="1141" t="s">
        <v>14</v>
      </c>
      <c r="I91" s="603"/>
      <c r="J91" s="1144">
        <f>SUM(I91:I93)</f>
        <v>0</v>
      </c>
      <c r="L91" s="68">
        <f>G91</f>
        <v>0</v>
      </c>
      <c r="M91" s="68"/>
      <c r="N91" s="68"/>
      <c r="O91" s="68">
        <f>I91</f>
        <v>0</v>
      </c>
      <c r="P91" s="68"/>
      <c r="Q91" s="68"/>
    </row>
    <row r="92" spans="2:17" s="1" customFormat="1" ht="14.25" customHeight="1" thickTop="1" thickBot="1">
      <c r="B92" s="1136"/>
      <c r="C92" s="1139"/>
      <c r="D92" s="1113"/>
      <c r="E92" s="591" t="s">
        <v>306</v>
      </c>
      <c r="F92" s="583" t="s">
        <v>322</v>
      </c>
      <c r="G92" s="584"/>
      <c r="H92" s="1142"/>
      <c r="I92" s="78"/>
      <c r="J92" s="1145"/>
      <c r="L92" s="68"/>
      <c r="M92" s="68">
        <f>G92</f>
        <v>0</v>
      </c>
      <c r="N92" s="68"/>
      <c r="O92" s="68"/>
      <c r="P92" s="68">
        <f>I92</f>
        <v>0</v>
      </c>
      <c r="Q92" s="68"/>
    </row>
    <row r="93" spans="2:17" s="1" customFormat="1" ht="14.25" customHeight="1" thickTop="1">
      <c r="B93" s="1137"/>
      <c r="C93" s="1140"/>
      <c r="D93" s="1165"/>
      <c r="E93" s="596" t="s">
        <v>318</v>
      </c>
      <c r="F93" s="597" t="s">
        <v>322</v>
      </c>
      <c r="G93" s="604"/>
      <c r="H93" s="1143"/>
      <c r="I93" s="605"/>
      <c r="J93" s="1146"/>
      <c r="L93" s="68"/>
      <c r="M93" s="68"/>
      <c r="N93" s="68">
        <f>G93</f>
        <v>0</v>
      </c>
      <c r="O93" s="68"/>
      <c r="P93" s="68"/>
      <c r="Q93" s="68">
        <f>I93</f>
        <v>0</v>
      </c>
    </row>
    <row r="94" spans="2:17" s="1" customFormat="1" ht="14.25" customHeight="1" thickBot="1">
      <c r="B94" s="1135">
        <v>29</v>
      </c>
      <c r="C94" s="1138" t="s">
        <v>112</v>
      </c>
      <c r="D94" s="1112" t="s">
        <v>236</v>
      </c>
      <c r="E94" s="600" t="s">
        <v>5</v>
      </c>
      <c r="F94" s="601" t="s">
        <v>13</v>
      </c>
      <c r="G94" s="602"/>
      <c r="H94" s="1141" t="s">
        <v>14</v>
      </c>
      <c r="I94" s="603"/>
      <c r="J94" s="1144">
        <f>SUM(I94:I96)</f>
        <v>0</v>
      </c>
      <c r="L94" s="68">
        <f>G94</f>
        <v>0</v>
      </c>
      <c r="M94" s="68"/>
      <c r="N94" s="68"/>
      <c r="O94" s="68">
        <f>I94</f>
        <v>0</v>
      </c>
      <c r="P94" s="68"/>
      <c r="Q94" s="68"/>
    </row>
    <row r="95" spans="2:17" s="1" customFormat="1" ht="14.25" customHeight="1" thickTop="1" thickBot="1">
      <c r="B95" s="1136"/>
      <c r="C95" s="1139"/>
      <c r="D95" s="1113"/>
      <c r="E95" s="591" t="s">
        <v>306</v>
      </c>
      <c r="F95" s="583" t="s">
        <v>322</v>
      </c>
      <c r="G95" s="584"/>
      <c r="H95" s="1142"/>
      <c r="I95" s="78"/>
      <c r="J95" s="1145"/>
      <c r="L95" s="68"/>
      <c r="M95" s="68">
        <f>G95</f>
        <v>0</v>
      </c>
      <c r="N95" s="68"/>
      <c r="O95" s="68"/>
      <c r="P95" s="68">
        <f>I95</f>
        <v>0</v>
      </c>
      <c r="Q95" s="68"/>
    </row>
    <row r="96" spans="2:17" s="1" customFormat="1" ht="14.25" customHeight="1" thickTop="1">
      <c r="B96" s="1137"/>
      <c r="C96" s="1140"/>
      <c r="D96" s="1165"/>
      <c r="E96" s="596" t="s">
        <v>318</v>
      </c>
      <c r="F96" s="597" t="s">
        <v>322</v>
      </c>
      <c r="G96" s="604"/>
      <c r="H96" s="1143"/>
      <c r="I96" s="605"/>
      <c r="J96" s="1146"/>
      <c r="L96" s="68"/>
      <c r="M96" s="68"/>
      <c r="N96" s="68">
        <f>G96</f>
        <v>0</v>
      </c>
      <c r="O96" s="68"/>
      <c r="P96" s="68"/>
      <c r="Q96" s="68">
        <f>I96</f>
        <v>0</v>
      </c>
    </row>
    <row r="97" spans="2:17" s="1" customFormat="1" ht="14.25" customHeight="1" thickBot="1">
      <c r="B97" s="1135">
        <v>30</v>
      </c>
      <c r="C97" s="1138" t="s">
        <v>113</v>
      </c>
      <c r="D97" s="1112" t="s">
        <v>236</v>
      </c>
      <c r="E97" s="600" t="s">
        <v>5</v>
      </c>
      <c r="F97" s="601" t="s">
        <v>13</v>
      </c>
      <c r="G97" s="602"/>
      <c r="H97" s="1141" t="s">
        <v>14</v>
      </c>
      <c r="I97" s="603"/>
      <c r="J97" s="1144">
        <f>SUM(I97:I99)</f>
        <v>0</v>
      </c>
      <c r="L97" s="68">
        <f>G97</f>
        <v>0</v>
      </c>
      <c r="M97" s="68"/>
      <c r="N97" s="68"/>
      <c r="O97" s="68">
        <f>I97</f>
        <v>0</v>
      </c>
      <c r="P97" s="68"/>
      <c r="Q97" s="68"/>
    </row>
    <row r="98" spans="2:17" s="1" customFormat="1" ht="14.25" customHeight="1" thickTop="1" thickBot="1">
      <c r="B98" s="1136"/>
      <c r="C98" s="1139"/>
      <c r="D98" s="1113"/>
      <c r="E98" s="591" t="s">
        <v>306</v>
      </c>
      <c r="F98" s="583" t="s">
        <v>322</v>
      </c>
      <c r="G98" s="584"/>
      <c r="H98" s="1142"/>
      <c r="I98" s="78"/>
      <c r="J98" s="1145"/>
      <c r="L98" s="68"/>
      <c r="M98" s="68">
        <f>G98</f>
        <v>0</v>
      </c>
      <c r="N98" s="68"/>
      <c r="O98" s="68"/>
      <c r="P98" s="68">
        <f>I98</f>
        <v>0</v>
      </c>
      <c r="Q98" s="68"/>
    </row>
    <row r="99" spans="2:17" s="1" customFormat="1" ht="14.25" customHeight="1" thickTop="1">
      <c r="B99" s="1137"/>
      <c r="C99" s="1140"/>
      <c r="D99" s="1165"/>
      <c r="E99" s="596" t="s">
        <v>318</v>
      </c>
      <c r="F99" s="597" t="s">
        <v>322</v>
      </c>
      <c r="G99" s="604"/>
      <c r="H99" s="1143"/>
      <c r="I99" s="605"/>
      <c r="J99" s="1146"/>
      <c r="L99" s="68"/>
      <c r="M99" s="68"/>
      <c r="N99" s="68">
        <f>G99</f>
        <v>0</v>
      </c>
      <c r="O99" s="68"/>
      <c r="P99" s="68"/>
      <c r="Q99" s="68">
        <f>I99</f>
        <v>0</v>
      </c>
    </row>
    <row r="100" spans="2:17" s="1" customFormat="1" ht="14.25" customHeight="1" thickBot="1">
      <c r="B100" s="1135">
        <v>31</v>
      </c>
      <c r="C100" s="1138" t="s">
        <v>114</v>
      </c>
      <c r="D100" s="1112" t="s">
        <v>236</v>
      </c>
      <c r="E100" s="600" t="s">
        <v>5</v>
      </c>
      <c r="F100" s="601" t="s">
        <v>13</v>
      </c>
      <c r="G100" s="602"/>
      <c r="H100" s="1141" t="s">
        <v>14</v>
      </c>
      <c r="I100" s="603"/>
      <c r="J100" s="1144">
        <f>SUM(I100:I102)</f>
        <v>0</v>
      </c>
      <c r="L100" s="68">
        <f>G100</f>
        <v>0</v>
      </c>
      <c r="M100" s="68"/>
      <c r="N100" s="68"/>
      <c r="O100" s="68">
        <f>I100</f>
        <v>0</v>
      </c>
      <c r="P100" s="68"/>
      <c r="Q100" s="68"/>
    </row>
    <row r="101" spans="2:17" s="1" customFormat="1" ht="14.25" customHeight="1" thickTop="1" thickBot="1">
      <c r="B101" s="1136"/>
      <c r="C101" s="1139"/>
      <c r="D101" s="1113"/>
      <c r="E101" s="591" t="s">
        <v>306</v>
      </c>
      <c r="F101" s="583" t="s">
        <v>322</v>
      </c>
      <c r="G101" s="584"/>
      <c r="H101" s="1142"/>
      <c r="I101" s="78"/>
      <c r="J101" s="1145"/>
      <c r="L101" s="68"/>
      <c r="M101" s="68">
        <f>G101</f>
        <v>0</v>
      </c>
      <c r="N101" s="68"/>
      <c r="O101" s="68"/>
      <c r="P101" s="68">
        <f>I101</f>
        <v>0</v>
      </c>
      <c r="Q101" s="68"/>
    </row>
    <row r="102" spans="2:17" s="1" customFormat="1" ht="14.25" customHeight="1" thickTop="1">
      <c r="B102" s="1137"/>
      <c r="C102" s="1140"/>
      <c r="D102" s="1165"/>
      <c r="E102" s="596" t="s">
        <v>318</v>
      </c>
      <c r="F102" s="597" t="s">
        <v>322</v>
      </c>
      <c r="G102" s="604"/>
      <c r="H102" s="1143"/>
      <c r="I102" s="605"/>
      <c r="J102" s="1146"/>
      <c r="L102" s="68"/>
      <c r="M102" s="68"/>
      <c r="N102" s="68">
        <f>G102</f>
        <v>0</v>
      </c>
      <c r="O102" s="68"/>
      <c r="P102" s="68"/>
      <c r="Q102" s="68">
        <f>I102</f>
        <v>0</v>
      </c>
    </row>
    <row r="103" spans="2:17" s="1" customFormat="1" ht="14.25" customHeight="1" thickBot="1">
      <c r="B103" s="1135">
        <v>32</v>
      </c>
      <c r="C103" s="1138" t="s">
        <v>115</v>
      </c>
      <c r="D103" s="1112" t="s">
        <v>236</v>
      </c>
      <c r="E103" s="600" t="s">
        <v>5</v>
      </c>
      <c r="F103" s="601" t="s">
        <v>13</v>
      </c>
      <c r="G103" s="602"/>
      <c r="H103" s="1141" t="s">
        <v>14</v>
      </c>
      <c r="I103" s="603"/>
      <c r="J103" s="1144">
        <f>SUM(I103:I105)</f>
        <v>0</v>
      </c>
      <c r="L103" s="68">
        <f>G103</f>
        <v>0</v>
      </c>
      <c r="M103" s="68"/>
      <c r="N103" s="68"/>
      <c r="O103" s="68">
        <f>I103</f>
        <v>0</v>
      </c>
      <c r="P103" s="68"/>
      <c r="Q103" s="68"/>
    </row>
    <row r="104" spans="2:17" s="1" customFormat="1" ht="14.25" customHeight="1" thickTop="1" thickBot="1">
      <c r="B104" s="1136"/>
      <c r="C104" s="1139"/>
      <c r="D104" s="1113"/>
      <c r="E104" s="591" t="s">
        <v>306</v>
      </c>
      <c r="F104" s="583" t="s">
        <v>322</v>
      </c>
      <c r="G104" s="584"/>
      <c r="H104" s="1142"/>
      <c r="I104" s="78"/>
      <c r="J104" s="1145"/>
      <c r="L104" s="68"/>
      <c r="M104" s="68">
        <f>G104</f>
        <v>0</v>
      </c>
      <c r="N104" s="68"/>
      <c r="O104" s="68"/>
      <c r="P104" s="68">
        <f>I104</f>
        <v>0</v>
      </c>
      <c r="Q104" s="68"/>
    </row>
    <row r="105" spans="2:17" s="1" customFormat="1" ht="14.25" customHeight="1" thickTop="1">
      <c r="B105" s="1137"/>
      <c r="C105" s="1140"/>
      <c r="D105" s="1165"/>
      <c r="E105" s="596" t="s">
        <v>318</v>
      </c>
      <c r="F105" s="597" t="s">
        <v>322</v>
      </c>
      <c r="G105" s="604"/>
      <c r="H105" s="1143"/>
      <c r="I105" s="605"/>
      <c r="J105" s="1146"/>
      <c r="L105" s="68"/>
      <c r="M105" s="68"/>
      <c r="N105" s="68">
        <f>G105</f>
        <v>0</v>
      </c>
      <c r="O105" s="68"/>
      <c r="P105" s="68"/>
      <c r="Q105" s="68">
        <f>I105</f>
        <v>0</v>
      </c>
    </row>
    <row r="106" spans="2:17" s="1" customFormat="1" ht="14.25" customHeight="1" thickBot="1">
      <c r="B106" s="1135">
        <v>33</v>
      </c>
      <c r="C106" s="1138" t="s">
        <v>116</v>
      </c>
      <c r="D106" s="1112" t="s">
        <v>236</v>
      </c>
      <c r="E106" s="600" t="s">
        <v>5</v>
      </c>
      <c r="F106" s="601" t="s">
        <v>13</v>
      </c>
      <c r="G106" s="602"/>
      <c r="H106" s="1141" t="s">
        <v>14</v>
      </c>
      <c r="I106" s="603"/>
      <c r="J106" s="1144">
        <f>SUM(I106:I108)</f>
        <v>0</v>
      </c>
      <c r="L106" s="68">
        <f>G106</f>
        <v>0</v>
      </c>
      <c r="M106" s="68"/>
      <c r="N106" s="68"/>
      <c r="O106" s="68">
        <f>I106</f>
        <v>0</v>
      </c>
      <c r="P106" s="68"/>
      <c r="Q106" s="68"/>
    </row>
    <row r="107" spans="2:17" s="1" customFormat="1" ht="14.25" customHeight="1" thickTop="1" thickBot="1">
      <c r="B107" s="1136"/>
      <c r="C107" s="1139"/>
      <c r="D107" s="1113"/>
      <c r="E107" s="591" t="s">
        <v>306</v>
      </c>
      <c r="F107" s="583" t="s">
        <v>322</v>
      </c>
      <c r="G107" s="584"/>
      <c r="H107" s="1142"/>
      <c r="I107" s="78"/>
      <c r="J107" s="1145"/>
      <c r="L107" s="68"/>
      <c r="M107" s="68">
        <f>G107</f>
        <v>0</v>
      </c>
      <c r="N107" s="68"/>
      <c r="O107" s="68"/>
      <c r="P107" s="68">
        <f>I107</f>
        <v>0</v>
      </c>
      <c r="Q107" s="68"/>
    </row>
    <row r="108" spans="2:17" s="1" customFormat="1" ht="14.25" customHeight="1" thickTop="1">
      <c r="B108" s="1137"/>
      <c r="C108" s="1140"/>
      <c r="D108" s="1165"/>
      <c r="E108" s="596" t="s">
        <v>318</v>
      </c>
      <c r="F108" s="597" t="s">
        <v>322</v>
      </c>
      <c r="G108" s="604"/>
      <c r="H108" s="1143"/>
      <c r="I108" s="605"/>
      <c r="J108" s="1146"/>
      <c r="L108" s="68"/>
      <c r="M108" s="68"/>
      <c r="N108" s="68">
        <f>G108</f>
        <v>0</v>
      </c>
      <c r="O108" s="68"/>
      <c r="P108" s="68"/>
      <c r="Q108" s="68">
        <f>I108</f>
        <v>0</v>
      </c>
    </row>
    <row r="109" spans="2:17" s="1" customFormat="1" ht="14.25" customHeight="1" thickBot="1">
      <c r="B109" s="1135">
        <v>34</v>
      </c>
      <c r="C109" s="1138" t="s">
        <v>117</v>
      </c>
      <c r="D109" s="1112" t="s">
        <v>236</v>
      </c>
      <c r="E109" s="600" t="s">
        <v>5</v>
      </c>
      <c r="F109" s="601" t="s">
        <v>13</v>
      </c>
      <c r="G109" s="602"/>
      <c r="H109" s="1141" t="s">
        <v>14</v>
      </c>
      <c r="I109" s="603"/>
      <c r="J109" s="1144">
        <f>SUM(I109:I111)</f>
        <v>0</v>
      </c>
      <c r="L109" s="68">
        <f>G109</f>
        <v>0</v>
      </c>
      <c r="M109" s="68"/>
      <c r="N109" s="68"/>
      <c r="O109" s="68">
        <f>I109</f>
        <v>0</v>
      </c>
      <c r="P109" s="68"/>
      <c r="Q109" s="68"/>
    </row>
    <row r="110" spans="2:17" s="1" customFormat="1" ht="14.25" customHeight="1" thickTop="1" thickBot="1">
      <c r="B110" s="1136"/>
      <c r="C110" s="1139"/>
      <c r="D110" s="1113"/>
      <c r="E110" s="591" t="s">
        <v>306</v>
      </c>
      <c r="F110" s="583" t="s">
        <v>322</v>
      </c>
      <c r="G110" s="584"/>
      <c r="H110" s="1142"/>
      <c r="I110" s="78"/>
      <c r="J110" s="1145"/>
      <c r="L110" s="68"/>
      <c r="M110" s="68">
        <f>G110</f>
        <v>0</v>
      </c>
      <c r="N110" s="68"/>
      <c r="O110" s="68"/>
      <c r="P110" s="68">
        <f>I110</f>
        <v>0</v>
      </c>
      <c r="Q110" s="68"/>
    </row>
    <row r="111" spans="2:17" s="1" customFormat="1" ht="14.25" customHeight="1" thickTop="1">
      <c r="B111" s="1137"/>
      <c r="C111" s="1140"/>
      <c r="D111" s="1165"/>
      <c r="E111" s="596" t="s">
        <v>318</v>
      </c>
      <c r="F111" s="597" t="s">
        <v>322</v>
      </c>
      <c r="G111" s="604"/>
      <c r="H111" s="1143"/>
      <c r="I111" s="605"/>
      <c r="J111" s="1146"/>
      <c r="L111" s="68"/>
      <c r="M111" s="68"/>
      <c r="N111" s="68">
        <f>G111</f>
        <v>0</v>
      </c>
      <c r="O111" s="68"/>
      <c r="P111" s="68"/>
      <c r="Q111" s="68">
        <f>I111</f>
        <v>0</v>
      </c>
    </row>
    <row r="112" spans="2:17" s="1" customFormat="1" ht="14.25" customHeight="1" thickBot="1">
      <c r="B112" s="1135">
        <v>35</v>
      </c>
      <c r="C112" s="1138" t="s">
        <v>118</v>
      </c>
      <c r="D112" s="1112" t="s">
        <v>236</v>
      </c>
      <c r="E112" s="600" t="s">
        <v>5</v>
      </c>
      <c r="F112" s="601" t="s">
        <v>13</v>
      </c>
      <c r="G112" s="602"/>
      <c r="H112" s="1141" t="s">
        <v>14</v>
      </c>
      <c r="I112" s="603"/>
      <c r="J112" s="1144">
        <f>SUM(I112:I114)</f>
        <v>0</v>
      </c>
      <c r="L112" s="68">
        <f>G112</f>
        <v>0</v>
      </c>
      <c r="M112" s="68"/>
      <c r="N112" s="68"/>
      <c r="O112" s="68">
        <f>I112</f>
        <v>0</v>
      </c>
      <c r="P112" s="68"/>
      <c r="Q112" s="68"/>
    </row>
    <row r="113" spans="2:17" s="1" customFormat="1" ht="14.25" customHeight="1" thickTop="1" thickBot="1">
      <c r="B113" s="1136"/>
      <c r="C113" s="1139"/>
      <c r="D113" s="1113"/>
      <c r="E113" s="591" t="s">
        <v>306</v>
      </c>
      <c r="F113" s="583" t="s">
        <v>322</v>
      </c>
      <c r="G113" s="584"/>
      <c r="H113" s="1142"/>
      <c r="I113" s="78"/>
      <c r="J113" s="1145"/>
      <c r="L113" s="68"/>
      <c r="M113" s="68">
        <f>G113</f>
        <v>0</v>
      </c>
      <c r="N113" s="68"/>
      <c r="O113" s="68"/>
      <c r="P113" s="68">
        <f>I113</f>
        <v>0</v>
      </c>
      <c r="Q113" s="68"/>
    </row>
    <row r="114" spans="2:17" s="1" customFormat="1" ht="14.25" customHeight="1" thickTop="1">
      <c r="B114" s="1137"/>
      <c r="C114" s="1140"/>
      <c r="D114" s="1165"/>
      <c r="E114" s="596" t="s">
        <v>318</v>
      </c>
      <c r="F114" s="597" t="s">
        <v>322</v>
      </c>
      <c r="G114" s="604"/>
      <c r="H114" s="1143"/>
      <c r="I114" s="605"/>
      <c r="J114" s="1146"/>
      <c r="L114" s="68"/>
      <c r="M114" s="68"/>
      <c r="N114" s="68">
        <f>G114</f>
        <v>0</v>
      </c>
      <c r="O114" s="68"/>
      <c r="P114" s="68"/>
      <c r="Q114" s="68">
        <f>I114</f>
        <v>0</v>
      </c>
    </row>
    <row r="115" spans="2:17" s="1" customFormat="1" ht="14.25" customHeight="1" thickBot="1">
      <c r="B115" s="1135">
        <v>36</v>
      </c>
      <c r="C115" s="1138" t="s">
        <v>119</v>
      </c>
      <c r="D115" s="1112" t="s">
        <v>236</v>
      </c>
      <c r="E115" s="600" t="s">
        <v>5</v>
      </c>
      <c r="F115" s="601" t="s">
        <v>13</v>
      </c>
      <c r="G115" s="602"/>
      <c r="H115" s="1141" t="s">
        <v>14</v>
      </c>
      <c r="I115" s="603"/>
      <c r="J115" s="1144">
        <f>SUM(I115:I117)</f>
        <v>0</v>
      </c>
      <c r="L115" s="68">
        <f>G115</f>
        <v>0</v>
      </c>
      <c r="M115" s="68"/>
      <c r="N115" s="68"/>
      <c r="O115" s="68">
        <f>I115</f>
        <v>0</v>
      </c>
      <c r="P115" s="68"/>
      <c r="Q115" s="68"/>
    </row>
    <row r="116" spans="2:17" s="1" customFormat="1" ht="14.25" customHeight="1" thickTop="1" thickBot="1">
      <c r="B116" s="1136"/>
      <c r="C116" s="1139"/>
      <c r="D116" s="1113"/>
      <c r="E116" s="591" t="s">
        <v>306</v>
      </c>
      <c r="F116" s="583" t="s">
        <v>322</v>
      </c>
      <c r="G116" s="584"/>
      <c r="H116" s="1142"/>
      <c r="I116" s="78"/>
      <c r="J116" s="1145"/>
      <c r="L116" s="68"/>
      <c r="M116" s="68">
        <f>G116</f>
        <v>0</v>
      </c>
      <c r="N116" s="68"/>
      <c r="O116" s="68"/>
      <c r="P116" s="68">
        <f>I116</f>
        <v>0</v>
      </c>
      <c r="Q116" s="68"/>
    </row>
    <row r="117" spans="2:17" s="1" customFormat="1" ht="14.25" customHeight="1" thickTop="1">
      <c r="B117" s="1137"/>
      <c r="C117" s="1140"/>
      <c r="D117" s="1165"/>
      <c r="E117" s="596" t="s">
        <v>318</v>
      </c>
      <c r="F117" s="597" t="s">
        <v>322</v>
      </c>
      <c r="G117" s="604"/>
      <c r="H117" s="1143"/>
      <c r="I117" s="605"/>
      <c r="J117" s="1146"/>
      <c r="L117" s="68"/>
      <c r="M117" s="68"/>
      <c r="N117" s="68">
        <f>G117</f>
        <v>0</v>
      </c>
      <c r="O117" s="68"/>
      <c r="P117" s="68"/>
      <c r="Q117" s="68">
        <f>I117</f>
        <v>0</v>
      </c>
    </row>
    <row r="118" spans="2:17" s="1" customFormat="1" ht="14.25" customHeight="1" thickBot="1">
      <c r="B118" s="1159">
        <v>37</v>
      </c>
      <c r="C118" s="1150" t="s">
        <v>120</v>
      </c>
      <c r="D118" s="1162" t="s">
        <v>554</v>
      </c>
      <c r="E118" s="610" t="s">
        <v>5</v>
      </c>
      <c r="F118" s="611" t="s">
        <v>13</v>
      </c>
      <c r="G118" s="612" t="s">
        <v>249</v>
      </c>
      <c r="H118" s="1153" t="s">
        <v>14</v>
      </c>
      <c r="I118" s="613" t="s">
        <v>249</v>
      </c>
      <c r="J118" s="1156" t="s">
        <v>249</v>
      </c>
      <c r="L118" s="68" t="str">
        <f>G118</f>
        <v>―</v>
      </c>
      <c r="M118" s="68"/>
      <c r="N118" s="68"/>
      <c r="O118" s="68" t="str">
        <f>I118</f>
        <v>―</v>
      </c>
      <c r="P118" s="68"/>
      <c r="Q118" s="68"/>
    </row>
    <row r="119" spans="2:17" s="1" customFormat="1" ht="14.25" customHeight="1" thickTop="1" thickBot="1">
      <c r="B119" s="1160"/>
      <c r="C119" s="1151"/>
      <c r="D119" s="1163"/>
      <c r="E119" s="590" t="s">
        <v>306</v>
      </c>
      <c r="F119" s="581" t="s">
        <v>322</v>
      </c>
      <c r="G119" s="582" t="s">
        <v>248</v>
      </c>
      <c r="H119" s="1154"/>
      <c r="I119" s="477" t="s">
        <v>248</v>
      </c>
      <c r="J119" s="1157"/>
      <c r="L119" s="68"/>
      <c r="M119" s="68" t="str">
        <f>G119</f>
        <v>―</v>
      </c>
      <c r="N119" s="68"/>
      <c r="O119" s="68"/>
      <c r="P119" s="68" t="str">
        <f>I119</f>
        <v>―</v>
      </c>
      <c r="Q119" s="68"/>
    </row>
    <row r="120" spans="2:17" s="1" customFormat="1" ht="14.25" customHeight="1" thickTop="1">
      <c r="B120" s="1161"/>
      <c r="C120" s="1152"/>
      <c r="D120" s="1164"/>
      <c r="E120" s="614" t="s">
        <v>232</v>
      </c>
      <c r="F120" s="615" t="s">
        <v>322</v>
      </c>
      <c r="G120" s="616" t="s">
        <v>249</v>
      </c>
      <c r="H120" s="1155"/>
      <c r="I120" s="617" t="s">
        <v>249</v>
      </c>
      <c r="J120" s="1158"/>
      <c r="L120" s="68"/>
      <c r="M120" s="68"/>
      <c r="N120" s="68" t="str">
        <f>G120</f>
        <v>―</v>
      </c>
      <c r="O120" s="68"/>
      <c r="P120" s="68"/>
      <c r="Q120" s="68" t="str">
        <f>I120</f>
        <v>―</v>
      </c>
    </row>
    <row r="121" spans="2:17" s="1" customFormat="1" ht="14.25" customHeight="1" thickBot="1">
      <c r="B121" s="1135">
        <v>38</v>
      </c>
      <c r="C121" s="1138" t="s">
        <v>121</v>
      </c>
      <c r="D121" s="1112" t="s">
        <v>236</v>
      </c>
      <c r="E121" s="600" t="s">
        <v>5</v>
      </c>
      <c r="F121" s="601" t="s">
        <v>13</v>
      </c>
      <c r="G121" s="602"/>
      <c r="H121" s="1141" t="s">
        <v>14</v>
      </c>
      <c r="I121" s="603"/>
      <c r="J121" s="1144">
        <f>SUM(I121:I123)</f>
        <v>0</v>
      </c>
      <c r="L121" s="68">
        <f>G121</f>
        <v>0</v>
      </c>
      <c r="M121" s="68"/>
      <c r="N121" s="68"/>
      <c r="O121" s="68">
        <f>I121</f>
        <v>0</v>
      </c>
      <c r="P121" s="68"/>
      <c r="Q121" s="68"/>
    </row>
    <row r="122" spans="2:17" s="1" customFormat="1" ht="14.25" customHeight="1" thickTop="1" thickBot="1">
      <c r="B122" s="1136"/>
      <c r="C122" s="1139"/>
      <c r="D122" s="1113"/>
      <c r="E122" s="591" t="s">
        <v>306</v>
      </c>
      <c r="F122" s="583" t="s">
        <v>322</v>
      </c>
      <c r="G122" s="584"/>
      <c r="H122" s="1142"/>
      <c r="I122" s="78"/>
      <c r="J122" s="1145"/>
      <c r="L122" s="68"/>
      <c r="M122" s="68">
        <f>G122</f>
        <v>0</v>
      </c>
      <c r="N122" s="68"/>
      <c r="O122" s="68"/>
      <c r="P122" s="68">
        <f>I122</f>
        <v>0</v>
      </c>
      <c r="Q122" s="68"/>
    </row>
    <row r="123" spans="2:17" s="1" customFormat="1" ht="14.25" customHeight="1" thickTop="1">
      <c r="B123" s="1137"/>
      <c r="C123" s="1140"/>
      <c r="D123" s="1165"/>
      <c r="E123" s="596" t="s">
        <v>318</v>
      </c>
      <c r="F123" s="597" t="s">
        <v>322</v>
      </c>
      <c r="G123" s="604"/>
      <c r="H123" s="1143"/>
      <c r="I123" s="605"/>
      <c r="J123" s="1146"/>
      <c r="L123" s="68"/>
      <c r="M123" s="68"/>
      <c r="N123" s="68">
        <f>G123</f>
        <v>0</v>
      </c>
      <c r="O123" s="68"/>
      <c r="P123" s="68"/>
      <c r="Q123" s="68">
        <f>I123</f>
        <v>0</v>
      </c>
    </row>
    <row r="124" spans="2:17" s="1" customFormat="1" ht="14.25" customHeight="1" thickBot="1">
      <c r="B124" s="1159">
        <v>39</v>
      </c>
      <c r="C124" s="1150" t="s">
        <v>122</v>
      </c>
      <c r="D124" s="1162" t="s">
        <v>554</v>
      </c>
      <c r="E124" s="610" t="s">
        <v>5</v>
      </c>
      <c r="F124" s="611" t="s">
        <v>13</v>
      </c>
      <c r="G124" s="612" t="s">
        <v>249</v>
      </c>
      <c r="H124" s="1153" t="s">
        <v>14</v>
      </c>
      <c r="I124" s="613" t="s">
        <v>249</v>
      </c>
      <c r="J124" s="1156" t="s">
        <v>249</v>
      </c>
      <c r="L124" s="68" t="str">
        <f>G124</f>
        <v>―</v>
      </c>
      <c r="M124" s="68"/>
      <c r="N124" s="68"/>
      <c r="O124" s="68" t="str">
        <f>I124</f>
        <v>―</v>
      </c>
      <c r="P124" s="68"/>
      <c r="Q124" s="68"/>
    </row>
    <row r="125" spans="2:17" s="1" customFormat="1" ht="14.25" customHeight="1" thickTop="1" thickBot="1">
      <c r="B125" s="1160"/>
      <c r="C125" s="1151"/>
      <c r="D125" s="1163"/>
      <c r="E125" s="590" t="s">
        <v>306</v>
      </c>
      <c r="F125" s="581" t="s">
        <v>322</v>
      </c>
      <c r="G125" s="582" t="s">
        <v>248</v>
      </c>
      <c r="H125" s="1154"/>
      <c r="I125" s="477" t="s">
        <v>248</v>
      </c>
      <c r="J125" s="1157"/>
      <c r="L125" s="68"/>
      <c r="M125" s="68" t="str">
        <f>G125</f>
        <v>―</v>
      </c>
      <c r="N125" s="68"/>
      <c r="O125" s="68"/>
      <c r="P125" s="68" t="str">
        <f>I125</f>
        <v>―</v>
      </c>
      <c r="Q125" s="68"/>
    </row>
    <row r="126" spans="2:17" s="1" customFormat="1" ht="14.25" customHeight="1" thickTop="1">
      <c r="B126" s="1161"/>
      <c r="C126" s="1152"/>
      <c r="D126" s="1164"/>
      <c r="E126" s="614" t="s">
        <v>232</v>
      </c>
      <c r="F126" s="615" t="s">
        <v>322</v>
      </c>
      <c r="G126" s="616" t="s">
        <v>249</v>
      </c>
      <c r="H126" s="1155"/>
      <c r="I126" s="617" t="s">
        <v>249</v>
      </c>
      <c r="J126" s="1158"/>
      <c r="L126" s="68"/>
      <c r="M126" s="68"/>
      <c r="N126" s="68" t="str">
        <f>G126</f>
        <v>―</v>
      </c>
      <c r="O126" s="68"/>
      <c r="P126" s="68"/>
      <c r="Q126" s="68" t="str">
        <f>I126</f>
        <v>―</v>
      </c>
    </row>
    <row r="127" spans="2:17" s="1" customFormat="1" ht="14.25" customHeight="1" thickBot="1">
      <c r="B127" s="1135">
        <v>40</v>
      </c>
      <c r="C127" s="1138" t="s">
        <v>123</v>
      </c>
      <c r="D127" s="1112" t="s">
        <v>236</v>
      </c>
      <c r="E127" s="600" t="s">
        <v>5</v>
      </c>
      <c r="F127" s="601" t="s">
        <v>13</v>
      </c>
      <c r="G127" s="602"/>
      <c r="H127" s="1141" t="s">
        <v>14</v>
      </c>
      <c r="I127" s="603"/>
      <c r="J127" s="1144">
        <f>SUM(I127:I129)</f>
        <v>0</v>
      </c>
      <c r="L127" s="68">
        <f>G127</f>
        <v>0</v>
      </c>
      <c r="M127" s="68"/>
      <c r="N127" s="68"/>
      <c r="O127" s="68">
        <f>I127</f>
        <v>0</v>
      </c>
      <c r="P127" s="68"/>
      <c r="Q127" s="68"/>
    </row>
    <row r="128" spans="2:17" s="1" customFormat="1" ht="14.25" customHeight="1" thickTop="1" thickBot="1">
      <c r="B128" s="1136"/>
      <c r="C128" s="1139"/>
      <c r="D128" s="1113"/>
      <c r="E128" s="591" t="s">
        <v>306</v>
      </c>
      <c r="F128" s="583" t="s">
        <v>322</v>
      </c>
      <c r="G128" s="584"/>
      <c r="H128" s="1142"/>
      <c r="I128" s="78"/>
      <c r="J128" s="1145"/>
      <c r="L128" s="68"/>
      <c r="M128" s="68">
        <f>G128</f>
        <v>0</v>
      </c>
      <c r="N128" s="68"/>
      <c r="O128" s="68"/>
      <c r="P128" s="68">
        <f>I128</f>
        <v>0</v>
      </c>
      <c r="Q128" s="68"/>
    </row>
    <row r="129" spans="2:17" s="1" customFormat="1" ht="14.25" customHeight="1" thickTop="1">
      <c r="B129" s="1137"/>
      <c r="C129" s="1140"/>
      <c r="D129" s="1165"/>
      <c r="E129" s="596" t="s">
        <v>318</v>
      </c>
      <c r="F129" s="597" t="s">
        <v>322</v>
      </c>
      <c r="G129" s="604"/>
      <c r="H129" s="1143"/>
      <c r="I129" s="605"/>
      <c r="J129" s="1146"/>
      <c r="L129" s="68"/>
      <c r="M129" s="68"/>
      <c r="N129" s="68">
        <f>G129</f>
        <v>0</v>
      </c>
      <c r="O129" s="68"/>
      <c r="P129" s="68"/>
      <c r="Q129" s="68">
        <f>I129</f>
        <v>0</v>
      </c>
    </row>
    <row r="130" spans="2:17" s="1" customFormat="1" ht="14.25" customHeight="1" thickBot="1">
      <c r="B130" s="1135">
        <v>41</v>
      </c>
      <c r="C130" s="1138" t="s">
        <v>124</v>
      </c>
      <c r="D130" s="1112" t="s">
        <v>236</v>
      </c>
      <c r="E130" s="600" t="s">
        <v>5</v>
      </c>
      <c r="F130" s="601" t="s">
        <v>13</v>
      </c>
      <c r="G130" s="602"/>
      <c r="H130" s="1141" t="s">
        <v>14</v>
      </c>
      <c r="I130" s="603"/>
      <c r="J130" s="1144">
        <f>SUM(I130:I132)</f>
        <v>0</v>
      </c>
      <c r="L130" s="68">
        <f>G130</f>
        <v>0</v>
      </c>
      <c r="M130" s="68"/>
      <c r="N130" s="68"/>
      <c r="O130" s="68">
        <f>I130</f>
        <v>0</v>
      </c>
      <c r="P130" s="68"/>
      <c r="Q130" s="68"/>
    </row>
    <row r="131" spans="2:17" s="1" customFormat="1" ht="14.25" customHeight="1" thickTop="1" thickBot="1">
      <c r="B131" s="1136"/>
      <c r="C131" s="1139"/>
      <c r="D131" s="1113"/>
      <c r="E131" s="591" t="s">
        <v>306</v>
      </c>
      <c r="F131" s="583" t="s">
        <v>322</v>
      </c>
      <c r="G131" s="584"/>
      <c r="H131" s="1142"/>
      <c r="I131" s="78"/>
      <c r="J131" s="1145"/>
      <c r="L131" s="68"/>
      <c r="M131" s="68">
        <f>G131</f>
        <v>0</v>
      </c>
      <c r="N131" s="68"/>
      <c r="O131" s="68"/>
      <c r="P131" s="68">
        <f>I131</f>
        <v>0</v>
      </c>
      <c r="Q131" s="68"/>
    </row>
    <row r="132" spans="2:17" s="1" customFormat="1" ht="14.25" customHeight="1" thickTop="1">
      <c r="B132" s="1137"/>
      <c r="C132" s="1140"/>
      <c r="D132" s="1165"/>
      <c r="E132" s="596" t="s">
        <v>318</v>
      </c>
      <c r="F132" s="597" t="s">
        <v>322</v>
      </c>
      <c r="G132" s="604"/>
      <c r="H132" s="1143"/>
      <c r="I132" s="605"/>
      <c r="J132" s="1146"/>
      <c r="L132" s="68"/>
      <c r="M132" s="68"/>
      <c r="N132" s="68">
        <f>G132</f>
        <v>0</v>
      </c>
      <c r="O132" s="68"/>
      <c r="P132" s="68"/>
      <c r="Q132" s="68">
        <f>I132</f>
        <v>0</v>
      </c>
    </row>
    <row r="133" spans="2:17" s="1" customFormat="1" ht="14.25" customHeight="1" thickBot="1">
      <c r="B133" s="1135">
        <v>42</v>
      </c>
      <c r="C133" s="1138" t="s">
        <v>125</v>
      </c>
      <c r="D133" s="1112" t="s">
        <v>236</v>
      </c>
      <c r="E133" s="600" t="s">
        <v>5</v>
      </c>
      <c r="F133" s="601" t="s">
        <v>13</v>
      </c>
      <c r="G133" s="602"/>
      <c r="H133" s="1141" t="s">
        <v>14</v>
      </c>
      <c r="I133" s="603"/>
      <c r="J133" s="1144">
        <f>SUM(I133:I135)</f>
        <v>0</v>
      </c>
      <c r="L133" s="68">
        <f>G133</f>
        <v>0</v>
      </c>
      <c r="M133" s="68"/>
      <c r="N133" s="68"/>
      <c r="O133" s="68">
        <f>I133</f>
        <v>0</v>
      </c>
      <c r="P133" s="68"/>
      <c r="Q133" s="68"/>
    </row>
    <row r="134" spans="2:17" s="1" customFormat="1" ht="14.25" customHeight="1" thickTop="1" thickBot="1">
      <c r="B134" s="1136"/>
      <c r="C134" s="1139"/>
      <c r="D134" s="1113"/>
      <c r="E134" s="591" t="s">
        <v>306</v>
      </c>
      <c r="F134" s="583" t="s">
        <v>322</v>
      </c>
      <c r="G134" s="584"/>
      <c r="H134" s="1142"/>
      <c r="I134" s="78"/>
      <c r="J134" s="1145"/>
      <c r="L134" s="68"/>
      <c r="M134" s="68">
        <f>G134</f>
        <v>0</v>
      </c>
      <c r="N134" s="68"/>
      <c r="O134" s="68"/>
      <c r="P134" s="68">
        <f>I134</f>
        <v>0</v>
      </c>
      <c r="Q134" s="68"/>
    </row>
    <row r="135" spans="2:17" s="1" customFormat="1" ht="14.25" customHeight="1" thickTop="1">
      <c r="B135" s="1137"/>
      <c r="C135" s="1140"/>
      <c r="D135" s="1165"/>
      <c r="E135" s="596" t="s">
        <v>318</v>
      </c>
      <c r="F135" s="597" t="s">
        <v>322</v>
      </c>
      <c r="G135" s="604"/>
      <c r="H135" s="1143"/>
      <c r="I135" s="605"/>
      <c r="J135" s="1146"/>
      <c r="L135" s="68"/>
      <c r="M135" s="68"/>
      <c r="N135" s="68">
        <f>G135</f>
        <v>0</v>
      </c>
      <c r="O135" s="68"/>
      <c r="P135" s="68"/>
      <c r="Q135" s="68">
        <f>I135</f>
        <v>0</v>
      </c>
    </row>
    <row r="136" spans="2:17" s="1" customFormat="1" ht="14.25" customHeight="1" thickBot="1">
      <c r="B136" s="1135">
        <v>43</v>
      </c>
      <c r="C136" s="1138" t="s">
        <v>126</v>
      </c>
      <c r="D136" s="1112" t="s">
        <v>236</v>
      </c>
      <c r="E136" s="600" t="s">
        <v>5</v>
      </c>
      <c r="F136" s="601" t="s">
        <v>13</v>
      </c>
      <c r="G136" s="602"/>
      <c r="H136" s="1141" t="s">
        <v>14</v>
      </c>
      <c r="I136" s="603"/>
      <c r="J136" s="1144">
        <f>SUM(I136:I138)</f>
        <v>0</v>
      </c>
      <c r="L136" s="68">
        <f>G136</f>
        <v>0</v>
      </c>
      <c r="M136" s="68"/>
      <c r="N136" s="68"/>
      <c r="O136" s="68">
        <f>I136</f>
        <v>0</v>
      </c>
      <c r="P136" s="68"/>
      <c r="Q136" s="68"/>
    </row>
    <row r="137" spans="2:17" s="1" customFormat="1" ht="14.25" customHeight="1" thickTop="1" thickBot="1">
      <c r="B137" s="1136"/>
      <c r="C137" s="1139"/>
      <c r="D137" s="1113"/>
      <c r="E137" s="591" t="s">
        <v>306</v>
      </c>
      <c r="F137" s="583" t="s">
        <v>322</v>
      </c>
      <c r="G137" s="585"/>
      <c r="H137" s="1142"/>
      <c r="I137" s="476"/>
      <c r="J137" s="1145"/>
      <c r="L137" s="68"/>
      <c r="M137" s="68">
        <f>G137</f>
        <v>0</v>
      </c>
      <c r="N137" s="68"/>
      <c r="O137" s="68"/>
      <c r="P137" s="68">
        <f>I137</f>
        <v>0</v>
      </c>
      <c r="Q137" s="68"/>
    </row>
    <row r="138" spans="2:17" s="1" customFormat="1" ht="14.25" customHeight="1" thickTop="1">
      <c r="B138" s="1137"/>
      <c r="C138" s="1140"/>
      <c r="D138" s="1165"/>
      <c r="E138" s="596" t="s">
        <v>318</v>
      </c>
      <c r="F138" s="597" t="s">
        <v>322</v>
      </c>
      <c r="G138" s="604"/>
      <c r="H138" s="1143"/>
      <c r="I138" s="605"/>
      <c r="J138" s="1146"/>
      <c r="L138" s="68"/>
      <c r="M138" s="68"/>
      <c r="N138" s="68">
        <f>G138</f>
        <v>0</v>
      </c>
      <c r="O138" s="68"/>
      <c r="P138" s="68"/>
      <c r="Q138" s="68">
        <f>I138</f>
        <v>0</v>
      </c>
    </row>
    <row r="139" spans="2:17" s="1" customFormat="1" ht="14.25" customHeight="1" thickBot="1">
      <c r="B139" s="1135">
        <v>44</v>
      </c>
      <c r="C139" s="1138" t="s">
        <v>127</v>
      </c>
      <c r="D139" s="1112" t="s">
        <v>236</v>
      </c>
      <c r="E139" s="600" t="s">
        <v>5</v>
      </c>
      <c r="F139" s="601" t="s">
        <v>13</v>
      </c>
      <c r="G139" s="602"/>
      <c r="H139" s="1141" t="s">
        <v>14</v>
      </c>
      <c r="I139" s="603"/>
      <c r="J139" s="1144">
        <f>SUM(I139:I141)</f>
        <v>0</v>
      </c>
      <c r="L139" s="68">
        <f>G139</f>
        <v>0</v>
      </c>
      <c r="M139" s="68"/>
      <c r="N139" s="68"/>
      <c r="O139" s="68">
        <f>I139</f>
        <v>0</v>
      </c>
      <c r="P139" s="68"/>
      <c r="Q139" s="68"/>
    </row>
    <row r="140" spans="2:17" s="1" customFormat="1" ht="14.25" customHeight="1" thickTop="1" thickBot="1">
      <c r="B140" s="1136"/>
      <c r="C140" s="1139"/>
      <c r="D140" s="1113"/>
      <c r="E140" s="591" t="s">
        <v>306</v>
      </c>
      <c r="F140" s="583" t="s">
        <v>322</v>
      </c>
      <c r="G140" s="584"/>
      <c r="H140" s="1142"/>
      <c r="I140" s="78"/>
      <c r="J140" s="1145"/>
      <c r="L140" s="68"/>
      <c r="M140" s="68">
        <f>G140</f>
        <v>0</v>
      </c>
      <c r="N140" s="68"/>
      <c r="O140" s="68"/>
      <c r="P140" s="68">
        <f>I140</f>
        <v>0</v>
      </c>
      <c r="Q140" s="68"/>
    </row>
    <row r="141" spans="2:17" s="1" customFormat="1" ht="14.25" customHeight="1" thickTop="1">
      <c r="B141" s="1137"/>
      <c r="C141" s="1140"/>
      <c r="D141" s="1165"/>
      <c r="E141" s="596" t="s">
        <v>318</v>
      </c>
      <c r="F141" s="597" t="s">
        <v>322</v>
      </c>
      <c r="G141" s="604"/>
      <c r="H141" s="1143"/>
      <c r="I141" s="605"/>
      <c r="J141" s="1146"/>
      <c r="L141" s="68"/>
      <c r="M141" s="68"/>
      <c r="N141" s="68">
        <f>G141</f>
        <v>0</v>
      </c>
      <c r="O141" s="68"/>
      <c r="P141" s="68"/>
      <c r="Q141" s="68">
        <f>I141</f>
        <v>0</v>
      </c>
    </row>
    <row r="142" spans="2:17" s="1" customFormat="1" ht="14.25" customHeight="1" thickBot="1">
      <c r="B142" s="1135">
        <v>45</v>
      </c>
      <c r="C142" s="1138" t="s">
        <v>128</v>
      </c>
      <c r="D142" s="1112" t="s">
        <v>236</v>
      </c>
      <c r="E142" s="600" t="s">
        <v>5</v>
      </c>
      <c r="F142" s="601" t="s">
        <v>13</v>
      </c>
      <c r="G142" s="602"/>
      <c r="H142" s="1141" t="s">
        <v>14</v>
      </c>
      <c r="I142" s="603"/>
      <c r="J142" s="1144">
        <f>SUM(I142:I144)</f>
        <v>0</v>
      </c>
      <c r="L142" s="68">
        <f>G142</f>
        <v>0</v>
      </c>
      <c r="M142" s="68"/>
      <c r="N142" s="68"/>
      <c r="O142" s="68">
        <f>I142</f>
        <v>0</v>
      </c>
      <c r="P142" s="68"/>
      <c r="Q142" s="68"/>
    </row>
    <row r="143" spans="2:17" s="1" customFormat="1" ht="14.25" customHeight="1" thickTop="1" thickBot="1">
      <c r="B143" s="1136"/>
      <c r="C143" s="1139"/>
      <c r="D143" s="1113"/>
      <c r="E143" s="591" t="s">
        <v>306</v>
      </c>
      <c r="F143" s="583" t="s">
        <v>322</v>
      </c>
      <c r="G143" s="584"/>
      <c r="H143" s="1142"/>
      <c r="I143" s="78"/>
      <c r="J143" s="1145"/>
      <c r="L143" s="68"/>
      <c r="M143" s="68">
        <f>G143</f>
        <v>0</v>
      </c>
      <c r="N143" s="68"/>
      <c r="O143" s="68"/>
      <c r="P143" s="68">
        <f>I143</f>
        <v>0</v>
      </c>
      <c r="Q143" s="68"/>
    </row>
    <row r="144" spans="2:17" s="1" customFormat="1" ht="14.25" customHeight="1" thickTop="1">
      <c r="B144" s="1137"/>
      <c r="C144" s="1140"/>
      <c r="D144" s="1165"/>
      <c r="E144" s="596" t="s">
        <v>318</v>
      </c>
      <c r="F144" s="597" t="s">
        <v>322</v>
      </c>
      <c r="G144" s="604"/>
      <c r="H144" s="1143"/>
      <c r="I144" s="605"/>
      <c r="J144" s="1146"/>
      <c r="L144" s="68"/>
      <c r="M144" s="68"/>
      <c r="N144" s="68">
        <f>G144</f>
        <v>0</v>
      </c>
      <c r="O144" s="68"/>
      <c r="P144" s="68"/>
      <c r="Q144" s="68">
        <f>I144</f>
        <v>0</v>
      </c>
    </row>
    <row r="145" spans="2:17" s="1" customFormat="1" ht="14.25" customHeight="1" thickBot="1">
      <c r="B145" s="1135">
        <v>46</v>
      </c>
      <c r="C145" s="1138" t="s">
        <v>129</v>
      </c>
      <c r="D145" s="1112" t="s">
        <v>236</v>
      </c>
      <c r="E145" s="600" t="s">
        <v>5</v>
      </c>
      <c r="F145" s="601" t="s">
        <v>13</v>
      </c>
      <c r="G145" s="602"/>
      <c r="H145" s="1141" t="s">
        <v>14</v>
      </c>
      <c r="I145" s="603"/>
      <c r="J145" s="1144">
        <f>SUM(I145:I147)</f>
        <v>0</v>
      </c>
      <c r="L145" s="68">
        <f>G145</f>
        <v>0</v>
      </c>
      <c r="M145" s="68"/>
      <c r="N145" s="68"/>
      <c r="O145" s="68">
        <f>I145</f>
        <v>0</v>
      </c>
      <c r="P145" s="68"/>
      <c r="Q145" s="68"/>
    </row>
    <row r="146" spans="2:17" s="1" customFormat="1" ht="14.25" customHeight="1" thickTop="1" thickBot="1">
      <c r="B146" s="1136"/>
      <c r="C146" s="1139"/>
      <c r="D146" s="1113"/>
      <c r="E146" s="591" t="s">
        <v>306</v>
      </c>
      <c r="F146" s="583" t="s">
        <v>322</v>
      </c>
      <c r="G146" s="584"/>
      <c r="H146" s="1142"/>
      <c r="I146" s="78"/>
      <c r="J146" s="1145"/>
      <c r="L146" s="68"/>
      <c r="M146" s="68">
        <f>G146</f>
        <v>0</v>
      </c>
      <c r="N146" s="68"/>
      <c r="O146" s="68"/>
      <c r="P146" s="68">
        <f>I146</f>
        <v>0</v>
      </c>
      <c r="Q146" s="68"/>
    </row>
    <row r="147" spans="2:17" s="1" customFormat="1" ht="14.25" customHeight="1" thickTop="1">
      <c r="B147" s="1137"/>
      <c r="C147" s="1140"/>
      <c r="D147" s="1165"/>
      <c r="E147" s="596" t="s">
        <v>318</v>
      </c>
      <c r="F147" s="597" t="s">
        <v>322</v>
      </c>
      <c r="G147" s="604"/>
      <c r="H147" s="1143"/>
      <c r="I147" s="605"/>
      <c r="J147" s="1146"/>
      <c r="L147" s="68"/>
      <c r="M147" s="68"/>
      <c r="N147" s="68">
        <f>G147</f>
        <v>0</v>
      </c>
      <c r="O147" s="68"/>
      <c r="P147" s="68"/>
      <c r="Q147" s="68">
        <f>I147</f>
        <v>0</v>
      </c>
    </row>
    <row r="148" spans="2:17" s="1" customFormat="1" ht="14.25" customHeight="1" thickBot="1">
      <c r="B148" s="1135">
        <v>47</v>
      </c>
      <c r="C148" s="1138" t="s">
        <v>130</v>
      </c>
      <c r="D148" s="1112" t="s">
        <v>236</v>
      </c>
      <c r="E148" s="600" t="s">
        <v>5</v>
      </c>
      <c r="F148" s="601" t="s">
        <v>13</v>
      </c>
      <c r="G148" s="602"/>
      <c r="H148" s="1141" t="s">
        <v>14</v>
      </c>
      <c r="I148" s="603"/>
      <c r="J148" s="1144">
        <f>SUM(I148:I150)</f>
        <v>0</v>
      </c>
      <c r="L148" s="68">
        <f>G148</f>
        <v>0</v>
      </c>
      <c r="M148" s="68"/>
      <c r="N148" s="68"/>
      <c r="O148" s="68">
        <f>I148</f>
        <v>0</v>
      </c>
      <c r="P148" s="68"/>
      <c r="Q148" s="68"/>
    </row>
    <row r="149" spans="2:17" s="1" customFormat="1" ht="14.25" customHeight="1" thickTop="1" thickBot="1">
      <c r="B149" s="1136"/>
      <c r="C149" s="1139"/>
      <c r="D149" s="1113"/>
      <c r="E149" s="591" t="s">
        <v>306</v>
      </c>
      <c r="F149" s="583" t="s">
        <v>322</v>
      </c>
      <c r="G149" s="584"/>
      <c r="H149" s="1142"/>
      <c r="I149" s="78"/>
      <c r="J149" s="1145"/>
      <c r="L149" s="68"/>
      <c r="M149" s="68">
        <f>G149</f>
        <v>0</v>
      </c>
      <c r="N149" s="68"/>
      <c r="O149" s="68"/>
      <c r="P149" s="68">
        <f>I149</f>
        <v>0</v>
      </c>
      <c r="Q149" s="68"/>
    </row>
    <row r="150" spans="2:17" s="1" customFormat="1" ht="14.25" customHeight="1" thickTop="1">
      <c r="B150" s="1137"/>
      <c r="C150" s="1140"/>
      <c r="D150" s="1165"/>
      <c r="E150" s="596" t="s">
        <v>318</v>
      </c>
      <c r="F150" s="597" t="s">
        <v>322</v>
      </c>
      <c r="G150" s="604"/>
      <c r="H150" s="1143"/>
      <c r="I150" s="605"/>
      <c r="J150" s="1146"/>
      <c r="L150" s="68"/>
      <c r="M150" s="68"/>
      <c r="N150" s="68">
        <f>G150</f>
        <v>0</v>
      </c>
      <c r="O150" s="68"/>
      <c r="P150" s="68"/>
      <c r="Q150" s="68">
        <f>I150</f>
        <v>0</v>
      </c>
    </row>
    <row r="151" spans="2:17" s="1" customFormat="1" ht="14.25" customHeight="1" thickBot="1">
      <c r="B151" s="1135">
        <v>48</v>
      </c>
      <c r="C151" s="1138" t="s">
        <v>131</v>
      </c>
      <c r="D151" s="1112" t="s">
        <v>236</v>
      </c>
      <c r="E151" s="600" t="s">
        <v>5</v>
      </c>
      <c r="F151" s="601" t="s">
        <v>13</v>
      </c>
      <c r="G151" s="602"/>
      <c r="H151" s="1141" t="s">
        <v>14</v>
      </c>
      <c r="I151" s="603"/>
      <c r="J151" s="1144">
        <f>SUM(I151:I153)</f>
        <v>0</v>
      </c>
      <c r="L151" s="68">
        <f>G151</f>
        <v>0</v>
      </c>
      <c r="M151" s="68"/>
      <c r="N151" s="68"/>
      <c r="O151" s="68">
        <f>I151</f>
        <v>0</v>
      </c>
      <c r="P151" s="68"/>
      <c r="Q151" s="68"/>
    </row>
    <row r="152" spans="2:17" s="1" customFormat="1" ht="14.25" customHeight="1" thickTop="1" thickBot="1">
      <c r="B152" s="1136"/>
      <c r="C152" s="1139"/>
      <c r="D152" s="1113"/>
      <c r="E152" s="591" t="s">
        <v>306</v>
      </c>
      <c r="F152" s="583" t="s">
        <v>322</v>
      </c>
      <c r="G152" s="584"/>
      <c r="H152" s="1142"/>
      <c r="I152" s="78"/>
      <c r="J152" s="1145"/>
      <c r="L152" s="68"/>
      <c r="M152" s="68">
        <f>G152</f>
        <v>0</v>
      </c>
      <c r="N152" s="68"/>
      <c r="O152" s="68"/>
      <c r="P152" s="68">
        <f>I152</f>
        <v>0</v>
      </c>
      <c r="Q152" s="68"/>
    </row>
    <row r="153" spans="2:17" s="1" customFormat="1" ht="14.25" customHeight="1" thickTop="1">
      <c r="B153" s="1137"/>
      <c r="C153" s="1140"/>
      <c r="D153" s="1165"/>
      <c r="E153" s="596" t="s">
        <v>318</v>
      </c>
      <c r="F153" s="597" t="s">
        <v>322</v>
      </c>
      <c r="G153" s="604"/>
      <c r="H153" s="1143"/>
      <c r="I153" s="605"/>
      <c r="J153" s="1146"/>
      <c r="L153" s="68"/>
      <c r="M153" s="68"/>
      <c r="N153" s="68">
        <f>G153</f>
        <v>0</v>
      </c>
      <c r="O153" s="68"/>
      <c r="P153" s="68"/>
      <c r="Q153" s="68">
        <f>I153</f>
        <v>0</v>
      </c>
    </row>
    <row r="154" spans="2:17" s="1" customFormat="1" ht="14.25" customHeight="1" thickBot="1">
      <c r="B154" s="1159">
        <v>49</v>
      </c>
      <c r="C154" s="1150" t="s">
        <v>132</v>
      </c>
      <c r="D154" s="1162" t="s">
        <v>554</v>
      </c>
      <c r="E154" s="610" t="s">
        <v>5</v>
      </c>
      <c r="F154" s="611" t="s">
        <v>13</v>
      </c>
      <c r="G154" s="612" t="s">
        <v>249</v>
      </c>
      <c r="H154" s="1153" t="s">
        <v>14</v>
      </c>
      <c r="I154" s="613" t="s">
        <v>249</v>
      </c>
      <c r="J154" s="1156" t="s">
        <v>249</v>
      </c>
      <c r="L154" s="68" t="str">
        <f>G154</f>
        <v>―</v>
      </c>
      <c r="M154" s="68"/>
      <c r="N154" s="68"/>
      <c r="O154" s="68" t="str">
        <f>I154</f>
        <v>―</v>
      </c>
      <c r="P154" s="68"/>
      <c r="Q154" s="68"/>
    </row>
    <row r="155" spans="2:17" s="1" customFormat="1" ht="14.25" customHeight="1" thickTop="1" thickBot="1">
      <c r="B155" s="1160"/>
      <c r="C155" s="1151"/>
      <c r="D155" s="1163"/>
      <c r="E155" s="590" t="s">
        <v>306</v>
      </c>
      <c r="F155" s="581" t="s">
        <v>322</v>
      </c>
      <c r="G155" s="582" t="s">
        <v>248</v>
      </c>
      <c r="H155" s="1154"/>
      <c r="I155" s="477" t="s">
        <v>248</v>
      </c>
      <c r="J155" s="1157"/>
      <c r="L155" s="68"/>
      <c r="M155" s="68" t="str">
        <f>G155</f>
        <v>―</v>
      </c>
      <c r="N155" s="68"/>
      <c r="O155" s="68"/>
      <c r="P155" s="68" t="str">
        <f>I155</f>
        <v>―</v>
      </c>
      <c r="Q155" s="68"/>
    </row>
    <row r="156" spans="2:17" s="1" customFormat="1" ht="14.25" customHeight="1" thickTop="1">
      <c r="B156" s="1161"/>
      <c r="C156" s="1152"/>
      <c r="D156" s="1164"/>
      <c r="E156" s="614" t="s">
        <v>232</v>
      </c>
      <c r="F156" s="615" t="s">
        <v>322</v>
      </c>
      <c r="G156" s="616" t="s">
        <v>249</v>
      </c>
      <c r="H156" s="1155"/>
      <c r="I156" s="617" t="s">
        <v>249</v>
      </c>
      <c r="J156" s="1158"/>
      <c r="L156" s="68"/>
      <c r="M156" s="68"/>
      <c r="N156" s="68" t="str">
        <f>G156</f>
        <v>―</v>
      </c>
      <c r="O156" s="68"/>
      <c r="P156" s="68"/>
      <c r="Q156" s="68" t="str">
        <f>I156</f>
        <v>―</v>
      </c>
    </row>
    <row r="157" spans="2:17" s="1" customFormat="1" ht="14.25" customHeight="1" thickBot="1">
      <c r="B157" s="1135">
        <v>50</v>
      </c>
      <c r="C157" s="1138" t="s">
        <v>240</v>
      </c>
      <c r="D157" s="1112" t="s">
        <v>236</v>
      </c>
      <c r="E157" s="600" t="s">
        <v>5</v>
      </c>
      <c r="F157" s="601" t="s">
        <v>13</v>
      </c>
      <c r="G157" s="602"/>
      <c r="H157" s="1141" t="s">
        <v>14</v>
      </c>
      <c r="I157" s="603"/>
      <c r="J157" s="1144">
        <f>SUM(I157:I159)</f>
        <v>0</v>
      </c>
      <c r="L157" s="68">
        <f>G157</f>
        <v>0</v>
      </c>
      <c r="M157" s="68"/>
      <c r="N157" s="68"/>
      <c r="O157" s="68">
        <f>I157</f>
        <v>0</v>
      </c>
      <c r="P157" s="68"/>
      <c r="Q157" s="68"/>
    </row>
    <row r="158" spans="2:17" s="1" customFormat="1" ht="14.25" customHeight="1" thickTop="1" thickBot="1">
      <c r="B158" s="1136"/>
      <c r="C158" s="1139"/>
      <c r="D158" s="1113"/>
      <c r="E158" s="591" t="s">
        <v>306</v>
      </c>
      <c r="F158" s="583" t="s">
        <v>322</v>
      </c>
      <c r="G158" s="584"/>
      <c r="H158" s="1142"/>
      <c r="I158" s="78"/>
      <c r="J158" s="1145"/>
      <c r="L158" s="68"/>
      <c r="M158" s="68">
        <f>G158</f>
        <v>0</v>
      </c>
      <c r="N158" s="68"/>
      <c r="O158" s="68"/>
      <c r="P158" s="68">
        <f>I158</f>
        <v>0</v>
      </c>
      <c r="Q158" s="68"/>
    </row>
    <row r="159" spans="2:17" s="1" customFormat="1" ht="14.25" customHeight="1" thickTop="1">
      <c r="B159" s="1137"/>
      <c r="C159" s="1140"/>
      <c r="D159" s="1165"/>
      <c r="E159" s="596" t="s">
        <v>318</v>
      </c>
      <c r="F159" s="597" t="s">
        <v>322</v>
      </c>
      <c r="G159" s="604"/>
      <c r="H159" s="1143"/>
      <c r="I159" s="605"/>
      <c r="J159" s="1146"/>
      <c r="L159" s="68"/>
      <c r="M159" s="68"/>
      <c r="N159" s="68">
        <f>G159</f>
        <v>0</v>
      </c>
      <c r="O159" s="68"/>
      <c r="P159" s="68"/>
      <c r="Q159" s="68">
        <f>I159</f>
        <v>0</v>
      </c>
    </row>
    <row r="160" spans="2:17" s="1" customFormat="1" ht="14.25" customHeight="1" thickBot="1">
      <c r="B160" s="1135">
        <v>51</v>
      </c>
      <c r="C160" s="1138" t="s">
        <v>133</v>
      </c>
      <c r="D160" s="1112" t="s">
        <v>236</v>
      </c>
      <c r="E160" s="600" t="s">
        <v>5</v>
      </c>
      <c r="F160" s="601" t="s">
        <v>13</v>
      </c>
      <c r="G160" s="602"/>
      <c r="H160" s="1141" t="s">
        <v>14</v>
      </c>
      <c r="I160" s="603"/>
      <c r="J160" s="1144">
        <f>SUM(I160:I162)</f>
        <v>0</v>
      </c>
      <c r="L160" s="68">
        <f>G160</f>
        <v>0</v>
      </c>
      <c r="M160" s="68"/>
      <c r="N160" s="68"/>
      <c r="O160" s="68">
        <f>I160</f>
        <v>0</v>
      </c>
      <c r="P160" s="68"/>
      <c r="Q160" s="68"/>
    </row>
    <row r="161" spans="2:17" s="1" customFormat="1" ht="14.25" customHeight="1" thickTop="1" thickBot="1">
      <c r="B161" s="1136"/>
      <c r="C161" s="1139"/>
      <c r="D161" s="1113"/>
      <c r="E161" s="591" t="s">
        <v>306</v>
      </c>
      <c r="F161" s="583" t="s">
        <v>322</v>
      </c>
      <c r="G161" s="584"/>
      <c r="H161" s="1142"/>
      <c r="I161" s="78"/>
      <c r="J161" s="1145"/>
      <c r="L161" s="68"/>
      <c r="M161" s="68">
        <f>G161</f>
        <v>0</v>
      </c>
      <c r="N161" s="68"/>
      <c r="O161" s="68"/>
      <c r="P161" s="68">
        <f>I161</f>
        <v>0</v>
      </c>
      <c r="Q161" s="68"/>
    </row>
    <row r="162" spans="2:17" s="1" customFormat="1" ht="14.25" customHeight="1" thickTop="1">
      <c r="B162" s="1137"/>
      <c r="C162" s="1140"/>
      <c r="D162" s="1165"/>
      <c r="E162" s="596" t="s">
        <v>318</v>
      </c>
      <c r="F162" s="597" t="s">
        <v>322</v>
      </c>
      <c r="G162" s="604"/>
      <c r="H162" s="1143"/>
      <c r="I162" s="605"/>
      <c r="J162" s="1146"/>
      <c r="L162" s="68"/>
      <c r="M162" s="68"/>
      <c r="N162" s="68">
        <f>G162</f>
        <v>0</v>
      </c>
      <c r="O162" s="68"/>
      <c r="P162" s="68"/>
      <c r="Q162" s="68">
        <f>I162</f>
        <v>0</v>
      </c>
    </row>
    <row r="163" spans="2:17" s="1" customFormat="1" ht="14.25" customHeight="1" thickBot="1">
      <c r="B163" s="1159">
        <v>52</v>
      </c>
      <c r="C163" s="1150" t="s">
        <v>134</v>
      </c>
      <c r="D163" s="1162" t="s">
        <v>554</v>
      </c>
      <c r="E163" s="610" t="s">
        <v>5</v>
      </c>
      <c r="F163" s="611" t="s">
        <v>13</v>
      </c>
      <c r="G163" s="612" t="s">
        <v>249</v>
      </c>
      <c r="H163" s="1153" t="s">
        <v>14</v>
      </c>
      <c r="I163" s="613" t="s">
        <v>249</v>
      </c>
      <c r="J163" s="1156" t="s">
        <v>249</v>
      </c>
      <c r="L163" s="68" t="str">
        <f>G163</f>
        <v>―</v>
      </c>
      <c r="M163" s="68"/>
      <c r="N163" s="68"/>
      <c r="O163" s="68" t="str">
        <f>I163</f>
        <v>―</v>
      </c>
      <c r="P163" s="68"/>
      <c r="Q163" s="68"/>
    </row>
    <row r="164" spans="2:17" s="1" customFormat="1" ht="14.25" customHeight="1" thickTop="1" thickBot="1">
      <c r="B164" s="1160"/>
      <c r="C164" s="1151"/>
      <c r="D164" s="1163"/>
      <c r="E164" s="590" t="s">
        <v>306</v>
      </c>
      <c r="F164" s="581" t="s">
        <v>322</v>
      </c>
      <c r="G164" s="582" t="s">
        <v>248</v>
      </c>
      <c r="H164" s="1154"/>
      <c r="I164" s="477" t="s">
        <v>248</v>
      </c>
      <c r="J164" s="1157"/>
      <c r="L164" s="68"/>
      <c r="M164" s="68" t="str">
        <f>G164</f>
        <v>―</v>
      </c>
      <c r="N164" s="68"/>
      <c r="O164" s="68"/>
      <c r="P164" s="68" t="str">
        <f>I164</f>
        <v>―</v>
      </c>
      <c r="Q164" s="68"/>
    </row>
    <row r="165" spans="2:17" s="1" customFormat="1" ht="14.25" customHeight="1" thickTop="1">
      <c r="B165" s="1161"/>
      <c r="C165" s="1152"/>
      <c r="D165" s="1164"/>
      <c r="E165" s="614" t="s">
        <v>232</v>
      </c>
      <c r="F165" s="615" t="s">
        <v>322</v>
      </c>
      <c r="G165" s="616" t="s">
        <v>249</v>
      </c>
      <c r="H165" s="1155"/>
      <c r="I165" s="617" t="s">
        <v>249</v>
      </c>
      <c r="J165" s="1158"/>
      <c r="L165" s="68"/>
      <c r="M165" s="68"/>
      <c r="N165" s="68" t="str">
        <f>G165</f>
        <v>―</v>
      </c>
      <c r="O165" s="68"/>
      <c r="P165" s="68"/>
      <c r="Q165" s="68" t="str">
        <f>I165</f>
        <v>―</v>
      </c>
    </row>
    <row r="166" spans="2:17" s="1" customFormat="1" ht="14.25" customHeight="1" thickBot="1">
      <c r="B166" s="1135">
        <v>53</v>
      </c>
      <c r="C166" s="1138" t="s">
        <v>135</v>
      </c>
      <c r="D166" s="1112" t="s">
        <v>236</v>
      </c>
      <c r="E166" s="600" t="s">
        <v>5</v>
      </c>
      <c r="F166" s="601" t="s">
        <v>13</v>
      </c>
      <c r="G166" s="602"/>
      <c r="H166" s="1141" t="s">
        <v>14</v>
      </c>
      <c r="I166" s="603"/>
      <c r="J166" s="1144">
        <f>SUM(I166:I168)</f>
        <v>0</v>
      </c>
      <c r="L166" s="68">
        <f>G166</f>
        <v>0</v>
      </c>
      <c r="M166" s="68"/>
      <c r="N166" s="68"/>
      <c r="O166" s="68">
        <f>I166</f>
        <v>0</v>
      </c>
      <c r="P166" s="68"/>
      <c r="Q166" s="68"/>
    </row>
    <row r="167" spans="2:17" s="1" customFormat="1" ht="14.25" customHeight="1" thickTop="1" thickBot="1">
      <c r="B167" s="1136"/>
      <c r="C167" s="1139"/>
      <c r="D167" s="1113"/>
      <c r="E167" s="591" t="s">
        <v>306</v>
      </c>
      <c r="F167" s="583" t="s">
        <v>322</v>
      </c>
      <c r="G167" s="584"/>
      <c r="H167" s="1142"/>
      <c r="I167" s="78"/>
      <c r="J167" s="1145"/>
      <c r="L167" s="68"/>
      <c r="M167" s="68">
        <f>G167</f>
        <v>0</v>
      </c>
      <c r="N167" s="68"/>
      <c r="O167" s="68"/>
      <c r="P167" s="68">
        <f>I167</f>
        <v>0</v>
      </c>
      <c r="Q167" s="68"/>
    </row>
    <row r="168" spans="2:17" s="1" customFormat="1" ht="14.25" customHeight="1" thickTop="1">
      <c r="B168" s="1137"/>
      <c r="C168" s="1140"/>
      <c r="D168" s="1165"/>
      <c r="E168" s="596" t="s">
        <v>318</v>
      </c>
      <c r="F168" s="597" t="s">
        <v>322</v>
      </c>
      <c r="G168" s="604"/>
      <c r="H168" s="1143"/>
      <c r="I168" s="605"/>
      <c r="J168" s="1146"/>
      <c r="L168" s="68"/>
      <c r="M168" s="68"/>
      <c r="N168" s="68">
        <f>G168</f>
        <v>0</v>
      </c>
      <c r="O168" s="68"/>
      <c r="P168" s="68"/>
      <c r="Q168" s="68">
        <f>I168</f>
        <v>0</v>
      </c>
    </row>
    <row r="169" spans="2:17" s="1" customFormat="1" ht="14.25" customHeight="1" thickBot="1">
      <c r="B169" s="1135">
        <v>54</v>
      </c>
      <c r="C169" s="1138" t="s">
        <v>136</v>
      </c>
      <c r="D169" s="1112" t="s">
        <v>236</v>
      </c>
      <c r="E169" s="600" t="s">
        <v>5</v>
      </c>
      <c r="F169" s="601" t="s">
        <v>13</v>
      </c>
      <c r="G169" s="602"/>
      <c r="H169" s="1141" t="s">
        <v>14</v>
      </c>
      <c r="I169" s="603"/>
      <c r="J169" s="1144">
        <f>SUM(I169:I171)</f>
        <v>0</v>
      </c>
      <c r="L169" s="68">
        <f>G169</f>
        <v>0</v>
      </c>
      <c r="M169" s="68"/>
      <c r="N169" s="68"/>
      <c r="O169" s="68">
        <f>I169</f>
        <v>0</v>
      </c>
      <c r="P169" s="68"/>
      <c r="Q169" s="68"/>
    </row>
    <row r="170" spans="2:17" s="1" customFormat="1" ht="14.25" customHeight="1" thickTop="1" thickBot="1">
      <c r="B170" s="1136"/>
      <c r="C170" s="1139"/>
      <c r="D170" s="1113"/>
      <c r="E170" s="591" t="s">
        <v>306</v>
      </c>
      <c r="F170" s="583" t="s">
        <v>322</v>
      </c>
      <c r="G170" s="584"/>
      <c r="H170" s="1142"/>
      <c r="I170" s="78"/>
      <c r="J170" s="1145"/>
      <c r="L170" s="68"/>
      <c r="M170" s="68">
        <f>G170</f>
        <v>0</v>
      </c>
      <c r="N170" s="68"/>
      <c r="O170" s="68"/>
      <c r="P170" s="68">
        <f>I170</f>
        <v>0</v>
      </c>
      <c r="Q170" s="68"/>
    </row>
    <row r="171" spans="2:17" s="1" customFormat="1" ht="14.25" customHeight="1" thickTop="1">
      <c r="B171" s="1137"/>
      <c r="C171" s="1140"/>
      <c r="D171" s="1165"/>
      <c r="E171" s="596" t="s">
        <v>318</v>
      </c>
      <c r="F171" s="597" t="s">
        <v>322</v>
      </c>
      <c r="G171" s="604"/>
      <c r="H171" s="1143"/>
      <c r="I171" s="605"/>
      <c r="J171" s="1146"/>
      <c r="L171" s="68"/>
      <c r="M171" s="68"/>
      <c r="N171" s="68">
        <f>G171</f>
        <v>0</v>
      </c>
      <c r="O171" s="68"/>
      <c r="P171" s="68"/>
      <c r="Q171" s="68">
        <f>I171</f>
        <v>0</v>
      </c>
    </row>
    <row r="172" spans="2:17" s="1" customFormat="1" ht="14.25" customHeight="1" thickBot="1">
      <c r="B172" s="1135">
        <v>55</v>
      </c>
      <c r="C172" s="1138" t="s">
        <v>137</v>
      </c>
      <c r="D172" s="1112" t="s">
        <v>236</v>
      </c>
      <c r="E172" s="600" t="s">
        <v>5</v>
      </c>
      <c r="F172" s="601" t="s">
        <v>13</v>
      </c>
      <c r="G172" s="602"/>
      <c r="H172" s="1141" t="s">
        <v>14</v>
      </c>
      <c r="I172" s="603"/>
      <c r="J172" s="1144">
        <f>SUM(I172:I174)</f>
        <v>0</v>
      </c>
      <c r="L172" s="68">
        <f>G172</f>
        <v>0</v>
      </c>
      <c r="M172" s="68"/>
      <c r="N172" s="68"/>
      <c r="O172" s="68">
        <f>I172</f>
        <v>0</v>
      </c>
      <c r="P172" s="68"/>
      <c r="Q172" s="68"/>
    </row>
    <row r="173" spans="2:17" s="1" customFormat="1" ht="14.25" customHeight="1" thickTop="1" thickBot="1">
      <c r="B173" s="1136"/>
      <c r="C173" s="1139"/>
      <c r="D173" s="1113"/>
      <c r="E173" s="591" t="s">
        <v>306</v>
      </c>
      <c r="F173" s="583" t="s">
        <v>322</v>
      </c>
      <c r="G173" s="584"/>
      <c r="H173" s="1142"/>
      <c r="I173" s="78"/>
      <c r="J173" s="1145"/>
      <c r="L173" s="68"/>
      <c r="M173" s="68">
        <f>G173</f>
        <v>0</v>
      </c>
      <c r="N173" s="68"/>
      <c r="O173" s="68"/>
      <c r="P173" s="68">
        <f>I173</f>
        <v>0</v>
      </c>
      <c r="Q173" s="68"/>
    </row>
    <row r="174" spans="2:17" s="1" customFormat="1" ht="14.25" customHeight="1" thickTop="1">
      <c r="B174" s="1137"/>
      <c r="C174" s="1140"/>
      <c r="D174" s="1165"/>
      <c r="E174" s="596" t="s">
        <v>318</v>
      </c>
      <c r="F174" s="597" t="s">
        <v>322</v>
      </c>
      <c r="G174" s="604"/>
      <c r="H174" s="1143"/>
      <c r="I174" s="605"/>
      <c r="J174" s="1146"/>
      <c r="L174" s="68"/>
      <c r="M174" s="68"/>
      <c r="N174" s="68">
        <f>G174</f>
        <v>0</v>
      </c>
      <c r="O174" s="68"/>
      <c r="P174" s="68"/>
      <c r="Q174" s="68">
        <f>I174</f>
        <v>0</v>
      </c>
    </row>
    <row r="175" spans="2:17" s="1" customFormat="1" ht="14.25" customHeight="1" thickBot="1">
      <c r="B175" s="1135">
        <v>56</v>
      </c>
      <c r="C175" s="1138" t="s">
        <v>138</v>
      </c>
      <c r="D175" s="1112" t="s">
        <v>236</v>
      </c>
      <c r="E175" s="600" t="s">
        <v>5</v>
      </c>
      <c r="F175" s="601" t="s">
        <v>13</v>
      </c>
      <c r="G175" s="602"/>
      <c r="H175" s="1141" t="s">
        <v>14</v>
      </c>
      <c r="I175" s="603"/>
      <c r="J175" s="1144">
        <f>SUM(I175:I177)</f>
        <v>0</v>
      </c>
      <c r="L175" s="68">
        <f>G175</f>
        <v>0</v>
      </c>
      <c r="M175" s="68"/>
      <c r="N175" s="68"/>
      <c r="O175" s="68">
        <f>I175</f>
        <v>0</v>
      </c>
      <c r="P175" s="68"/>
      <c r="Q175" s="68"/>
    </row>
    <row r="176" spans="2:17" s="1" customFormat="1" ht="14.25" customHeight="1" thickTop="1" thickBot="1">
      <c r="B176" s="1136"/>
      <c r="C176" s="1139"/>
      <c r="D176" s="1113"/>
      <c r="E176" s="591" t="s">
        <v>306</v>
      </c>
      <c r="F176" s="583" t="s">
        <v>322</v>
      </c>
      <c r="G176" s="584"/>
      <c r="H176" s="1142"/>
      <c r="I176" s="78"/>
      <c r="J176" s="1145"/>
      <c r="L176" s="68"/>
      <c r="M176" s="68">
        <f>G176</f>
        <v>0</v>
      </c>
      <c r="N176" s="68"/>
      <c r="O176" s="68"/>
      <c r="P176" s="68">
        <f>I176</f>
        <v>0</v>
      </c>
      <c r="Q176" s="68"/>
    </row>
    <row r="177" spans="2:17" s="1" customFormat="1" ht="14.25" customHeight="1" thickTop="1">
      <c r="B177" s="1137"/>
      <c r="C177" s="1140"/>
      <c r="D177" s="1165"/>
      <c r="E177" s="596" t="s">
        <v>318</v>
      </c>
      <c r="F177" s="597" t="s">
        <v>322</v>
      </c>
      <c r="G177" s="604"/>
      <c r="H177" s="1143"/>
      <c r="I177" s="605"/>
      <c r="J177" s="1146"/>
      <c r="L177" s="68"/>
      <c r="M177" s="68"/>
      <c r="N177" s="68">
        <f>G177</f>
        <v>0</v>
      </c>
      <c r="O177" s="68"/>
      <c r="P177" s="68"/>
      <c r="Q177" s="68">
        <f>I177</f>
        <v>0</v>
      </c>
    </row>
    <row r="178" spans="2:17" s="1" customFormat="1" ht="14.25" customHeight="1" thickBot="1">
      <c r="B178" s="1159">
        <v>57</v>
      </c>
      <c r="C178" s="1150" t="s">
        <v>139</v>
      </c>
      <c r="D178" s="1162" t="s">
        <v>554</v>
      </c>
      <c r="E178" s="610" t="s">
        <v>5</v>
      </c>
      <c r="F178" s="611" t="s">
        <v>13</v>
      </c>
      <c r="G178" s="612" t="s">
        <v>249</v>
      </c>
      <c r="H178" s="1153" t="s">
        <v>14</v>
      </c>
      <c r="I178" s="613" t="s">
        <v>249</v>
      </c>
      <c r="J178" s="1156" t="s">
        <v>249</v>
      </c>
      <c r="L178" s="68" t="str">
        <f>G178</f>
        <v>―</v>
      </c>
      <c r="M178" s="68"/>
      <c r="N178" s="68"/>
      <c r="O178" s="68" t="str">
        <f>I178</f>
        <v>―</v>
      </c>
      <c r="P178" s="68"/>
      <c r="Q178" s="68"/>
    </row>
    <row r="179" spans="2:17" s="1" customFormat="1" ht="14.25" customHeight="1" thickTop="1" thickBot="1">
      <c r="B179" s="1160"/>
      <c r="C179" s="1151"/>
      <c r="D179" s="1163"/>
      <c r="E179" s="590" t="s">
        <v>306</v>
      </c>
      <c r="F179" s="581" t="s">
        <v>322</v>
      </c>
      <c r="G179" s="582" t="s">
        <v>248</v>
      </c>
      <c r="H179" s="1154"/>
      <c r="I179" s="477" t="s">
        <v>248</v>
      </c>
      <c r="J179" s="1157"/>
      <c r="L179" s="68"/>
      <c r="M179" s="68" t="str">
        <f>G179</f>
        <v>―</v>
      </c>
      <c r="N179" s="68"/>
      <c r="O179" s="68"/>
      <c r="P179" s="68" t="str">
        <f>I179</f>
        <v>―</v>
      </c>
      <c r="Q179" s="68"/>
    </row>
    <row r="180" spans="2:17" s="1" customFormat="1" ht="14.25" customHeight="1" thickTop="1">
      <c r="B180" s="1161"/>
      <c r="C180" s="1152"/>
      <c r="D180" s="1164"/>
      <c r="E180" s="614" t="s">
        <v>232</v>
      </c>
      <c r="F180" s="615" t="s">
        <v>322</v>
      </c>
      <c r="G180" s="616" t="s">
        <v>249</v>
      </c>
      <c r="H180" s="1155"/>
      <c r="I180" s="617" t="s">
        <v>249</v>
      </c>
      <c r="J180" s="1158"/>
      <c r="L180" s="68"/>
      <c r="M180" s="68"/>
      <c r="N180" s="68" t="str">
        <f>G180</f>
        <v>―</v>
      </c>
      <c r="O180" s="68"/>
      <c r="P180" s="68"/>
      <c r="Q180" s="68" t="str">
        <f>I180</f>
        <v>―</v>
      </c>
    </row>
    <row r="181" spans="2:17" s="1" customFormat="1" ht="14.25" customHeight="1" thickBot="1">
      <c r="B181" s="1159">
        <v>58</v>
      </c>
      <c r="C181" s="1150" t="s">
        <v>140</v>
      </c>
      <c r="D181" s="1162" t="s">
        <v>554</v>
      </c>
      <c r="E181" s="610" t="s">
        <v>5</v>
      </c>
      <c r="F181" s="611" t="s">
        <v>13</v>
      </c>
      <c r="G181" s="612" t="s">
        <v>249</v>
      </c>
      <c r="H181" s="1153" t="s">
        <v>14</v>
      </c>
      <c r="I181" s="613" t="s">
        <v>249</v>
      </c>
      <c r="J181" s="1156" t="s">
        <v>249</v>
      </c>
      <c r="L181" s="68" t="str">
        <f>G181</f>
        <v>―</v>
      </c>
      <c r="M181" s="68"/>
      <c r="N181" s="68"/>
      <c r="O181" s="68" t="str">
        <f>I181</f>
        <v>―</v>
      </c>
      <c r="P181" s="68"/>
      <c r="Q181" s="68"/>
    </row>
    <row r="182" spans="2:17" s="1" customFormat="1" ht="14.25" customHeight="1" thickTop="1" thickBot="1">
      <c r="B182" s="1160"/>
      <c r="C182" s="1151"/>
      <c r="D182" s="1163"/>
      <c r="E182" s="590" t="s">
        <v>306</v>
      </c>
      <c r="F182" s="581" t="s">
        <v>322</v>
      </c>
      <c r="G182" s="582" t="s">
        <v>248</v>
      </c>
      <c r="H182" s="1154"/>
      <c r="I182" s="477" t="s">
        <v>248</v>
      </c>
      <c r="J182" s="1157"/>
      <c r="L182" s="68"/>
      <c r="M182" s="68" t="str">
        <f>G182</f>
        <v>―</v>
      </c>
      <c r="N182" s="68"/>
      <c r="O182" s="68"/>
      <c r="P182" s="68" t="str">
        <f>I182</f>
        <v>―</v>
      </c>
      <c r="Q182" s="68"/>
    </row>
    <row r="183" spans="2:17" s="1" customFormat="1" ht="14.25" customHeight="1" thickTop="1">
      <c r="B183" s="1161"/>
      <c r="C183" s="1152"/>
      <c r="D183" s="1164"/>
      <c r="E183" s="614" t="s">
        <v>232</v>
      </c>
      <c r="F183" s="615" t="s">
        <v>322</v>
      </c>
      <c r="G183" s="616" t="s">
        <v>249</v>
      </c>
      <c r="H183" s="1155"/>
      <c r="I183" s="617" t="s">
        <v>249</v>
      </c>
      <c r="J183" s="1158"/>
      <c r="L183" s="68"/>
      <c r="M183" s="68"/>
      <c r="N183" s="68" t="str">
        <f>G183</f>
        <v>―</v>
      </c>
      <c r="O183" s="68"/>
      <c r="P183" s="68"/>
      <c r="Q183" s="68" t="str">
        <f>I183</f>
        <v>―</v>
      </c>
    </row>
    <row r="184" spans="2:17" s="1" customFormat="1" ht="14.25" customHeight="1" thickBot="1">
      <c r="B184" s="1135">
        <v>59</v>
      </c>
      <c r="C184" s="1138" t="s">
        <v>141</v>
      </c>
      <c r="D184" s="1112" t="s">
        <v>236</v>
      </c>
      <c r="E184" s="600" t="s">
        <v>5</v>
      </c>
      <c r="F184" s="601" t="s">
        <v>13</v>
      </c>
      <c r="G184" s="602"/>
      <c r="H184" s="1141" t="s">
        <v>14</v>
      </c>
      <c r="I184" s="603"/>
      <c r="J184" s="1144">
        <f>SUM(I184:I186)</f>
        <v>0</v>
      </c>
      <c r="L184" s="68">
        <f>G184</f>
        <v>0</v>
      </c>
      <c r="M184" s="68"/>
      <c r="N184" s="68"/>
      <c r="O184" s="68">
        <f>I184</f>
        <v>0</v>
      </c>
      <c r="P184" s="68"/>
      <c r="Q184" s="68"/>
    </row>
    <row r="185" spans="2:17" s="1" customFormat="1" ht="14.25" customHeight="1" thickTop="1" thickBot="1">
      <c r="B185" s="1136"/>
      <c r="C185" s="1139"/>
      <c r="D185" s="1113"/>
      <c r="E185" s="591" t="s">
        <v>306</v>
      </c>
      <c r="F185" s="583" t="s">
        <v>322</v>
      </c>
      <c r="G185" s="584"/>
      <c r="H185" s="1142"/>
      <c r="I185" s="78"/>
      <c r="J185" s="1145"/>
      <c r="L185" s="68"/>
      <c r="M185" s="68">
        <f>G185</f>
        <v>0</v>
      </c>
      <c r="N185" s="68"/>
      <c r="O185" s="68"/>
      <c r="P185" s="68">
        <f>I185</f>
        <v>0</v>
      </c>
      <c r="Q185" s="68"/>
    </row>
    <row r="186" spans="2:17" s="1" customFormat="1" ht="14.25" customHeight="1" thickTop="1">
      <c r="B186" s="1137"/>
      <c r="C186" s="1140"/>
      <c r="D186" s="1165"/>
      <c r="E186" s="596" t="s">
        <v>318</v>
      </c>
      <c r="F186" s="597" t="s">
        <v>322</v>
      </c>
      <c r="G186" s="604"/>
      <c r="H186" s="1143"/>
      <c r="I186" s="605"/>
      <c r="J186" s="1146"/>
      <c r="L186" s="68"/>
      <c r="M186" s="68"/>
      <c r="N186" s="68">
        <f>G186</f>
        <v>0</v>
      </c>
      <c r="O186" s="68"/>
      <c r="P186" s="68"/>
      <c r="Q186" s="68">
        <f>I186</f>
        <v>0</v>
      </c>
    </row>
    <row r="187" spans="2:17" s="1" customFormat="1" ht="14.25" customHeight="1" thickBot="1">
      <c r="B187" s="1135">
        <v>60</v>
      </c>
      <c r="C187" s="1138" t="s">
        <v>142</v>
      </c>
      <c r="D187" s="1112" t="s">
        <v>236</v>
      </c>
      <c r="E187" s="600" t="s">
        <v>5</v>
      </c>
      <c r="F187" s="601" t="s">
        <v>13</v>
      </c>
      <c r="G187" s="602"/>
      <c r="H187" s="1141" t="s">
        <v>14</v>
      </c>
      <c r="I187" s="603"/>
      <c r="J187" s="1144">
        <f>SUM(I187:I189)</f>
        <v>0</v>
      </c>
      <c r="L187" s="68">
        <f>G187</f>
        <v>0</v>
      </c>
      <c r="M187" s="68"/>
      <c r="N187" s="68"/>
      <c r="O187" s="68">
        <f>I187</f>
        <v>0</v>
      </c>
      <c r="P187" s="68"/>
      <c r="Q187" s="68"/>
    </row>
    <row r="188" spans="2:17" s="1" customFormat="1" ht="14.25" customHeight="1" thickTop="1" thickBot="1">
      <c r="B188" s="1136"/>
      <c r="C188" s="1139"/>
      <c r="D188" s="1113"/>
      <c r="E188" s="591" t="s">
        <v>306</v>
      </c>
      <c r="F188" s="583" t="s">
        <v>322</v>
      </c>
      <c r="G188" s="584"/>
      <c r="H188" s="1142"/>
      <c r="I188" s="78"/>
      <c r="J188" s="1145"/>
      <c r="L188" s="68"/>
      <c r="M188" s="68">
        <f>G188</f>
        <v>0</v>
      </c>
      <c r="N188" s="68"/>
      <c r="O188" s="68"/>
      <c r="P188" s="68">
        <f>I188</f>
        <v>0</v>
      </c>
      <c r="Q188" s="68"/>
    </row>
    <row r="189" spans="2:17" s="1" customFormat="1" ht="14.25" customHeight="1" thickTop="1">
      <c r="B189" s="1137"/>
      <c r="C189" s="1140"/>
      <c r="D189" s="1165"/>
      <c r="E189" s="596" t="s">
        <v>318</v>
      </c>
      <c r="F189" s="597" t="s">
        <v>322</v>
      </c>
      <c r="G189" s="604"/>
      <c r="H189" s="1143"/>
      <c r="I189" s="605"/>
      <c r="J189" s="1146"/>
      <c r="L189" s="68"/>
      <c r="M189" s="68"/>
      <c r="N189" s="68">
        <f>G189</f>
        <v>0</v>
      </c>
      <c r="O189" s="68"/>
      <c r="P189" s="68"/>
      <c r="Q189" s="68">
        <f>I189</f>
        <v>0</v>
      </c>
    </row>
    <row r="190" spans="2:17" s="1" customFormat="1" ht="14.25" customHeight="1" thickBot="1">
      <c r="B190" s="1135">
        <v>61</v>
      </c>
      <c r="C190" s="1138" t="s">
        <v>143</v>
      </c>
      <c r="D190" s="1112" t="s">
        <v>236</v>
      </c>
      <c r="E190" s="600" t="s">
        <v>5</v>
      </c>
      <c r="F190" s="601" t="s">
        <v>13</v>
      </c>
      <c r="G190" s="602"/>
      <c r="H190" s="1141" t="s">
        <v>14</v>
      </c>
      <c r="I190" s="603"/>
      <c r="J190" s="1144">
        <f>SUM(I190:I192)</f>
        <v>0</v>
      </c>
      <c r="L190" s="68">
        <f>G190</f>
        <v>0</v>
      </c>
      <c r="M190" s="68"/>
      <c r="N190" s="68"/>
      <c r="O190" s="68">
        <f>I190</f>
        <v>0</v>
      </c>
      <c r="P190" s="68"/>
      <c r="Q190" s="68"/>
    </row>
    <row r="191" spans="2:17" s="1" customFormat="1" ht="14.25" customHeight="1" thickTop="1" thickBot="1">
      <c r="B191" s="1136"/>
      <c r="C191" s="1139"/>
      <c r="D191" s="1113"/>
      <c r="E191" s="591" t="s">
        <v>306</v>
      </c>
      <c r="F191" s="583" t="s">
        <v>322</v>
      </c>
      <c r="G191" s="584"/>
      <c r="H191" s="1142"/>
      <c r="I191" s="78"/>
      <c r="J191" s="1145"/>
      <c r="L191" s="68"/>
      <c r="M191" s="68">
        <f>G191</f>
        <v>0</v>
      </c>
      <c r="N191" s="68"/>
      <c r="O191" s="68"/>
      <c r="P191" s="68">
        <f>I191</f>
        <v>0</v>
      </c>
      <c r="Q191" s="68"/>
    </row>
    <row r="192" spans="2:17" s="1" customFormat="1" ht="14.25" customHeight="1" thickTop="1">
      <c r="B192" s="1137"/>
      <c r="C192" s="1140"/>
      <c r="D192" s="1165"/>
      <c r="E192" s="596" t="s">
        <v>318</v>
      </c>
      <c r="F192" s="597" t="s">
        <v>322</v>
      </c>
      <c r="G192" s="604"/>
      <c r="H192" s="1143"/>
      <c r="I192" s="605"/>
      <c r="J192" s="1146"/>
      <c r="L192" s="68"/>
      <c r="M192" s="68"/>
      <c r="N192" s="68">
        <f>G192</f>
        <v>0</v>
      </c>
      <c r="O192" s="68"/>
      <c r="P192" s="68"/>
      <c r="Q192" s="68">
        <f>I192</f>
        <v>0</v>
      </c>
    </row>
    <row r="193" spans="2:17" s="1" customFormat="1" ht="14.25" customHeight="1" thickBot="1">
      <c r="B193" s="1135">
        <v>62</v>
      </c>
      <c r="C193" s="1138" t="s">
        <v>144</v>
      </c>
      <c r="D193" s="1112" t="s">
        <v>236</v>
      </c>
      <c r="E193" s="600" t="s">
        <v>5</v>
      </c>
      <c r="F193" s="601" t="s">
        <v>13</v>
      </c>
      <c r="G193" s="602"/>
      <c r="H193" s="1141" t="s">
        <v>14</v>
      </c>
      <c r="I193" s="603"/>
      <c r="J193" s="1144">
        <f>SUM(I193:I195)</f>
        <v>0</v>
      </c>
      <c r="L193" s="68">
        <f>G193</f>
        <v>0</v>
      </c>
      <c r="M193" s="68"/>
      <c r="N193" s="68"/>
      <c r="O193" s="68">
        <f>I193</f>
        <v>0</v>
      </c>
      <c r="P193" s="68"/>
      <c r="Q193" s="68"/>
    </row>
    <row r="194" spans="2:17" s="1" customFormat="1" ht="14.25" customHeight="1" thickTop="1" thickBot="1">
      <c r="B194" s="1136"/>
      <c r="C194" s="1139"/>
      <c r="D194" s="1113"/>
      <c r="E194" s="591" t="s">
        <v>306</v>
      </c>
      <c r="F194" s="583" t="s">
        <v>322</v>
      </c>
      <c r="G194" s="584"/>
      <c r="H194" s="1142"/>
      <c r="I194" s="78"/>
      <c r="J194" s="1145"/>
      <c r="L194" s="68"/>
      <c r="M194" s="68">
        <f>G194</f>
        <v>0</v>
      </c>
      <c r="N194" s="68"/>
      <c r="O194" s="68"/>
      <c r="P194" s="68">
        <f>I194</f>
        <v>0</v>
      </c>
      <c r="Q194" s="68"/>
    </row>
    <row r="195" spans="2:17" s="1" customFormat="1" ht="14.25" customHeight="1" thickTop="1">
      <c r="B195" s="1137"/>
      <c r="C195" s="1140"/>
      <c r="D195" s="1165"/>
      <c r="E195" s="596" t="s">
        <v>318</v>
      </c>
      <c r="F195" s="597" t="s">
        <v>322</v>
      </c>
      <c r="G195" s="604"/>
      <c r="H195" s="1143"/>
      <c r="I195" s="605"/>
      <c r="J195" s="1146"/>
      <c r="L195" s="68"/>
      <c r="M195" s="68"/>
      <c r="N195" s="68">
        <f>G195</f>
        <v>0</v>
      </c>
      <c r="O195" s="68"/>
      <c r="P195" s="68"/>
      <c r="Q195" s="68">
        <f>I195</f>
        <v>0</v>
      </c>
    </row>
    <row r="196" spans="2:17" s="1" customFormat="1" ht="14.25" customHeight="1" thickBot="1">
      <c r="B196" s="1135">
        <v>63</v>
      </c>
      <c r="C196" s="1138" t="s">
        <v>145</v>
      </c>
      <c r="D196" s="1112" t="s">
        <v>236</v>
      </c>
      <c r="E196" s="600" t="s">
        <v>5</v>
      </c>
      <c r="F196" s="601" t="s">
        <v>13</v>
      </c>
      <c r="G196" s="602"/>
      <c r="H196" s="1141" t="s">
        <v>14</v>
      </c>
      <c r="I196" s="603"/>
      <c r="J196" s="1144">
        <f>SUM(I196:I198)</f>
        <v>0</v>
      </c>
      <c r="L196" s="68">
        <f>G196</f>
        <v>0</v>
      </c>
      <c r="M196" s="68"/>
      <c r="N196" s="68"/>
      <c r="O196" s="68">
        <f>I196</f>
        <v>0</v>
      </c>
      <c r="P196" s="68"/>
      <c r="Q196" s="68"/>
    </row>
    <row r="197" spans="2:17" s="1" customFormat="1" ht="14.25" customHeight="1" thickTop="1" thickBot="1">
      <c r="B197" s="1136"/>
      <c r="C197" s="1139"/>
      <c r="D197" s="1113"/>
      <c r="E197" s="591" t="s">
        <v>306</v>
      </c>
      <c r="F197" s="583" t="s">
        <v>322</v>
      </c>
      <c r="G197" s="584"/>
      <c r="H197" s="1142"/>
      <c r="I197" s="78"/>
      <c r="J197" s="1145"/>
      <c r="L197" s="68"/>
      <c r="M197" s="68">
        <f>G197</f>
        <v>0</v>
      </c>
      <c r="N197" s="68"/>
      <c r="O197" s="68"/>
      <c r="P197" s="68">
        <f>I197</f>
        <v>0</v>
      </c>
      <c r="Q197" s="68"/>
    </row>
    <row r="198" spans="2:17" s="1" customFormat="1" ht="14.25" customHeight="1" thickTop="1">
      <c r="B198" s="1137"/>
      <c r="C198" s="1140"/>
      <c r="D198" s="1165"/>
      <c r="E198" s="596" t="s">
        <v>318</v>
      </c>
      <c r="F198" s="597" t="s">
        <v>322</v>
      </c>
      <c r="G198" s="604"/>
      <c r="H198" s="1143"/>
      <c r="I198" s="605"/>
      <c r="J198" s="1146"/>
      <c r="L198" s="68"/>
      <c r="M198" s="68"/>
      <c r="N198" s="68">
        <f>G198</f>
        <v>0</v>
      </c>
      <c r="O198" s="68"/>
      <c r="P198" s="68"/>
      <c r="Q198" s="68">
        <f>I198</f>
        <v>0</v>
      </c>
    </row>
    <row r="199" spans="2:17" s="1" customFormat="1" ht="14.25" customHeight="1" thickBot="1">
      <c r="B199" s="1135">
        <v>64</v>
      </c>
      <c r="C199" s="1138" t="s">
        <v>146</v>
      </c>
      <c r="D199" s="1112" t="s">
        <v>236</v>
      </c>
      <c r="E199" s="600" t="s">
        <v>5</v>
      </c>
      <c r="F199" s="601" t="s">
        <v>13</v>
      </c>
      <c r="G199" s="602"/>
      <c r="H199" s="1141" t="s">
        <v>14</v>
      </c>
      <c r="I199" s="603"/>
      <c r="J199" s="1144">
        <f>SUM(I199:I201)</f>
        <v>0</v>
      </c>
      <c r="L199" s="68">
        <f>G199</f>
        <v>0</v>
      </c>
      <c r="M199" s="68"/>
      <c r="N199" s="68"/>
      <c r="O199" s="68">
        <f>I199</f>
        <v>0</v>
      </c>
      <c r="P199" s="68"/>
      <c r="Q199" s="68"/>
    </row>
    <row r="200" spans="2:17" s="1" customFormat="1" ht="14.25" customHeight="1" thickTop="1" thickBot="1">
      <c r="B200" s="1136"/>
      <c r="C200" s="1139"/>
      <c r="D200" s="1113"/>
      <c r="E200" s="591" t="s">
        <v>306</v>
      </c>
      <c r="F200" s="583" t="s">
        <v>322</v>
      </c>
      <c r="G200" s="585"/>
      <c r="H200" s="1142"/>
      <c r="I200" s="476"/>
      <c r="J200" s="1145"/>
      <c r="L200" s="68"/>
      <c r="M200" s="68">
        <f>G200</f>
        <v>0</v>
      </c>
      <c r="N200" s="68"/>
      <c r="O200" s="68"/>
      <c r="P200" s="68">
        <f>I200</f>
        <v>0</v>
      </c>
      <c r="Q200" s="68"/>
    </row>
    <row r="201" spans="2:17" s="1" customFormat="1" ht="14.25" customHeight="1" thickTop="1">
      <c r="B201" s="1137"/>
      <c r="C201" s="1140"/>
      <c r="D201" s="1165"/>
      <c r="E201" s="596" t="s">
        <v>318</v>
      </c>
      <c r="F201" s="597" t="s">
        <v>322</v>
      </c>
      <c r="G201" s="604"/>
      <c r="H201" s="1143"/>
      <c r="I201" s="605"/>
      <c r="J201" s="1146"/>
      <c r="L201" s="68"/>
      <c r="M201" s="68"/>
      <c r="N201" s="68">
        <f>G201</f>
        <v>0</v>
      </c>
      <c r="O201" s="68"/>
      <c r="P201" s="68"/>
      <c r="Q201" s="68">
        <f>I201</f>
        <v>0</v>
      </c>
    </row>
    <row r="202" spans="2:17" s="1" customFormat="1" ht="14.25" customHeight="1" thickBot="1">
      <c r="B202" s="1159">
        <v>65</v>
      </c>
      <c r="C202" s="1150" t="s">
        <v>147</v>
      </c>
      <c r="D202" s="1162" t="s">
        <v>554</v>
      </c>
      <c r="E202" s="610" t="s">
        <v>5</v>
      </c>
      <c r="F202" s="611" t="s">
        <v>13</v>
      </c>
      <c r="G202" s="612" t="s">
        <v>249</v>
      </c>
      <c r="H202" s="1153" t="s">
        <v>14</v>
      </c>
      <c r="I202" s="613" t="s">
        <v>249</v>
      </c>
      <c r="J202" s="1156" t="s">
        <v>249</v>
      </c>
      <c r="L202" s="68" t="str">
        <f>G202</f>
        <v>―</v>
      </c>
      <c r="M202" s="68"/>
      <c r="N202" s="68"/>
      <c r="O202" s="68" t="str">
        <f>I202</f>
        <v>―</v>
      </c>
      <c r="P202" s="68"/>
      <c r="Q202" s="68"/>
    </row>
    <row r="203" spans="2:17" s="1" customFormat="1" ht="14.25" customHeight="1" thickTop="1" thickBot="1">
      <c r="B203" s="1160"/>
      <c r="C203" s="1151"/>
      <c r="D203" s="1163"/>
      <c r="E203" s="590" t="s">
        <v>306</v>
      </c>
      <c r="F203" s="581" t="s">
        <v>322</v>
      </c>
      <c r="G203" s="582" t="s">
        <v>248</v>
      </c>
      <c r="H203" s="1154"/>
      <c r="I203" s="477" t="s">
        <v>248</v>
      </c>
      <c r="J203" s="1157"/>
      <c r="L203" s="68"/>
      <c r="M203" s="68" t="str">
        <f>G203</f>
        <v>―</v>
      </c>
      <c r="N203" s="68"/>
      <c r="O203" s="68"/>
      <c r="P203" s="68" t="str">
        <f>I203</f>
        <v>―</v>
      </c>
      <c r="Q203" s="68"/>
    </row>
    <row r="204" spans="2:17" s="1" customFormat="1" ht="14.25" customHeight="1" thickTop="1">
      <c r="B204" s="1161"/>
      <c r="C204" s="1152"/>
      <c r="D204" s="1164"/>
      <c r="E204" s="614" t="s">
        <v>232</v>
      </c>
      <c r="F204" s="615" t="s">
        <v>322</v>
      </c>
      <c r="G204" s="616" t="s">
        <v>249</v>
      </c>
      <c r="H204" s="1155"/>
      <c r="I204" s="617" t="s">
        <v>249</v>
      </c>
      <c r="J204" s="1158"/>
      <c r="L204" s="68"/>
      <c r="M204" s="68"/>
      <c r="N204" s="68" t="str">
        <f>G204</f>
        <v>―</v>
      </c>
      <c r="O204" s="68"/>
      <c r="P204" s="68"/>
      <c r="Q204" s="68" t="str">
        <f>I204</f>
        <v>―</v>
      </c>
    </row>
    <row r="205" spans="2:17" s="1" customFormat="1" ht="14.25" customHeight="1" thickBot="1">
      <c r="B205" s="1135">
        <v>66</v>
      </c>
      <c r="C205" s="1138" t="s">
        <v>148</v>
      </c>
      <c r="D205" s="1112" t="s">
        <v>236</v>
      </c>
      <c r="E205" s="600" t="s">
        <v>5</v>
      </c>
      <c r="F205" s="601" t="s">
        <v>13</v>
      </c>
      <c r="G205" s="602"/>
      <c r="H205" s="1141" t="s">
        <v>14</v>
      </c>
      <c r="I205" s="603"/>
      <c r="J205" s="1144">
        <f>SUM(I205:I207)</f>
        <v>0</v>
      </c>
      <c r="L205" s="68">
        <f>G205</f>
        <v>0</v>
      </c>
      <c r="M205" s="68"/>
      <c r="N205" s="68"/>
      <c r="O205" s="68">
        <f>I205</f>
        <v>0</v>
      </c>
      <c r="P205" s="68"/>
      <c r="Q205" s="68"/>
    </row>
    <row r="206" spans="2:17" s="1" customFormat="1" ht="14.25" customHeight="1" thickTop="1" thickBot="1">
      <c r="B206" s="1136"/>
      <c r="C206" s="1139"/>
      <c r="D206" s="1113"/>
      <c r="E206" s="591" t="s">
        <v>306</v>
      </c>
      <c r="F206" s="583" t="s">
        <v>322</v>
      </c>
      <c r="G206" s="584"/>
      <c r="H206" s="1142"/>
      <c r="I206" s="78"/>
      <c r="J206" s="1145"/>
      <c r="L206" s="68"/>
      <c r="M206" s="68">
        <f>G206</f>
        <v>0</v>
      </c>
      <c r="N206" s="68"/>
      <c r="O206" s="68"/>
      <c r="P206" s="68">
        <f>I206</f>
        <v>0</v>
      </c>
      <c r="Q206" s="68"/>
    </row>
    <row r="207" spans="2:17" s="1" customFormat="1" ht="14.25" customHeight="1" thickTop="1">
      <c r="B207" s="1137"/>
      <c r="C207" s="1140"/>
      <c r="D207" s="1165"/>
      <c r="E207" s="596" t="s">
        <v>318</v>
      </c>
      <c r="F207" s="597" t="s">
        <v>322</v>
      </c>
      <c r="G207" s="604"/>
      <c r="H207" s="1143"/>
      <c r="I207" s="605"/>
      <c r="J207" s="1146"/>
      <c r="L207" s="68"/>
      <c r="M207" s="68"/>
      <c r="N207" s="68">
        <f>G207</f>
        <v>0</v>
      </c>
      <c r="O207" s="68"/>
      <c r="P207" s="68"/>
      <c r="Q207" s="68">
        <f>I207</f>
        <v>0</v>
      </c>
    </row>
    <row r="208" spans="2:17" s="1" customFormat="1" ht="14.25" customHeight="1" thickBot="1">
      <c r="B208" s="1135">
        <v>67</v>
      </c>
      <c r="C208" s="1138" t="s">
        <v>149</v>
      </c>
      <c r="D208" s="1112" t="s">
        <v>236</v>
      </c>
      <c r="E208" s="600" t="s">
        <v>5</v>
      </c>
      <c r="F208" s="601" t="s">
        <v>13</v>
      </c>
      <c r="G208" s="602"/>
      <c r="H208" s="1141" t="s">
        <v>14</v>
      </c>
      <c r="I208" s="603"/>
      <c r="J208" s="1144">
        <f>SUM(I208:I210)</f>
        <v>0</v>
      </c>
      <c r="L208" s="68">
        <f>G208</f>
        <v>0</v>
      </c>
      <c r="M208" s="68"/>
      <c r="N208" s="68"/>
      <c r="O208" s="68">
        <f>I208</f>
        <v>0</v>
      </c>
      <c r="P208" s="68"/>
      <c r="Q208" s="68"/>
    </row>
    <row r="209" spans="2:17" s="1" customFormat="1" ht="14.25" customHeight="1" thickTop="1" thickBot="1">
      <c r="B209" s="1136"/>
      <c r="C209" s="1139"/>
      <c r="D209" s="1113"/>
      <c r="E209" s="591" t="s">
        <v>306</v>
      </c>
      <c r="F209" s="583" t="s">
        <v>322</v>
      </c>
      <c r="G209" s="584"/>
      <c r="H209" s="1142"/>
      <c r="I209" s="78"/>
      <c r="J209" s="1145"/>
      <c r="L209" s="68"/>
      <c r="M209" s="68">
        <f>G209</f>
        <v>0</v>
      </c>
      <c r="N209" s="68"/>
      <c r="O209" s="68"/>
      <c r="P209" s="68">
        <f>I209</f>
        <v>0</v>
      </c>
      <c r="Q209" s="68"/>
    </row>
    <row r="210" spans="2:17" s="1" customFormat="1" ht="14.25" customHeight="1" thickTop="1">
      <c r="B210" s="1137"/>
      <c r="C210" s="1140"/>
      <c r="D210" s="1165"/>
      <c r="E210" s="596" t="s">
        <v>318</v>
      </c>
      <c r="F210" s="597" t="s">
        <v>322</v>
      </c>
      <c r="G210" s="604"/>
      <c r="H210" s="1143"/>
      <c r="I210" s="605"/>
      <c r="J210" s="1146"/>
      <c r="L210" s="68"/>
      <c r="M210" s="68"/>
      <c r="N210" s="68">
        <f>G210</f>
        <v>0</v>
      </c>
      <c r="O210" s="68"/>
      <c r="P210" s="68"/>
      <c r="Q210" s="68">
        <f>I210</f>
        <v>0</v>
      </c>
    </row>
    <row r="211" spans="2:17" s="1" customFormat="1" ht="14.25" customHeight="1" thickBot="1">
      <c r="B211" s="1159">
        <v>68</v>
      </c>
      <c r="C211" s="1150" t="s">
        <v>150</v>
      </c>
      <c r="D211" s="1162" t="s">
        <v>554</v>
      </c>
      <c r="E211" s="610" t="s">
        <v>5</v>
      </c>
      <c r="F211" s="611" t="s">
        <v>13</v>
      </c>
      <c r="G211" s="612" t="s">
        <v>249</v>
      </c>
      <c r="H211" s="1153" t="s">
        <v>14</v>
      </c>
      <c r="I211" s="613" t="s">
        <v>249</v>
      </c>
      <c r="J211" s="1156" t="s">
        <v>249</v>
      </c>
      <c r="L211" s="68" t="str">
        <f>G211</f>
        <v>―</v>
      </c>
      <c r="M211" s="68"/>
      <c r="N211" s="68"/>
      <c r="O211" s="68" t="str">
        <f>I211</f>
        <v>―</v>
      </c>
      <c r="P211" s="68"/>
      <c r="Q211" s="68"/>
    </row>
    <row r="212" spans="2:17" s="1" customFormat="1" ht="14.25" customHeight="1" thickTop="1" thickBot="1">
      <c r="B212" s="1160"/>
      <c r="C212" s="1151"/>
      <c r="D212" s="1163"/>
      <c r="E212" s="590" t="s">
        <v>306</v>
      </c>
      <c r="F212" s="581" t="s">
        <v>322</v>
      </c>
      <c r="G212" s="582" t="s">
        <v>248</v>
      </c>
      <c r="H212" s="1154"/>
      <c r="I212" s="477" t="s">
        <v>248</v>
      </c>
      <c r="J212" s="1157"/>
      <c r="L212" s="68"/>
      <c r="M212" s="68" t="str">
        <f>G212</f>
        <v>―</v>
      </c>
      <c r="N212" s="68"/>
      <c r="O212" s="68"/>
      <c r="P212" s="68" t="str">
        <f>I212</f>
        <v>―</v>
      </c>
      <c r="Q212" s="68"/>
    </row>
    <row r="213" spans="2:17" s="1" customFormat="1" ht="14.25" customHeight="1" thickTop="1">
      <c r="B213" s="1161"/>
      <c r="C213" s="1152"/>
      <c r="D213" s="1164"/>
      <c r="E213" s="614" t="s">
        <v>232</v>
      </c>
      <c r="F213" s="615" t="s">
        <v>322</v>
      </c>
      <c r="G213" s="616" t="s">
        <v>249</v>
      </c>
      <c r="H213" s="1155"/>
      <c r="I213" s="617" t="s">
        <v>249</v>
      </c>
      <c r="J213" s="1158"/>
      <c r="L213" s="68"/>
      <c r="M213" s="68"/>
      <c r="N213" s="68" t="str">
        <f>G213</f>
        <v>―</v>
      </c>
      <c r="O213" s="68"/>
      <c r="P213" s="68"/>
      <c r="Q213" s="68" t="str">
        <f>I213</f>
        <v>―</v>
      </c>
    </row>
    <row r="214" spans="2:17" s="1" customFormat="1" ht="14.25" customHeight="1" thickBot="1">
      <c r="B214" s="1135">
        <v>69</v>
      </c>
      <c r="C214" s="1138" t="s">
        <v>151</v>
      </c>
      <c r="D214" s="1112" t="s">
        <v>236</v>
      </c>
      <c r="E214" s="600" t="s">
        <v>5</v>
      </c>
      <c r="F214" s="601" t="s">
        <v>13</v>
      </c>
      <c r="G214" s="602"/>
      <c r="H214" s="1141" t="s">
        <v>14</v>
      </c>
      <c r="I214" s="603"/>
      <c r="J214" s="1144">
        <f>SUM(I214:I216)</f>
        <v>0</v>
      </c>
      <c r="L214" s="68">
        <f>G214</f>
        <v>0</v>
      </c>
      <c r="M214" s="68"/>
      <c r="N214" s="68"/>
      <c r="O214" s="68">
        <f>I214</f>
        <v>0</v>
      </c>
      <c r="P214" s="68"/>
      <c r="Q214" s="68"/>
    </row>
    <row r="215" spans="2:17" s="1" customFormat="1" ht="14.25" customHeight="1" thickTop="1" thickBot="1">
      <c r="B215" s="1136"/>
      <c r="C215" s="1139"/>
      <c r="D215" s="1113"/>
      <c r="E215" s="591" t="s">
        <v>306</v>
      </c>
      <c r="F215" s="583" t="s">
        <v>322</v>
      </c>
      <c r="G215" s="584"/>
      <c r="H215" s="1142"/>
      <c r="I215" s="78"/>
      <c r="J215" s="1145"/>
      <c r="L215" s="68"/>
      <c r="M215" s="68">
        <f>G215</f>
        <v>0</v>
      </c>
      <c r="N215" s="68"/>
      <c r="O215" s="68"/>
      <c r="P215" s="68">
        <f>I215</f>
        <v>0</v>
      </c>
      <c r="Q215" s="68"/>
    </row>
    <row r="216" spans="2:17" s="1" customFormat="1" ht="14.25" customHeight="1" thickTop="1">
      <c r="B216" s="1137"/>
      <c r="C216" s="1140"/>
      <c r="D216" s="1165"/>
      <c r="E216" s="596" t="s">
        <v>318</v>
      </c>
      <c r="F216" s="597" t="s">
        <v>322</v>
      </c>
      <c r="G216" s="604"/>
      <c r="H216" s="1143"/>
      <c r="I216" s="605"/>
      <c r="J216" s="1146"/>
      <c r="L216" s="68"/>
      <c r="M216" s="68"/>
      <c r="N216" s="68">
        <f>G216</f>
        <v>0</v>
      </c>
      <c r="O216" s="68"/>
      <c r="P216" s="68"/>
      <c r="Q216" s="68">
        <f>I216</f>
        <v>0</v>
      </c>
    </row>
    <row r="217" spans="2:17" s="1" customFormat="1" ht="14.25" customHeight="1" thickBot="1">
      <c r="B217" s="1159">
        <v>70</v>
      </c>
      <c r="C217" s="1150" t="s">
        <v>152</v>
      </c>
      <c r="D217" s="1162" t="s">
        <v>554</v>
      </c>
      <c r="E217" s="610" t="s">
        <v>5</v>
      </c>
      <c r="F217" s="611" t="s">
        <v>13</v>
      </c>
      <c r="G217" s="612" t="s">
        <v>249</v>
      </c>
      <c r="H217" s="1153" t="s">
        <v>14</v>
      </c>
      <c r="I217" s="613" t="s">
        <v>249</v>
      </c>
      <c r="J217" s="1156" t="s">
        <v>249</v>
      </c>
      <c r="L217" s="68" t="str">
        <f>G217</f>
        <v>―</v>
      </c>
      <c r="M217" s="68"/>
      <c r="N217" s="68"/>
      <c r="O217" s="68" t="str">
        <f>I217</f>
        <v>―</v>
      </c>
      <c r="P217" s="68"/>
      <c r="Q217" s="68"/>
    </row>
    <row r="218" spans="2:17" s="1" customFormat="1" ht="14.25" customHeight="1" thickTop="1" thickBot="1">
      <c r="B218" s="1160"/>
      <c r="C218" s="1151"/>
      <c r="D218" s="1163"/>
      <c r="E218" s="590" t="s">
        <v>306</v>
      </c>
      <c r="F218" s="581" t="s">
        <v>322</v>
      </c>
      <c r="G218" s="582" t="s">
        <v>248</v>
      </c>
      <c r="H218" s="1154"/>
      <c r="I218" s="477" t="s">
        <v>248</v>
      </c>
      <c r="J218" s="1157"/>
      <c r="L218" s="68"/>
      <c r="M218" s="68" t="str">
        <f>G218</f>
        <v>―</v>
      </c>
      <c r="N218" s="68"/>
      <c r="O218" s="68"/>
      <c r="P218" s="68" t="str">
        <f>I218</f>
        <v>―</v>
      </c>
      <c r="Q218" s="68"/>
    </row>
    <row r="219" spans="2:17" s="1" customFormat="1" ht="14.25" customHeight="1" thickTop="1">
      <c r="B219" s="1161"/>
      <c r="C219" s="1152"/>
      <c r="D219" s="1164"/>
      <c r="E219" s="614" t="s">
        <v>232</v>
      </c>
      <c r="F219" s="615" t="s">
        <v>322</v>
      </c>
      <c r="G219" s="616" t="s">
        <v>249</v>
      </c>
      <c r="H219" s="1155"/>
      <c r="I219" s="617" t="s">
        <v>249</v>
      </c>
      <c r="J219" s="1158"/>
      <c r="L219" s="68"/>
      <c r="M219" s="68"/>
      <c r="N219" s="68" t="str">
        <f>G219</f>
        <v>―</v>
      </c>
      <c r="O219" s="68"/>
      <c r="P219" s="68"/>
      <c r="Q219" s="68" t="str">
        <f>I219</f>
        <v>―</v>
      </c>
    </row>
    <row r="220" spans="2:17" s="1" customFormat="1" ht="14.25" customHeight="1" thickBot="1">
      <c r="B220" s="1135">
        <v>71</v>
      </c>
      <c r="C220" s="1138" t="s">
        <v>153</v>
      </c>
      <c r="D220" s="1112" t="s">
        <v>236</v>
      </c>
      <c r="E220" s="600" t="s">
        <v>5</v>
      </c>
      <c r="F220" s="601" t="s">
        <v>13</v>
      </c>
      <c r="G220" s="602"/>
      <c r="H220" s="1141" t="s">
        <v>14</v>
      </c>
      <c r="I220" s="603"/>
      <c r="J220" s="1144">
        <f>SUM(I220:I222)</f>
        <v>0</v>
      </c>
      <c r="L220" s="68">
        <f>G220</f>
        <v>0</v>
      </c>
      <c r="M220" s="68"/>
      <c r="N220" s="68"/>
      <c r="O220" s="68">
        <f>I220</f>
        <v>0</v>
      </c>
      <c r="P220" s="68"/>
      <c r="Q220" s="68"/>
    </row>
    <row r="221" spans="2:17" s="1" customFormat="1" ht="14.25" customHeight="1" thickTop="1" thickBot="1">
      <c r="B221" s="1136"/>
      <c r="C221" s="1139"/>
      <c r="D221" s="1113"/>
      <c r="E221" s="591" t="s">
        <v>306</v>
      </c>
      <c r="F221" s="583" t="s">
        <v>322</v>
      </c>
      <c r="G221" s="584"/>
      <c r="H221" s="1142"/>
      <c r="I221" s="78"/>
      <c r="J221" s="1145"/>
      <c r="L221" s="68"/>
      <c r="M221" s="68">
        <f>G221</f>
        <v>0</v>
      </c>
      <c r="N221" s="68"/>
      <c r="O221" s="68"/>
      <c r="P221" s="68">
        <f>I221</f>
        <v>0</v>
      </c>
      <c r="Q221" s="68"/>
    </row>
    <row r="222" spans="2:17" s="1" customFormat="1" ht="14.25" customHeight="1" thickTop="1">
      <c r="B222" s="1137"/>
      <c r="C222" s="1140"/>
      <c r="D222" s="1165"/>
      <c r="E222" s="596" t="s">
        <v>318</v>
      </c>
      <c r="F222" s="597" t="s">
        <v>322</v>
      </c>
      <c r="G222" s="604"/>
      <c r="H222" s="1143"/>
      <c r="I222" s="605"/>
      <c r="J222" s="1146"/>
      <c r="L222" s="68"/>
      <c r="M222" s="68"/>
      <c r="N222" s="68">
        <f>G222</f>
        <v>0</v>
      </c>
      <c r="O222" s="68"/>
      <c r="P222" s="68"/>
      <c r="Q222" s="68">
        <f>I222</f>
        <v>0</v>
      </c>
    </row>
    <row r="223" spans="2:17" s="1" customFormat="1" ht="14.25" customHeight="1" thickBot="1">
      <c r="B223" s="1159">
        <v>72</v>
      </c>
      <c r="C223" s="1150" t="s">
        <v>154</v>
      </c>
      <c r="D223" s="1162" t="s">
        <v>554</v>
      </c>
      <c r="E223" s="610" t="s">
        <v>5</v>
      </c>
      <c r="F223" s="611" t="s">
        <v>13</v>
      </c>
      <c r="G223" s="612" t="s">
        <v>249</v>
      </c>
      <c r="H223" s="1153" t="s">
        <v>14</v>
      </c>
      <c r="I223" s="613" t="s">
        <v>249</v>
      </c>
      <c r="J223" s="1156" t="s">
        <v>249</v>
      </c>
      <c r="L223" s="68" t="str">
        <f>G223</f>
        <v>―</v>
      </c>
      <c r="M223" s="68"/>
      <c r="N223" s="68"/>
      <c r="O223" s="68" t="str">
        <f>I223</f>
        <v>―</v>
      </c>
      <c r="P223" s="68"/>
      <c r="Q223" s="68"/>
    </row>
    <row r="224" spans="2:17" s="1" customFormat="1" ht="14.25" customHeight="1" thickTop="1" thickBot="1">
      <c r="B224" s="1160"/>
      <c r="C224" s="1151"/>
      <c r="D224" s="1163"/>
      <c r="E224" s="590" t="s">
        <v>306</v>
      </c>
      <c r="F224" s="581" t="s">
        <v>322</v>
      </c>
      <c r="G224" s="582" t="s">
        <v>248</v>
      </c>
      <c r="H224" s="1154"/>
      <c r="I224" s="477" t="s">
        <v>248</v>
      </c>
      <c r="J224" s="1157"/>
      <c r="L224" s="68"/>
      <c r="M224" s="68" t="str">
        <f>G224</f>
        <v>―</v>
      </c>
      <c r="N224" s="68"/>
      <c r="O224" s="68"/>
      <c r="P224" s="68" t="str">
        <f>I224</f>
        <v>―</v>
      </c>
      <c r="Q224" s="68"/>
    </row>
    <row r="225" spans="2:17" s="1" customFormat="1" ht="14.25" customHeight="1" thickTop="1">
      <c r="B225" s="1161"/>
      <c r="C225" s="1152"/>
      <c r="D225" s="1164"/>
      <c r="E225" s="614" t="s">
        <v>232</v>
      </c>
      <c r="F225" s="615" t="s">
        <v>322</v>
      </c>
      <c r="G225" s="616" t="s">
        <v>249</v>
      </c>
      <c r="H225" s="1155"/>
      <c r="I225" s="617" t="s">
        <v>249</v>
      </c>
      <c r="J225" s="1158"/>
      <c r="L225" s="68"/>
      <c r="M225" s="68"/>
      <c r="N225" s="68" t="str">
        <f>G225</f>
        <v>―</v>
      </c>
      <c r="O225" s="68"/>
      <c r="P225" s="68"/>
      <c r="Q225" s="68" t="str">
        <f>I225</f>
        <v>―</v>
      </c>
    </row>
    <row r="226" spans="2:17" s="1" customFormat="1" ht="14.25" customHeight="1" thickBot="1">
      <c r="B226" s="1159">
        <v>73</v>
      </c>
      <c r="C226" s="1150" t="s">
        <v>155</v>
      </c>
      <c r="D226" s="1162" t="s">
        <v>554</v>
      </c>
      <c r="E226" s="610" t="s">
        <v>5</v>
      </c>
      <c r="F226" s="611" t="s">
        <v>13</v>
      </c>
      <c r="G226" s="612" t="s">
        <v>249</v>
      </c>
      <c r="H226" s="1153" t="s">
        <v>14</v>
      </c>
      <c r="I226" s="613" t="s">
        <v>249</v>
      </c>
      <c r="J226" s="1156" t="s">
        <v>249</v>
      </c>
      <c r="L226" s="68" t="str">
        <f>G226</f>
        <v>―</v>
      </c>
      <c r="M226" s="68"/>
      <c r="N226" s="68"/>
      <c r="O226" s="68" t="str">
        <f>I226</f>
        <v>―</v>
      </c>
      <c r="P226" s="68"/>
      <c r="Q226" s="68"/>
    </row>
    <row r="227" spans="2:17" s="1" customFormat="1" ht="14.25" customHeight="1" thickTop="1" thickBot="1">
      <c r="B227" s="1160"/>
      <c r="C227" s="1151"/>
      <c r="D227" s="1163"/>
      <c r="E227" s="590" t="s">
        <v>306</v>
      </c>
      <c r="F227" s="581" t="s">
        <v>322</v>
      </c>
      <c r="G227" s="582" t="s">
        <v>248</v>
      </c>
      <c r="H227" s="1154"/>
      <c r="I227" s="477" t="s">
        <v>248</v>
      </c>
      <c r="J227" s="1157"/>
      <c r="L227" s="68"/>
      <c r="M227" s="68" t="str">
        <f>G227</f>
        <v>―</v>
      </c>
      <c r="N227" s="68"/>
      <c r="O227" s="68"/>
      <c r="P227" s="68" t="str">
        <f>I227</f>
        <v>―</v>
      </c>
      <c r="Q227" s="68"/>
    </row>
    <row r="228" spans="2:17" s="1" customFormat="1" ht="14.25" customHeight="1" thickTop="1">
      <c r="B228" s="1161"/>
      <c r="C228" s="1152"/>
      <c r="D228" s="1164"/>
      <c r="E228" s="614" t="s">
        <v>232</v>
      </c>
      <c r="F228" s="615" t="s">
        <v>322</v>
      </c>
      <c r="G228" s="616" t="s">
        <v>249</v>
      </c>
      <c r="H228" s="1155"/>
      <c r="I228" s="617" t="s">
        <v>249</v>
      </c>
      <c r="J228" s="1158"/>
      <c r="L228" s="68"/>
      <c r="M228" s="68"/>
      <c r="N228" s="68" t="str">
        <f>G228</f>
        <v>―</v>
      </c>
      <c r="O228" s="68"/>
      <c r="P228" s="68"/>
      <c r="Q228" s="68" t="str">
        <f>I228</f>
        <v>―</v>
      </c>
    </row>
    <row r="229" spans="2:17" s="1" customFormat="1" ht="14.25" customHeight="1" thickBot="1">
      <c r="B229" s="1135">
        <v>74</v>
      </c>
      <c r="C229" s="1138" t="s">
        <v>156</v>
      </c>
      <c r="D229" s="1112" t="s">
        <v>236</v>
      </c>
      <c r="E229" s="600" t="s">
        <v>5</v>
      </c>
      <c r="F229" s="601" t="s">
        <v>13</v>
      </c>
      <c r="G229" s="602"/>
      <c r="H229" s="1141" t="s">
        <v>14</v>
      </c>
      <c r="I229" s="603"/>
      <c r="J229" s="1144">
        <f>SUM(I229:I231)</f>
        <v>0</v>
      </c>
      <c r="L229" s="68">
        <f>G229</f>
        <v>0</v>
      </c>
      <c r="M229" s="68"/>
      <c r="N229" s="68"/>
      <c r="O229" s="68">
        <f>I229</f>
        <v>0</v>
      </c>
      <c r="P229" s="68"/>
      <c r="Q229" s="68"/>
    </row>
    <row r="230" spans="2:17" s="1" customFormat="1" ht="14.25" customHeight="1" thickTop="1" thickBot="1">
      <c r="B230" s="1136"/>
      <c r="C230" s="1139"/>
      <c r="D230" s="1113"/>
      <c r="E230" s="591" t="s">
        <v>306</v>
      </c>
      <c r="F230" s="583" t="s">
        <v>322</v>
      </c>
      <c r="G230" s="584"/>
      <c r="H230" s="1142"/>
      <c r="I230" s="78"/>
      <c r="J230" s="1145"/>
      <c r="L230" s="68"/>
      <c r="M230" s="68">
        <f>G230</f>
        <v>0</v>
      </c>
      <c r="N230" s="68"/>
      <c r="O230" s="68"/>
      <c r="P230" s="68">
        <f>I230</f>
        <v>0</v>
      </c>
      <c r="Q230" s="68"/>
    </row>
    <row r="231" spans="2:17" s="1" customFormat="1" ht="14.25" customHeight="1" thickTop="1">
      <c r="B231" s="1137"/>
      <c r="C231" s="1140"/>
      <c r="D231" s="1165"/>
      <c r="E231" s="596" t="s">
        <v>318</v>
      </c>
      <c r="F231" s="597" t="s">
        <v>322</v>
      </c>
      <c r="G231" s="604"/>
      <c r="H231" s="1143"/>
      <c r="I231" s="605"/>
      <c r="J231" s="1146"/>
      <c r="L231" s="68"/>
      <c r="M231" s="68"/>
      <c r="N231" s="68">
        <f>G231</f>
        <v>0</v>
      </c>
      <c r="O231" s="68"/>
      <c r="P231" s="68"/>
      <c r="Q231" s="68">
        <f>I231</f>
        <v>0</v>
      </c>
    </row>
    <row r="232" spans="2:17" s="1" customFormat="1" ht="14.25" customHeight="1" thickBot="1">
      <c r="B232" s="1135">
        <v>75</v>
      </c>
      <c r="C232" s="1138" t="s">
        <v>157</v>
      </c>
      <c r="D232" s="1112" t="s">
        <v>236</v>
      </c>
      <c r="E232" s="600" t="s">
        <v>5</v>
      </c>
      <c r="F232" s="601" t="s">
        <v>13</v>
      </c>
      <c r="G232" s="602"/>
      <c r="H232" s="1141" t="s">
        <v>14</v>
      </c>
      <c r="I232" s="603"/>
      <c r="J232" s="1144">
        <f>SUM(I232:I234)</f>
        <v>0</v>
      </c>
      <c r="L232" s="68">
        <f>G232</f>
        <v>0</v>
      </c>
      <c r="M232" s="68"/>
      <c r="N232" s="68"/>
      <c r="O232" s="68">
        <f>I232</f>
        <v>0</v>
      </c>
      <c r="P232" s="68"/>
      <c r="Q232" s="68"/>
    </row>
    <row r="233" spans="2:17" s="1" customFormat="1" ht="14.25" customHeight="1" thickTop="1" thickBot="1">
      <c r="B233" s="1136"/>
      <c r="C233" s="1139"/>
      <c r="D233" s="1113"/>
      <c r="E233" s="591" t="s">
        <v>306</v>
      </c>
      <c r="F233" s="583" t="s">
        <v>322</v>
      </c>
      <c r="G233" s="584"/>
      <c r="H233" s="1142"/>
      <c r="I233" s="78"/>
      <c r="J233" s="1145"/>
      <c r="L233" s="68"/>
      <c r="M233" s="68">
        <f>G233</f>
        <v>0</v>
      </c>
      <c r="N233" s="68"/>
      <c r="O233" s="68"/>
      <c r="P233" s="68">
        <f>I233</f>
        <v>0</v>
      </c>
      <c r="Q233" s="68"/>
    </row>
    <row r="234" spans="2:17" s="1" customFormat="1" ht="14.25" customHeight="1" thickTop="1">
      <c r="B234" s="1137"/>
      <c r="C234" s="1140"/>
      <c r="D234" s="1165"/>
      <c r="E234" s="596" t="s">
        <v>318</v>
      </c>
      <c r="F234" s="597" t="s">
        <v>322</v>
      </c>
      <c r="G234" s="604"/>
      <c r="H234" s="1143"/>
      <c r="I234" s="605"/>
      <c r="J234" s="1146"/>
      <c r="L234" s="68"/>
      <c r="M234" s="68"/>
      <c r="N234" s="68">
        <f>G234</f>
        <v>0</v>
      </c>
      <c r="O234" s="68"/>
      <c r="P234" s="68"/>
      <c r="Q234" s="68">
        <f>I234</f>
        <v>0</v>
      </c>
    </row>
    <row r="235" spans="2:17" s="1" customFormat="1" ht="14.25" customHeight="1" thickBot="1">
      <c r="B235" s="1135">
        <v>76</v>
      </c>
      <c r="C235" s="1138" t="s">
        <v>158</v>
      </c>
      <c r="D235" s="1112" t="s">
        <v>236</v>
      </c>
      <c r="E235" s="600" t="s">
        <v>5</v>
      </c>
      <c r="F235" s="601" t="s">
        <v>13</v>
      </c>
      <c r="G235" s="602"/>
      <c r="H235" s="1141" t="s">
        <v>14</v>
      </c>
      <c r="I235" s="603"/>
      <c r="J235" s="1144">
        <f>SUM(I235:I237)</f>
        <v>0</v>
      </c>
      <c r="L235" s="68">
        <f>G235</f>
        <v>0</v>
      </c>
      <c r="M235" s="68"/>
      <c r="N235" s="68"/>
      <c r="O235" s="68">
        <f>I235</f>
        <v>0</v>
      </c>
      <c r="P235" s="68"/>
      <c r="Q235" s="68"/>
    </row>
    <row r="236" spans="2:17" s="1" customFormat="1" ht="14.25" customHeight="1" thickTop="1" thickBot="1">
      <c r="B236" s="1136"/>
      <c r="C236" s="1139"/>
      <c r="D236" s="1113"/>
      <c r="E236" s="591" t="s">
        <v>306</v>
      </c>
      <c r="F236" s="583" t="s">
        <v>322</v>
      </c>
      <c r="G236" s="584"/>
      <c r="H236" s="1142"/>
      <c r="I236" s="78"/>
      <c r="J236" s="1145"/>
      <c r="L236" s="68"/>
      <c r="M236" s="68">
        <f>G236</f>
        <v>0</v>
      </c>
      <c r="N236" s="68"/>
      <c r="O236" s="68"/>
      <c r="P236" s="68">
        <f>I236</f>
        <v>0</v>
      </c>
      <c r="Q236" s="68"/>
    </row>
    <row r="237" spans="2:17" s="1" customFormat="1" ht="14.25" customHeight="1" thickTop="1">
      <c r="B237" s="1137"/>
      <c r="C237" s="1140"/>
      <c r="D237" s="1165"/>
      <c r="E237" s="596" t="s">
        <v>318</v>
      </c>
      <c r="F237" s="597" t="s">
        <v>322</v>
      </c>
      <c r="G237" s="604"/>
      <c r="H237" s="1143"/>
      <c r="I237" s="605"/>
      <c r="J237" s="1146"/>
      <c r="L237" s="68"/>
      <c r="M237" s="68"/>
      <c r="N237" s="68">
        <f>G237</f>
        <v>0</v>
      </c>
      <c r="O237" s="68"/>
      <c r="P237" s="68"/>
      <c r="Q237" s="68">
        <f>I237</f>
        <v>0</v>
      </c>
    </row>
    <row r="238" spans="2:17" s="1" customFormat="1" ht="14.25" customHeight="1" thickBot="1">
      <c r="B238" s="1135">
        <v>77</v>
      </c>
      <c r="C238" s="1138" t="s">
        <v>159</v>
      </c>
      <c r="D238" s="1112" t="s">
        <v>236</v>
      </c>
      <c r="E238" s="600" t="s">
        <v>5</v>
      </c>
      <c r="F238" s="601" t="s">
        <v>13</v>
      </c>
      <c r="G238" s="602"/>
      <c r="H238" s="1141" t="s">
        <v>14</v>
      </c>
      <c r="I238" s="603"/>
      <c r="J238" s="1144">
        <f>SUM(I238:I240)</f>
        <v>0</v>
      </c>
      <c r="L238" s="68">
        <f>G238</f>
        <v>0</v>
      </c>
      <c r="M238" s="68"/>
      <c r="N238" s="68"/>
      <c r="O238" s="68">
        <f>I238</f>
        <v>0</v>
      </c>
      <c r="P238" s="68"/>
      <c r="Q238" s="68"/>
    </row>
    <row r="239" spans="2:17" s="1" customFormat="1" ht="14.25" customHeight="1" thickTop="1" thickBot="1">
      <c r="B239" s="1136"/>
      <c r="C239" s="1139"/>
      <c r="D239" s="1113"/>
      <c r="E239" s="591" t="s">
        <v>306</v>
      </c>
      <c r="F239" s="583" t="s">
        <v>322</v>
      </c>
      <c r="G239" s="584"/>
      <c r="H239" s="1142"/>
      <c r="I239" s="78"/>
      <c r="J239" s="1145"/>
      <c r="L239" s="68"/>
      <c r="M239" s="68">
        <f>G239</f>
        <v>0</v>
      </c>
      <c r="N239" s="68"/>
      <c r="O239" s="68"/>
      <c r="P239" s="68">
        <f>I239</f>
        <v>0</v>
      </c>
      <c r="Q239" s="68"/>
    </row>
    <row r="240" spans="2:17" s="1" customFormat="1" ht="14.25" customHeight="1" thickTop="1">
      <c r="B240" s="1137"/>
      <c r="C240" s="1140"/>
      <c r="D240" s="1165"/>
      <c r="E240" s="596" t="s">
        <v>318</v>
      </c>
      <c r="F240" s="597" t="s">
        <v>322</v>
      </c>
      <c r="G240" s="604"/>
      <c r="H240" s="1143"/>
      <c r="I240" s="605"/>
      <c r="J240" s="1146"/>
      <c r="L240" s="68"/>
      <c r="M240" s="68"/>
      <c r="N240" s="68">
        <f>G240</f>
        <v>0</v>
      </c>
      <c r="O240" s="68"/>
      <c r="P240" s="68"/>
      <c r="Q240" s="68">
        <f>I240</f>
        <v>0</v>
      </c>
    </row>
    <row r="241" spans="2:17" s="1" customFormat="1" ht="14.25" customHeight="1" thickBot="1">
      <c r="B241" s="1159">
        <v>78</v>
      </c>
      <c r="C241" s="1150" t="s">
        <v>160</v>
      </c>
      <c r="D241" s="1162" t="s">
        <v>554</v>
      </c>
      <c r="E241" s="610" t="s">
        <v>5</v>
      </c>
      <c r="F241" s="611" t="s">
        <v>13</v>
      </c>
      <c r="G241" s="612" t="s">
        <v>249</v>
      </c>
      <c r="H241" s="1153" t="s">
        <v>14</v>
      </c>
      <c r="I241" s="613" t="s">
        <v>249</v>
      </c>
      <c r="J241" s="1156" t="s">
        <v>249</v>
      </c>
      <c r="L241" s="68" t="str">
        <f>G241</f>
        <v>―</v>
      </c>
      <c r="M241" s="68"/>
      <c r="N241" s="68"/>
      <c r="O241" s="68" t="str">
        <f>I241</f>
        <v>―</v>
      </c>
      <c r="P241" s="68"/>
      <c r="Q241" s="68"/>
    </row>
    <row r="242" spans="2:17" s="1" customFormat="1" ht="14.25" customHeight="1" thickTop="1" thickBot="1">
      <c r="B242" s="1160"/>
      <c r="C242" s="1151"/>
      <c r="D242" s="1163"/>
      <c r="E242" s="590" t="s">
        <v>306</v>
      </c>
      <c r="F242" s="581" t="s">
        <v>322</v>
      </c>
      <c r="G242" s="582" t="s">
        <v>248</v>
      </c>
      <c r="H242" s="1154"/>
      <c r="I242" s="477" t="s">
        <v>248</v>
      </c>
      <c r="J242" s="1157"/>
      <c r="L242" s="68"/>
      <c r="M242" s="68" t="str">
        <f>G242</f>
        <v>―</v>
      </c>
      <c r="N242" s="68"/>
      <c r="O242" s="68"/>
      <c r="P242" s="68" t="str">
        <f>I242</f>
        <v>―</v>
      </c>
      <c r="Q242" s="68"/>
    </row>
    <row r="243" spans="2:17" s="1" customFormat="1" ht="14.25" customHeight="1" thickTop="1">
      <c r="B243" s="1161"/>
      <c r="C243" s="1152"/>
      <c r="D243" s="1164"/>
      <c r="E243" s="614" t="s">
        <v>232</v>
      </c>
      <c r="F243" s="615" t="s">
        <v>322</v>
      </c>
      <c r="G243" s="616" t="s">
        <v>249</v>
      </c>
      <c r="H243" s="1155"/>
      <c r="I243" s="617" t="s">
        <v>249</v>
      </c>
      <c r="J243" s="1158"/>
      <c r="L243" s="68"/>
      <c r="M243" s="68"/>
      <c r="N243" s="68" t="str">
        <f>G243</f>
        <v>―</v>
      </c>
      <c r="O243" s="68"/>
      <c r="P243" s="68"/>
      <c r="Q243" s="68" t="str">
        <f>I243</f>
        <v>―</v>
      </c>
    </row>
    <row r="244" spans="2:17" s="1" customFormat="1" ht="14.25" customHeight="1" thickBot="1">
      <c r="B244" s="1135">
        <v>79</v>
      </c>
      <c r="C244" s="1138" t="s">
        <v>161</v>
      </c>
      <c r="D244" s="1112" t="s">
        <v>236</v>
      </c>
      <c r="E244" s="600" t="s">
        <v>5</v>
      </c>
      <c r="F244" s="601" t="s">
        <v>13</v>
      </c>
      <c r="G244" s="602"/>
      <c r="H244" s="1141" t="s">
        <v>14</v>
      </c>
      <c r="I244" s="603"/>
      <c r="J244" s="1144">
        <f>SUM(I244:I246)</f>
        <v>0</v>
      </c>
      <c r="L244" s="68">
        <f>G244</f>
        <v>0</v>
      </c>
      <c r="M244" s="68"/>
      <c r="N244" s="68"/>
      <c r="O244" s="68">
        <f>I244</f>
        <v>0</v>
      </c>
      <c r="P244" s="68"/>
      <c r="Q244" s="68"/>
    </row>
    <row r="245" spans="2:17" s="1" customFormat="1" ht="14.25" customHeight="1" thickTop="1" thickBot="1">
      <c r="B245" s="1136"/>
      <c r="C245" s="1139"/>
      <c r="D245" s="1113"/>
      <c r="E245" s="591" t="s">
        <v>306</v>
      </c>
      <c r="F245" s="583" t="s">
        <v>322</v>
      </c>
      <c r="G245" s="584"/>
      <c r="H245" s="1142"/>
      <c r="I245" s="78"/>
      <c r="J245" s="1145"/>
      <c r="L245" s="68"/>
      <c r="M245" s="68">
        <f>G245</f>
        <v>0</v>
      </c>
      <c r="N245" s="68"/>
      <c r="O245" s="68"/>
      <c r="P245" s="68">
        <f>I245</f>
        <v>0</v>
      </c>
      <c r="Q245" s="68"/>
    </row>
    <row r="246" spans="2:17" s="1" customFormat="1" ht="14.25" customHeight="1" thickTop="1">
      <c r="B246" s="1137"/>
      <c r="C246" s="1140"/>
      <c r="D246" s="1165"/>
      <c r="E246" s="596" t="s">
        <v>318</v>
      </c>
      <c r="F246" s="597" t="s">
        <v>322</v>
      </c>
      <c r="G246" s="604"/>
      <c r="H246" s="1143"/>
      <c r="I246" s="605"/>
      <c r="J246" s="1146"/>
      <c r="L246" s="68"/>
      <c r="M246" s="68"/>
      <c r="N246" s="68">
        <f>G246</f>
        <v>0</v>
      </c>
      <c r="O246" s="68"/>
      <c r="P246" s="68"/>
      <c r="Q246" s="68">
        <f>I246</f>
        <v>0</v>
      </c>
    </row>
    <row r="247" spans="2:17" s="1" customFormat="1" ht="14.25" customHeight="1" thickBot="1">
      <c r="B247" s="1159">
        <v>80</v>
      </c>
      <c r="C247" s="1150" t="s">
        <v>162</v>
      </c>
      <c r="D247" s="1162" t="s">
        <v>554</v>
      </c>
      <c r="E247" s="610" t="s">
        <v>5</v>
      </c>
      <c r="F247" s="611" t="s">
        <v>13</v>
      </c>
      <c r="G247" s="612" t="s">
        <v>249</v>
      </c>
      <c r="H247" s="1153" t="s">
        <v>14</v>
      </c>
      <c r="I247" s="613" t="s">
        <v>249</v>
      </c>
      <c r="J247" s="1156" t="s">
        <v>249</v>
      </c>
      <c r="L247" s="68" t="str">
        <f>G247</f>
        <v>―</v>
      </c>
      <c r="M247" s="68"/>
      <c r="N247" s="68"/>
      <c r="O247" s="68" t="str">
        <f>I247</f>
        <v>―</v>
      </c>
      <c r="P247" s="68"/>
      <c r="Q247" s="68"/>
    </row>
    <row r="248" spans="2:17" s="1" customFormat="1" ht="14.25" customHeight="1" thickTop="1" thickBot="1">
      <c r="B248" s="1160"/>
      <c r="C248" s="1151"/>
      <c r="D248" s="1163"/>
      <c r="E248" s="590" t="s">
        <v>306</v>
      </c>
      <c r="F248" s="581" t="s">
        <v>322</v>
      </c>
      <c r="G248" s="582" t="s">
        <v>248</v>
      </c>
      <c r="H248" s="1154"/>
      <c r="I248" s="477" t="s">
        <v>248</v>
      </c>
      <c r="J248" s="1157"/>
      <c r="L248" s="68"/>
      <c r="M248" s="68" t="str">
        <f>G248</f>
        <v>―</v>
      </c>
      <c r="N248" s="68"/>
      <c r="O248" s="68"/>
      <c r="P248" s="68" t="str">
        <f>I248</f>
        <v>―</v>
      </c>
      <c r="Q248" s="68"/>
    </row>
    <row r="249" spans="2:17" s="1" customFormat="1" ht="14.25" customHeight="1" thickTop="1">
      <c r="B249" s="1161"/>
      <c r="C249" s="1152"/>
      <c r="D249" s="1164"/>
      <c r="E249" s="614" t="s">
        <v>232</v>
      </c>
      <c r="F249" s="615" t="s">
        <v>322</v>
      </c>
      <c r="G249" s="616" t="s">
        <v>249</v>
      </c>
      <c r="H249" s="1155"/>
      <c r="I249" s="617" t="s">
        <v>249</v>
      </c>
      <c r="J249" s="1158"/>
      <c r="L249" s="68"/>
      <c r="M249" s="68"/>
      <c r="N249" s="68" t="str">
        <f>G249</f>
        <v>―</v>
      </c>
      <c r="O249" s="68"/>
      <c r="P249" s="68"/>
      <c r="Q249" s="68" t="str">
        <f>I249</f>
        <v>―</v>
      </c>
    </row>
    <row r="250" spans="2:17" s="1" customFormat="1" ht="14.25" customHeight="1" thickBot="1">
      <c r="B250" s="1135">
        <v>81</v>
      </c>
      <c r="C250" s="1138" t="s">
        <v>163</v>
      </c>
      <c r="D250" s="1112" t="s">
        <v>236</v>
      </c>
      <c r="E250" s="600" t="s">
        <v>5</v>
      </c>
      <c r="F250" s="601" t="s">
        <v>13</v>
      </c>
      <c r="G250" s="602"/>
      <c r="H250" s="1141" t="s">
        <v>14</v>
      </c>
      <c r="I250" s="603"/>
      <c r="J250" s="1144">
        <f>SUM(I250:I252)</f>
        <v>0</v>
      </c>
      <c r="L250" s="68">
        <f>G250</f>
        <v>0</v>
      </c>
      <c r="M250" s="68"/>
      <c r="N250" s="68"/>
      <c r="O250" s="68">
        <f>I250</f>
        <v>0</v>
      </c>
      <c r="P250" s="68"/>
      <c r="Q250" s="68"/>
    </row>
    <row r="251" spans="2:17" s="1" customFormat="1" ht="14.25" customHeight="1" thickTop="1" thickBot="1">
      <c r="B251" s="1136"/>
      <c r="C251" s="1139"/>
      <c r="D251" s="1113"/>
      <c r="E251" s="591" t="s">
        <v>306</v>
      </c>
      <c r="F251" s="583" t="s">
        <v>322</v>
      </c>
      <c r="G251" s="584"/>
      <c r="H251" s="1142"/>
      <c r="I251" s="78"/>
      <c r="J251" s="1145"/>
      <c r="L251" s="68"/>
      <c r="M251" s="68">
        <f>G251</f>
        <v>0</v>
      </c>
      <c r="N251" s="68"/>
      <c r="O251" s="68"/>
      <c r="P251" s="68">
        <f>I251</f>
        <v>0</v>
      </c>
      <c r="Q251" s="68"/>
    </row>
    <row r="252" spans="2:17" s="1" customFormat="1" ht="14.25" customHeight="1" thickTop="1">
      <c r="B252" s="1137"/>
      <c r="C252" s="1140"/>
      <c r="D252" s="1165"/>
      <c r="E252" s="596" t="s">
        <v>318</v>
      </c>
      <c r="F252" s="597" t="s">
        <v>322</v>
      </c>
      <c r="G252" s="604"/>
      <c r="H252" s="1143"/>
      <c r="I252" s="605"/>
      <c r="J252" s="1146"/>
      <c r="L252" s="68"/>
      <c r="M252" s="68"/>
      <c r="N252" s="68">
        <f>G252</f>
        <v>0</v>
      </c>
      <c r="O252" s="68"/>
      <c r="P252" s="68"/>
      <c r="Q252" s="68">
        <f>I252</f>
        <v>0</v>
      </c>
    </row>
    <row r="253" spans="2:17" s="1" customFormat="1" ht="14.25" customHeight="1" thickBot="1">
      <c r="B253" s="1159">
        <v>82</v>
      </c>
      <c r="C253" s="1150" t="s">
        <v>164</v>
      </c>
      <c r="D253" s="1162" t="s">
        <v>554</v>
      </c>
      <c r="E253" s="610" t="s">
        <v>5</v>
      </c>
      <c r="F253" s="611" t="s">
        <v>13</v>
      </c>
      <c r="G253" s="612" t="s">
        <v>249</v>
      </c>
      <c r="H253" s="1153" t="s">
        <v>14</v>
      </c>
      <c r="I253" s="613" t="s">
        <v>249</v>
      </c>
      <c r="J253" s="1156" t="s">
        <v>249</v>
      </c>
      <c r="L253" s="68" t="str">
        <f>G253</f>
        <v>―</v>
      </c>
      <c r="M253" s="68"/>
      <c r="N253" s="68"/>
      <c r="O253" s="68" t="str">
        <f>I253</f>
        <v>―</v>
      </c>
      <c r="P253" s="68"/>
      <c r="Q253" s="68"/>
    </row>
    <row r="254" spans="2:17" s="1" customFormat="1" ht="14.25" customHeight="1" thickTop="1" thickBot="1">
      <c r="B254" s="1160"/>
      <c r="C254" s="1151"/>
      <c r="D254" s="1163"/>
      <c r="E254" s="590" t="s">
        <v>306</v>
      </c>
      <c r="F254" s="581" t="s">
        <v>322</v>
      </c>
      <c r="G254" s="582" t="s">
        <v>248</v>
      </c>
      <c r="H254" s="1154"/>
      <c r="I254" s="477" t="s">
        <v>248</v>
      </c>
      <c r="J254" s="1157"/>
      <c r="L254" s="68"/>
      <c r="M254" s="68" t="str">
        <f>G254</f>
        <v>―</v>
      </c>
      <c r="N254" s="68"/>
      <c r="O254" s="68"/>
      <c r="P254" s="68" t="str">
        <f>I254</f>
        <v>―</v>
      </c>
      <c r="Q254" s="68"/>
    </row>
    <row r="255" spans="2:17" s="1" customFormat="1" ht="14.25" customHeight="1" thickTop="1">
      <c r="B255" s="1161"/>
      <c r="C255" s="1152"/>
      <c r="D255" s="1164"/>
      <c r="E255" s="614" t="s">
        <v>232</v>
      </c>
      <c r="F255" s="615" t="s">
        <v>322</v>
      </c>
      <c r="G255" s="616" t="s">
        <v>249</v>
      </c>
      <c r="H255" s="1155"/>
      <c r="I255" s="617" t="s">
        <v>249</v>
      </c>
      <c r="J255" s="1158"/>
      <c r="L255" s="68"/>
      <c r="M255" s="68"/>
      <c r="N255" s="68" t="str">
        <f>G255</f>
        <v>―</v>
      </c>
      <c r="O255" s="68"/>
      <c r="P255" s="68"/>
      <c r="Q255" s="68" t="str">
        <f>I255</f>
        <v>―</v>
      </c>
    </row>
    <row r="256" spans="2:17" s="1" customFormat="1" ht="14.25" customHeight="1" thickBot="1">
      <c r="B256" s="1135">
        <v>83</v>
      </c>
      <c r="C256" s="1138" t="s">
        <v>165</v>
      </c>
      <c r="D256" s="1112" t="s">
        <v>236</v>
      </c>
      <c r="E256" s="600" t="s">
        <v>5</v>
      </c>
      <c r="F256" s="601" t="s">
        <v>13</v>
      </c>
      <c r="G256" s="602"/>
      <c r="H256" s="1141" t="s">
        <v>14</v>
      </c>
      <c r="I256" s="603"/>
      <c r="J256" s="1144">
        <f>SUM(I256:I258)</f>
        <v>0</v>
      </c>
      <c r="L256" s="68">
        <f>G256</f>
        <v>0</v>
      </c>
      <c r="M256" s="68"/>
      <c r="N256" s="68"/>
      <c r="O256" s="68">
        <f>I256</f>
        <v>0</v>
      </c>
      <c r="P256" s="68"/>
      <c r="Q256" s="68"/>
    </row>
    <row r="257" spans="2:17" s="1" customFormat="1" ht="14.25" customHeight="1" thickTop="1" thickBot="1">
      <c r="B257" s="1136"/>
      <c r="C257" s="1139"/>
      <c r="D257" s="1113"/>
      <c r="E257" s="591" t="s">
        <v>306</v>
      </c>
      <c r="F257" s="583" t="s">
        <v>322</v>
      </c>
      <c r="G257" s="584"/>
      <c r="H257" s="1142"/>
      <c r="I257" s="78"/>
      <c r="J257" s="1145"/>
      <c r="L257" s="68"/>
      <c r="M257" s="68">
        <f>G257</f>
        <v>0</v>
      </c>
      <c r="N257" s="68"/>
      <c r="O257" s="68"/>
      <c r="P257" s="68">
        <f>I257</f>
        <v>0</v>
      </c>
      <c r="Q257" s="68"/>
    </row>
    <row r="258" spans="2:17" s="1" customFormat="1" ht="14.25" customHeight="1" thickTop="1">
      <c r="B258" s="1137"/>
      <c r="C258" s="1140"/>
      <c r="D258" s="1165"/>
      <c r="E258" s="596" t="s">
        <v>318</v>
      </c>
      <c r="F258" s="597" t="s">
        <v>322</v>
      </c>
      <c r="G258" s="604"/>
      <c r="H258" s="1143"/>
      <c r="I258" s="605"/>
      <c r="J258" s="1146"/>
      <c r="L258" s="68"/>
      <c r="M258" s="68"/>
      <c r="N258" s="68">
        <f>G258</f>
        <v>0</v>
      </c>
      <c r="O258" s="68"/>
      <c r="P258" s="68"/>
      <c r="Q258" s="68">
        <f>I258</f>
        <v>0</v>
      </c>
    </row>
    <row r="259" spans="2:17" s="1" customFormat="1" ht="14.25" customHeight="1" thickBot="1">
      <c r="B259" s="1159">
        <v>84</v>
      </c>
      <c r="C259" s="1150" t="s">
        <v>166</v>
      </c>
      <c r="D259" s="1162" t="s">
        <v>554</v>
      </c>
      <c r="E259" s="610" t="s">
        <v>5</v>
      </c>
      <c r="F259" s="611" t="s">
        <v>13</v>
      </c>
      <c r="G259" s="612" t="s">
        <v>249</v>
      </c>
      <c r="H259" s="1153" t="s">
        <v>14</v>
      </c>
      <c r="I259" s="613" t="s">
        <v>249</v>
      </c>
      <c r="J259" s="1156" t="s">
        <v>249</v>
      </c>
      <c r="L259" s="68" t="str">
        <f>G259</f>
        <v>―</v>
      </c>
      <c r="M259" s="68"/>
      <c r="N259" s="68"/>
      <c r="O259" s="68" t="str">
        <f>I259</f>
        <v>―</v>
      </c>
      <c r="P259" s="68"/>
      <c r="Q259" s="68"/>
    </row>
    <row r="260" spans="2:17" s="1" customFormat="1" ht="14.25" customHeight="1" thickTop="1" thickBot="1">
      <c r="B260" s="1160"/>
      <c r="C260" s="1151"/>
      <c r="D260" s="1163"/>
      <c r="E260" s="590" t="s">
        <v>306</v>
      </c>
      <c r="F260" s="581" t="s">
        <v>322</v>
      </c>
      <c r="G260" s="582" t="s">
        <v>248</v>
      </c>
      <c r="H260" s="1154"/>
      <c r="I260" s="477" t="s">
        <v>248</v>
      </c>
      <c r="J260" s="1157"/>
      <c r="L260" s="68"/>
      <c r="M260" s="68" t="str">
        <f>G260</f>
        <v>―</v>
      </c>
      <c r="N260" s="68"/>
      <c r="O260" s="68"/>
      <c r="P260" s="68" t="str">
        <f>I260</f>
        <v>―</v>
      </c>
      <c r="Q260" s="68"/>
    </row>
    <row r="261" spans="2:17" s="1" customFormat="1" ht="14.25" customHeight="1" thickTop="1">
      <c r="B261" s="1161"/>
      <c r="C261" s="1152"/>
      <c r="D261" s="1164"/>
      <c r="E261" s="614" t="s">
        <v>232</v>
      </c>
      <c r="F261" s="615" t="s">
        <v>322</v>
      </c>
      <c r="G261" s="616" t="s">
        <v>249</v>
      </c>
      <c r="H261" s="1155"/>
      <c r="I261" s="617" t="s">
        <v>249</v>
      </c>
      <c r="J261" s="1158"/>
      <c r="L261" s="68"/>
      <c r="M261" s="68"/>
      <c r="N261" s="68" t="str">
        <f>G261</f>
        <v>―</v>
      </c>
      <c r="O261" s="68"/>
      <c r="P261" s="68"/>
      <c r="Q261" s="68" t="str">
        <f>I261</f>
        <v>―</v>
      </c>
    </row>
    <row r="262" spans="2:17" s="1" customFormat="1" ht="14.25" customHeight="1" thickBot="1">
      <c r="B262" s="1135">
        <v>85</v>
      </c>
      <c r="C262" s="1138" t="s">
        <v>167</v>
      </c>
      <c r="D262" s="1112" t="s">
        <v>236</v>
      </c>
      <c r="E262" s="600" t="s">
        <v>5</v>
      </c>
      <c r="F262" s="601" t="s">
        <v>13</v>
      </c>
      <c r="G262" s="602"/>
      <c r="H262" s="1141" t="s">
        <v>14</v>
      </c>
      <c r="I262" s="603"/>
      <c r="J262" s="1144">
        <f>SUM(I262:I264)</f>
        <v>0</v>
      </c>
      <c r="L262" s="68">
        <f>G262</f>
        <v>0</v>
      </c>
      <c r="M262" s="68"/>
      <c r="N262" s="68"/>
      <c r="O262" s="68">
        <f>I262</f>
        <v>0</v>
      </c>
      <c r="P262" s="68"/>
      <c r="Q262" s="68"/>
    </row>
    <row r="263" spans="2:17" s="1" customFormat="1" ht="14.25" customHeight="1" thickTop="1" thickBot="1">
      <c r="B263" s="1136"/>
      <c r="C263" s="1139"/>
      <c r="D263" s="1113"/>
      <c r="E263" s="591" t="s">
        <v>306</v>
      </c>
      <c r="F263" s="583" t="s">
        <v>322</v>
      </c>
      <c r="G263" s="585"/>
      <c r="H263" s="1142"/>
      <c r="I263" s="476"/>
      <c r="J263" s="1145"/>
      <c r="L263" s="68"/>
      <c r="M263" s="68">
        <f>G263</f>
        <v>0</v>
      </c>
      <c r="N263" s="68"/>
      <c r="O263" s="68"/>
      <c r="P263" s="68">
        <f>I263</f>
        <v>0</v>
      </c>
      <c r="Q263" s="68"/>
    </row>
    <row r="264" spans="2:17" s="1" customFormat="1" ht="14.25" customHeight="1" thickTop="1">
      <c r="B264" s="1137"/>
      <c r="C264" s="1140"/>
      <c r="D264" s="1165"/>
      <c r="E264" s="596" t="s">
        <v>318</v>
      </c>
      <c r="F264" s="597" t="s">
        <v>322</v>
      </c>
      <c r="G264" s="604"/>
      <c r="H264" s="1143"/>
      <c r="I264" s="605"/>
      <c r="J264" s="1146"/>
      <c r="L264" s="68"/>
      <c r="M264" s="68"/>
      <c r="N264" s="68">
        <f>G264</f>
        <v>0</v>
      </c>
      <c r="O264" s="68"/>
      <c r="P264" s="68"/>
      <c r="Q264" s="68">
        <f>I264</f>
        <v>0</v>
      </c>
    </row>
    <row r="265" spans="2:17" s="1" customFormat="1" ht="14.25" customHeight="1" thickBot="1">
      <c r="B265" s="1135">
        <v>86</v>
      </c>
      <c r="C265" s="1138" t="s">
        <v>168</v>
      </c>
      <c r="D265" s="1112" t="s">
        <v>236</v>
      </c>
      <c r="E265" s="600" t="s">
        <v>5</v>
      </c>
      <c r="F265" s="601" t="s">
        <v>13</v>
      </c>
      <c r="G265" s="602"/>
      <c r="H265" s="1141" t="s">
        <v>14</v>
      </c>
      <c r="I265" s="603"/>
      <c r="J265" s="1144">
        <f>SUM(I265:I267)</f>
        <v>0</v>
      </c>
      <c r="L265" s="68">
        <f>G265</f>
        <v>0</v>
      </c>
      <c r="M265" s="68"/>
      <c r="N265" s="68"/>
      <c r="O265" s="68">
        <f>I265</f>
        <v>0</v>
      </c>
      <c r="P265" s="68"/>
      <c r="Q265" s="68"/>
    </row>
    <row r="266" spans="2:17" s="1" customFormat="1" ht="14.25" customHeight="1" thickTop="1" thickBot="1">
      <c r="B266" s="1136"/>
      <c r="C266" s="1139"/>
      <c r="D266" s="1113"/>
      <c r="E266" s="591" t="s">
        <v>306</v>
      </c>
      <c r="F266" s="583" t="s">
        <v>322</v>
      </c>
      <c r="G266" s="584"/>
      <c r="H266" s="1142"/>
      <c r="I266" s="78"/>
      <c r="J266" s="1145"/>
      <c r="L266" s="68"/>
      <c r="M266" s="68">
        <f>G266</f>
        <v>0</v>
      </c>
      <c r="N266" s="68"/>
      <c r="O266" s="68"/>
      <c r="P266" s="68">
        <f>I266</f>
        <v>0</v>
      </c>
      <c r="Q266" s="68"/>
    </row>
    <row r="267" spans="2:17" s="1" customFormat="1" ht="14.25" customHeight="1" thickTop="1">
      <c r="B267" s="1137"/>
      <c r="C267" s="1140"/>
      <c r="D267" s="1165"/>
      <c r="E267" s="596" t="s">
        <v>318</v>
      </c>
      <c r="F267" s="597" t="s">
        <v>322</v>
      </c>
      <c r="G267" s="604"/>
      <c r="H267" s="1143"/>
      <c r="I267" s="605"/>
      <c r="J267" s="1146"/>
      <c r="L267" s="68"/>
      <c r="M267" s="68"/>
      <c r="N267" s="68">
        <f>G267</f>
        <v>0</v>
      </c>
      <c r="O267" s="68"/>
      <c r="P267" s="68"/>
      <c r="Q267" s="68">
        <f>I267</f>
        <v>0</v>
      </c>
    </row>
    <row r="268" spans="2:17" s="1" customFormat="1" ht="14.25" customHeight="1" thickBot="1">
      <c r="B268" s="1135">
        <v>87</v>
      </c>
      <c r="C268" s="1138" t="s">
        <v>169</v>
      </c>
      <c r="D268" s="1112" t="s">
        <v>236</v>
      </c>
      <c r="E268" s="600" t="s">
        <v>5</v>
      </c>
      <c r="F268" s="601" t="s">
        <v>13</v>
      </c>
      <c r="G268" s="602"/>
      <c r="H268" s="1141" t="s">
        <v>14</v>
      </c>
      <c r="I268" s="603"/>
      <c r="J268" s="1144">
        <f>SUM(I268:I270)</f>
        <v>0</v>
      </c>
      <c r="L268" s="68">
        <f>G268</f>
        <v>0</v>
      </c>
      <c r="M268" s="68"/>
      <c r="N268" s="68"/>
      <c r="O268" s="68">
        <f>I268</f>
        <v>0</v>
      </c>
      <c r="P268" s="68"/>
      <c r="Q268" s="68"/>
    </row>
    <row r="269" spans="2:17" s="1" customFormat="1" ht="14.25" customHeight="1" thickTop="1" thickBot="1">
      <c r="B269" s="1136"/>
      <c r="C269" s="1139"/>
      <c r="D269" s="1113"/>
      <c r="E269" s="591" t="s">
        <v>306</v>
      </c>
      <c r="F269" s="583" t="s">
        <v>322</v>
      </c>
      <c r="G269" s="584"/>
      <c r="H269" s="1142"/>
      <c r="I269" s="78"/>
      <c r="J269" s="1145"/>
      <c r="L269" s="68"/>
      <c r="M269" s="68">
        <f>G269</f>
        <v>0</v>
      </c>
      <c r="N269" s="68"/>
      <c r="O269" s="68"/>
      <c r="P269" s="68">
        <f>I269</f>
        <v>0</v>
      </c>
      <c r="Q269" s="68"/>
    </row>
    <row r="270" spans="2:17" s="1" customFormat="1" ht="14.25" customHeight="1" thickTop="1">
      <c r="B270" s="1137"/>
      <c r="C270" s="1140"/>
      <c r="D270" s="1165"/>
      <c r="E270" s="596" t="s">
        <v>318</v>
      </c>
      <c r="F270" s="597" t="s">
        <v>322</v>
      </c>
      <c r="G270" s="604"/>
      <c r="H270" s="1143"/>
      <c r="I270" s="605"/>
      <c r="J270" s="1146"/>
      <c r="L270" s="68"/>
      <c r="M270" s="68"/>
      <c r="N270" s="68">
        <f>G270</f>
        <v>0</v>
      </c>
      <c r="O270" s="68"/>
      <c r="P270" s="68"/>
      <c r="Q270" s="68">
        <f>I270</f>
        <v>0</v>
      </c>
    </row>
    <row r="271" spans="2:17" s="1" customFormat="1" ht="14.25" customHeight="1" thickBot="1">
      <c r="B271" s="1135">
        <v>88</v>
      </c>
      <c r="C271" s="1138" t="s">
        <v>170</v>
      </c>
      <c r="D271" s="1112" t="s">
        <v>236</v>
      </c>
      <c r="E271" s="600" t="s">
        <v>5</v>
      </c>
      <c r="F271" s="601" t="s">
        <v>13</v>
      </c>
      <c r="G271" s="602"/>
      <c r="H271" s="1141" t="s">
        <v>14</v>
      </c>
      <c r="I271" s="603"/>
      <c r="J271" s="1144">
        <f>SUM(I271:I273)</f>
        <v>0</v>
      </c>
      <c r="L271" s="68">
        <f>G271</f>
        <v>0</v>
      </c>
      <c r="M271" s="68"/>
      <c r="N271" s="68"/>
      <c r="O271" s="68">
        <f>I271</f>
        <v>0</v>
      </c>
      <c r="P271" s="68"/>
      <c r="Q271" s="68"/>
    </row>
    <row r="272" spans="2:17" s="1" customFormat="1" ht="14.25" customHeight="1" thickTop="1" thickBot="1">
      <c r="B272" s="1136"/>
      <c r="C272" s="1139"/>
      <c r="D272" s="1113"/>
      <c r="E272" s="591" t="s">
        <v>306</v>
      </c>
      <c r="F272" s="583" t="s">
        <v>322</v>
      </c>
      <c r="G272" s="584"/>
      <c r="H272" s="1142"/>
      <c r="I272" s="78"/>
      <c r="J272" s="1145"/>
      <c r="L272" s="68"/>
      <c r="M272" s="68">
        <f>G272</f>
        <v>0</v>
      </c>
      <c r="N272" s="68"/>
      <c r="O272" s="68"/>
      <c r="P272" s="68">
        <f>I272</f>
        <v>0</v>
      </c>
      <c r="Q272" s="68"/>
    </row>
    <row r="273" spans="2:17" s="1" customFormat="1" ht="14.25" customHeight="1" thickTop="1">
      <c r="B273" s="1137"/>
      <c r="C273" s="1140"/>
      <c r="D273" s="1165"/>
      <c r="E273" s="596" t="s">
        <v>318</v>
      </c>
      <c r="F273" s="597" t="s">
        <v>322</v>
      </c>
      <c r="G273" s="604"/>
      <c r="H273" s="1143"/>
      <c r="I273" s="605"/>
      <c r="J273" s="1146"/>
      <c r="L273" s="68"/>
      <c r="M273" s="68"/>
      <c r="N273" s="68">
        <f>G273</f>
        <v>0</v>
      </c>
      <c r="O273" s="68"/>
      <c r="P273" s="68"/>
      <c r="Q273" s="68">
        <f>I273</f>
        <v>0</v>
      </c>
    </row>
    <row r="274" spans="2:17" s="1" customFormat="1" ht="14.25" customHeight="1" thickBot="1">
      <c r="B274" s="1135">
        <v>89</v>
      </c>
      <c r="C274" s="1138" t="s">
        <v>171</v>
      </c>
      <c r="D274" s="1112" t="s">
        <v>236</v>
      </c>
      <c r="E274" s="600" t="s">
        <v>5</v>
      </c>
      <c r="F274" s="601" t="s">
        <v>13</v>
      </c>
      <c r="G274" s="602"/>
      <c r="H274" s="1141" t="s">
        <v>14</v>
      </c>
      <c r="I274" s="603"/>
      <c r="J274" s="1144">
        <f>SUM(I274:I276)</f>
        <v>0</v>
      </c>
      <c r="L274" s="68">
        <f>G274</f>
        <v>0</v>
      </c>
      <c r="M274" s="68"/>
      <c r="N274" s="68"/>
      <c r="O274" s="68">
        <f>I274</f>
        <v>0</v>
      </c>
      <c r="P274" s="68"/>
      <c r="Q274" s="68"/>
    </row>
    <row r="275" spans="2:17" s="1" customFormat="1" ht="14.25" customHeight="1" thickTop="1" thickBot="1">
      <c r="B275" s="1136"/>
      <c r="C275" s="1139"/>
      <c r="D275" s="1113"/>
      <c r="E275" s="591" t="s">
        <v>306</v>
      </c>
      <c r="F275" s="583" t="s">
        <v>322</v>
      </c>
      <c r="G275" s="584"/>
      <c r="H275" s="1142"/>
      <c r="I275" s="78"/>
      <c r="J275" s="1145"/>
      <c r="L275" s="68"/>
      <c r="M275" s="68">
        <f>G275</f>
        <v>0</v>
      </c>
      <c r="N275" s="68"/>
      <c r="O275" s="68"/>
      <c r="P275" s="68">
        <f>I275</f>
        <v>0</v>
      </c>
      <c r="Q275" s="68"/>
    </row>
    <row r="276" spans="2:17" s="1" customFormat="1" ht="14.25" customHeight="1" thickTop="1">
      <c r="B276" s="1137"/>
      <c r="C276" s="1140"/>
      <c r="D276" s="1165"/>
      <c r="E276" s="596" t="s">
        <v>318</v>
      </c>
      <c r="F276" s="597" t="s">
        <v>322</v>
      </c>
      <c r="G276" s="604"/>
      <c r="H276" s="1143"/>
      <c r="I276" s="605"/>
      <c r="J276" s="1146"/>
      <c r="L276" s="68"/>
      <c r="M276" s="68"/>
      <c r="N276" s="68">
        <f>G276</f>
        <v>0</v>
      </c>
      <c r="O276" s="68"/>
      <c r="P276" s="68"/>
      <c r="Q276" s="68">
        <f>I276</f>
        <v>0</v>
      </c>
    </row>
    <row r="277" spans="2:17" s="1" customFormat="1" ht="14.25" customHeight="1" thickBot="1">
      <c r="B277" s="1135">
        <v>90</v>
      </c>
      <c r="C277" s="1138" t="s">
        <v>172</v>
      </c>
      <c r="D277" s="1112" t="s">
        <v>236</v>
      </c>
      <c r="E277" s="600" t="s">
        <v>5</v>
      </c>
      <c r="F277" s="601" t="s">
        <v>13</v>
      </c>
      <c r="G277" s="602"/>
      <c r="H277" s="1141" t="s">
        <v>14</v>
      </c>
      <c r="I277" s="603"/>
      <c r="J277" s="1144">
        <f>SUM(I277:I279)</f>
        <v>0</v>
      </c>
      <c r="L277" s="68">
        <f>G277</f>
        <v>0</v>
      </c>
      <c r="M277" s="68"/>
      <c r="N277" s="68"/>
      <c r="O277" s="68">
        <f>I277</f>
        <v>0</v>
      </c>
      <c r="P277" s="68"/>
      <c r="Q277" s="68"/>
    </row>
    <row r="278" spans="2:17" s="1" customFormat="1" ht="14.25" customHeight="1" thickTop="1" thickBot="1">
      <c r="B278" s="1136"/>
      <c r="C278" s="1139"/>
      <c r="D278" s="1113"/>
      <c r="E278" s="591" t="s">
        <v>306</v>
      </c>
      <c r="F278" s="583" t="s">
        <v>322</v>
      </c>
      <c r="G278" s="584"/>
      <c r="H278" s="1142"/>
      <c r="I278" s="78"/>
      <c r="J278" s="1145"/>
      <c r="L278" s="68"/>
      <c r="M278" s="68">
        <f>G278</f>
        <v>0</v>
      </c>
      <c r="N278" s="68"/>
      <c r="O278" s="68"/>
      <c r="P278" s="68">
        <f>I278</f>
        <v>0</v>
      </c>
      <c r="Q278" s="68"/>
    </row>
    <row r="279" spans="2:17" s="1" customFormat="1" ht="14.25" customHeight="1" thickTop="1">
      <c r="B279" s="1137"/>
      <c r="C279" s="1140"/>
      <c r="D279" s="1165"/>
      <c r="E279" s="596" t="s">
        <v>318</v>
      </c>
      <c r="F279" s="597" t="s">
        <v>322</v>
      </c>
      <c r="G279" s="604"/>
      <c r="H279" s="1143"/>
      <c r="I279" s="605"/>
      <c r="J279" s="1146"/>
      <c r="L279" s="68"/>
      <c r="M279" s="68"/>
      <c r="N279" s="68">
        <f>G279</f>
        <v>0</v>
      </c>
      <c r="O279" s="68"/>
      <c r="P279" s="68"/>
      <c r="Q279" s="68">
        <f>I279</f>
        <v>0</v>
      </c>
    </row>
    <row r="280" spans="2:17" s="1" customFormat="1" ht="14.25" customHeight="1" thickBot="1">
      <c r="B280" s="1159">
        <v>91</v>
      </c>
      <c r="C280" s="1150" t="s">
        <v>173</v>
      </c>
      <c r="D280" s="1162" t="s">
        <v>554</v>
      </c>
      <c r="E280" s="610" t="s">
        <v>5</v>
      </c>
      <c r="F280" s="611" t="s">
        <v>13</v>
      </c>
      <c r="G280" s="612" t="s">
        <v>249</v>
      </c>
      <c r="H280" s="1153" t="s">
        <v>14</v>
      </c>
      <c r="I280" s="613" t="s">
        <v>249</v>
      </c>
      <c r="J280" s="1156" t="s">
        <v>249</v>
      </c>
      <c r="L280" s="68" t="str">
        <f>G280</f>
        <v>―</v>
      </c>
      <c r="M280" s="68"/>
      <c r="N280" s="68"/>
      <c r="O280" s="68" t="str">
        <f>I280</f>
        <v>―</v>
      </c>
      <c r="P280" s="68"/>
      <c r="Q280" s="68"/>
    </row>
    <row r="281" spans="2:17" s="1" customFormat="1" ht="14.25" customHeight="1" thickTop="1" thickBot="1">
      <c r="B281" s="1160"/>
      <c r="C281" s="1151"/>
      <c r="D281" s="1163"/>
      <c r="E281" s="590" t="s">
        <v>306</v>
      </c>
      <c r="F281" s="581" t="s">
        <v>322</v>
      </c>
      <c r="G281" s="582" t="s">
        <v>248</v>
      </c>
      <c r="H281" s="1154"/>
      <c r="I281" s="477" t="s">
        <v>248</v>
      </c>
      <c r="J281" s="1157"/>
      <c r="L281" s="68"/>
      <c r="M281" s="68" t="str">
        <f>G281</f>
        <v>―</v>
      </c>
      <c r="N281" s="68"/>
      <c r="O281" s="68"/>
      <c r="P281" s="68" t="str">
        <f>I281</f>
        <v>―</v>
      </c>
      <c r="Q281" s="68"/>
    </row>
    <row r="282" spans="2:17" s="1" customFormat="1" ht="14.25" customHeight="1" thickTop="1">
      <c r="B282" s="1161"/>
      <c r="C282" s="1152"/>
      <c r="D282" s="1164"/>
      <c r="E282" s="614" t="s">
        <v>232</v>
      </c>
      <c r="F282" s="615" t="s">
        <v>322</v>
      </c>
      <c r="G282" s="616" t="s">
        <v>249</v>
      </c>
      <c r="H282" s="1155"/>
      <c r="I282" s="617" t="s">
        <v>249</v>
      </c>
      <c r="J282" s="1158"/>
      <c r="L282" s="68"/>
      <c r="M282" s="68"/>
      <c r="N282" s="68" t="str">
        <f>G282</f>
        <v>―</v>
      </c>
      <c r="O282" s="68"/>
      <c r="P282" s="68"/>
      <c r="Q282" s="68" t="str">
        <f>I282</f>
        <v>―</v>
      </c>
    </row>
    <row r="283" spans="2:17" s="1" customFormat="1" ht="14.25" customHeight="1" thickBot="1">
      <c r="B283" s="1135">
        <v>92</v>
      </c>
      <c r="C283" s="1138" t="s">
        <v>174</v>
      </c>
      <c r="D283" s="1112" t="s">
        <v>236</v>
      </c>
      <c r="E283" s="600" t="s">
        <v>5</v>
      </c>
      <c r="F283" s="601" t="s">
        <v>13</v>
      </c>
      <c r="G283" s="602"/>
      <c r="H283" s="1141" t="s">
        <v>14</v>
      </c>
      <c r="I283" s="603"/>
      <c r="J283" s="1144">
        <f>SUM(I283:I285)</f>
        <v>0</v>
      </c>
      <c r="L283" s="68">
        <f>G283</f>
        <v>0</v>
      </c>
      <c r="M283" s="68"/>
      <c r="N283" s="68"/>
      <c r="O283" s="68">
        <f>I283</f>
        <v>0</v>
      </c>
      <c r="P283" s="68"/>
      <c r="Q283" s="68"/>
    </row>
    <row r="284" spans="2:17" s="1" customFormat="1" ht="14.25" customHeight="1" thickTop="1" thickBot="1">
      <c r="B284" s="1136"/>
      <c r="C284" s="1139"/>
      <c r="D284" s="1113"/>
      <c r="E284" s="591" t="s">
        <v>306</v>
      </c>
      <c r="F284" s="583" t="s">
        <v>322</v>
      </c>
      <c r="G284" s="584"/>
      <c r="H284" s="1142"/>
      <c r="I284" s="78"/>
      <c r="J284" s="1145"/>
      <c r="L284" s="68"/>
      <c r="M284" s="68">
        <f>G284</f>
        <v>0</v>
      </c>
      <c r="N284" s="68"/>
      <c r="O284" s="68"/>
      <c r="P284" s="68">
        <f>I284</f>
        <v>0</v>
      </c>
      <c r="Q284" s="68"/>
    </row>
    <row r="285" spans="2:17" s="1" customFormat="1" ht="14.25" customHeight="1" thickTop="1">
      <c r="B285" s="1137"/>
      <c r="C285" s="1140"/>
      <c r="D285" s="1165"/>
      <c r="E285" s="596" t="s">
        <v>318</v>
      </c>
      <c r="F285" s="597" t="s">
        <v>322</v>
      </c>
      <c r="G285" s="604"/>
      <c r="H285" s="1143"/>
      <c r="I285" s="605"/>
      <c r="J285" s="1146"/>
      <c r="L285" s="68"/>
      <c r="M285" s="68"/>
      <c r="N285" s="68">
        <f>G285</f>
        <v>0</v>
      </c>
      <c r="O285" s="68"/>
      <c r="P285" s="68"/>
      <c r="Q285" s="68">
        <f>I285</f>
        <v>0</v>
      </c>
    </row>
    <row r="286" spans="2:17" s="1" customFormat="1" ht="14.25" customHeight="1" thickBot="1">
      <c r="B286" s="1135">
        <v>93</v>
      </c>
      <c r="C286" s="1138" t="s">
        <v>175</v>
      </c>
      <c r="D286" s="1112" t="s">
        <v>236</v>
      </c>
      <c r="E286" s="600" t="s">
        <v>5</v>
      </c>
      <c r="F286" s="601" t="s">
        <v>13</v>
      </c>
      <c r="G286" s="602"/>
      <c r="H286" s="1141" t="s">
        <v>14</v>
      </c>
      <c r="I286" s="603"/>
      <c r="J286" s="1144">
        <f>SUM(I286:I288)</f>
        <v>0</v>
      </c>
      <c r="L286" s="68">
        <f>G286</f>
        <v>0</v>
      </c>
      <c r="M286" s="68"/>
      <c r="N286" s="68"/>
      <c r="O286" s="68">
        <f>I286</f>
        <v>0</v>
      </c>
      <c r="P286" s="68"/>
      <c r="Q286" s="68"/>
    </row>
    <row r="287" spans="2:17" s="1" customFormat="1" ht="14.25" customHeight="1" thickTop="1" thickBot="1">
      <c r="B287" s="1136"/>
      <c r="C287" s="1139"/>
      <c r="D287" s="1113"/>
      <c r="E287" s="591" t="s">
        <v>306</v>
      </c>
      <c r="F287" s="583" t="s">
        <v>322</v>
      </c>
      <c r="G287" s="584"/>
      <c r="H287" s="1142"/>
      <c r="I287" s="78"/>
      <c r="J287" s="1145"/>
      <c r="L287" s="68"/>
      <c r="M287" s="68">
        <f>G287</f>
        <v>0</v>
      </c>
      <c r="N287" s="68"/>
      <c r="O287" s="68"/>
      <c r="P287" s="68">
        <f>I287</f>
        <v>0</v>
      </c>
      <c r="Q287" s="68"/>
    </row>
    <row r="288" spans="2:17" s="1" customFormat="1" ht="14.25" customHeight="1" thickTop="1">
      <c r="B288" s="1137"/>
      <c r="C288" s="1140"/>
      <c r="D288" s="1165"/>
      <c r="E288" s="596" t="s">
        <v>318</v>
      </c>
      <c r="F288" s="597" t="s">
        <v>322</v>
      </c>
      <c r="G288" s="604"/>
      <c r="H288" s="1143"/>
      <c r="I288" s="605"/>
      <c r="J288" s="1146"/>
      <c r="L288" s="68"/>
      <c r="M288" s="68"/>
      <c r="N288" s="68">
        <f>G288</f>
        <v>0</v>
      </c>
      <c r="O288" s="68"/>
      <c r="P288" s="68"/>
      <c r="Q288" s="68">
        <f>I288</f>
        <v>0</v>
      </c>
    </row>
    <row r="289" spans="2:17" s="1" customFormat="1" ht="14.25" customHeight="1" thickBot="1">
      <c r="B289" s="1135">
        <v>94</v>
      </c>
      <c r="C289" s="1138" t="s">
        <v>176</v>
      </c>
      <c r="D289" s="1112" t="s">
        <v>236</v>
      </c>
      <c r="E289" s="600" t="s">
        <v>5</v>
      </c>
      <c r="F289" s="601" t="s">
        <v>13</v>
      </c>
      <c r="G289" s="602"/>
      <c r="H289" s="1141" t="s">
        <v>14</v>
      </c>
      <c r="I289" s="603"/>
      <c r="J289" s="1144">
        <f>SUM(I289:I291)</f>
        <v>0</v>
      </c>
      <c r="L289" s="68">
        <f>G289</f>
        <v>0</v>
      </c>
      <c r="M289" s="68"/>
      <c r="N289" s="68"/>
      <c r="O289" s="68">
        <f>I289</f>
        <v>0</v>
      </c>
      <c r="P289" s="68"/>
      <c r="Q289" s="68"/>
    </row>
    <row r="290" spans="2:17" s="1" customFormat="1" ht="14.25" customHeight="1" thickTop="1" thickBot="1">
      <c r="B290" s="1136"/>
      <c r="C290" s="1139"/>
      <c r="D290" s="1113"/>
      <c r="E290" s="591" t="s">
        <v>306</v>
      </c>
      <c r="F290" s="583" t="s">
        <v>322</v>
      </c>
      <c r="G290" s="584"/>
      <c r="H290" s="1142"/>
      <c r="I290" s="78"/>
      <c r="J290" s="1145"/>
      <c r="L290" s="68"/>
      <c r="M290" s="68">
        <f>G290</f>
        <v>0</v>
      </c>
      <c r="N290" s="68"/>
      <c r="O290" s="68"/>
      <c r="P290" s="68">
        <f>I290</f>
        <v>0</v>
      </c>
      <c r="Q290" s="68"/>
    </row>
    <row r="291" spans="2:17" s="1" customFormat="1" ht="14.25" customHeight="1" thickTop="1">
      <c r="B291" s="1137"/>
      <c r="C291" s="1140"/>
      <c r="D291" s="1165"/>
      <c r="E291" s="596" t="s">
        <v>318</v>
      </c>
      <c r="F291" s="597" t="s">
        <v>322</v>
      </c>
      <c r="G291" s="604"/>
      <c r="H291" s="1143"/>
      <c r="I291" s="605"/>
      <c r="J291" s="1146"/>
      <c r="L291" s="68"/>
      <c r="M291" s="68"/>
      <c r="N291" s="68">
        <f>G291</f>
        <v>0</v>
      </c>
      <c r="O291" s="68"/>
      <c r="P291" s="68"/>
      <c r="Q291" s="68">
        <f>I291</f>
        <v>0</v>
      </c>
    </row>
    <row r="292" spans="2:17" s="1" customFormat="1" ht="14.25" customHeight="1" thickBot="1">
      <c r="B292" s="1135">
        <v>95</v>
      </c>
      <c r="C292" s="1138" t="s">
        <v>177</v>
      </c>
      <c r="D292" s="1112" t="s">
        <v>236</v>
      </c>
      <c r="E292" s="600" t="s">
        <v>5</v>
      </c>
      <c r="F292" s="601" t="s">
        <v>13</v>
      </c>
      <c r="G292" s="602"/>
      <c r="H292" s="1141" t="s">
        <v>14</v>
      </c>
      <c r="I292" s="603"/>
      <c r="J292" s="1144">
        <f>SUM(I292:I294)</f>
        <v>0</v>
      </c>
      <c r="L292" s="68">
        <f>G292</f>
        <v>0</v>
      </c>
      <c r="M292" s="68"/>
      <c r="N292" s="68"/>
      <c r="O292" s="68">
        <f>I292</f>
        <v>0</v>
      </c>
      <c r="P292" s="68"/>
      <c r="Q292" s="68"/>
    </row>
    <row r="293" spans="2:17" s="1" customFormat="1" ht="14.25" customHeight="1" thickTop="1" thickBot="1">
      <c r="B293" s="1136"/>
      <c r="C293" s="1139"/>
      <c r="D293" s="1113"/>
      <c r="E293" s="591" t="s">
        <v>306</v>
      </c>
      <c r="F293" s="583" t="s">
        <v>322</v>
      </c>
      <c r="G293" s="584"/>
      <c r="H293" s="1142"/>
      <c r="I293" s="78"/>
      <c r="J293" s="1145"/>
      <c r="L293" s="68"/>
      <c r="M293" s="68">
        <f>G293</f>
        <v>0</v>
      </c>
      <c r="N293" s="68"/>
      <c r="O293" s="68"/>
      <c r="P293" s="68">
        <f>I293</f>
        <v>0</v>
      </c>
      <c r="Q293" s="68"/>
    </row>
    <row r="294" spans="2:17" s="1" customFormat="1" ht="14.25" customHeight="1" thickTop="1">
      <c r="B294" s="1137"/>
      <c r="C294" s="1140"/>
      <c r="D294" s="1165"/>
      <c r="E294" s="596" t="s">
        <v>318</v>
      </c>
      <c r="F294" s="597" t="s">
        <v>322</v>
      </c>
      <c r="G294" s="604"/>
      <c r="H294" s="1143"/>
      <c r="I294" s="605"/>
      <c r="J294" s="1146"/>
      <c r="L294" s="68"/>
      <c r="M294" s="68"/>
      <c r="N294" s="68">
        <f>G294</f>
        <v>0</v>
      </c>
      <c r="O294" s="68"/>
      <c r="P294" s="68"/>
      <c r="Q294" s="68">
        <f>I294</f>
        <v>0</v>
      </c>
    </row>
    <row r="295" spans="2:17" s="1" customFormat="1" ht="14.25" customHeight="1" thickBot="1">
      <c r="B295" s="1135">
        <v>96</v>
      </c>
      <c r="C295" s="1138" t="s">
        <v>178</v>
      </c>
      <c r="D295" s="1112" t="s">
        <v>236</v>
      </c>
      <c r="E295" s="600" t="s">
        <v>5</v>
      </c>
      <c r="F295" s="601" t="s">
        <v>13</v>
      </c>
      <c r="G295" s="602"/>
      <c r="H295" s="1141" t="s">
        <v>14</v>
      </c>
      <c r="I295" s="603"/>
      <c r="J295" s="1144">
        <f>SUM(I295:I297)</f>
        <v>0</v>
      </c>
      <c r="L295" s="68">
        <f>G295</f>
        <v>0</v>
      </c>
      <c r="M295" s="68"/>
      <c r="N295" s="68"/>
      <c r="O295" s="68">
        <f>I295</f>
        <v>0</v>
      </c>
      <c r="P295" s="68"/>
      <c r="Q295" s="68"/>
    </row>
    <row r="296" spans="2:17" s="1" customFormat="1" ht="14.25" customHeight="1" thickTop="1" thickBot="1">
      <c r="B296" s="1136"/>
      <c r="C296" s="1139"/>
      <c r="D296" s="1113"/>
      <c r="E296" s="591" t="s">
        <v>306</v>
      </c>
      <c r="F296" s="583" t="s">
        <v>322</v>
      </c>
      <c r="G296" s="584"/>
      <c r="H296" s="1142"/>
      <c r="I296" s="78"/>
      <c r="J296" s="1145"/>
      <c r="L296" s="68"/>
      <c r="M296" s="68">
        <f>G296</f>
        <v>0</v>
      </c>
      <c r="N296" s="68"/>
      <c r="O296" s="68"/>
      <c r="P296" s="68">
        <f>I296</f>
        <v>0</v>
      </c>
      <c r="Q296" s="68"/>
    </row>
    <row r="297" spans="2:17" s="1" customFormat="1" ht="14.25" customHeight="1" thickTop="1">
      <c r="B297" s="1137"/>
      <c r="C297" s="1140"/>
      <c r="D297" s="1165"/>
      <c r="E297" s="596" t="s">
        <v>318</v>
      </c>
      <c r="F297" s="597" t="s">
        <v>322</v>
      </c>
      <c r="G297" s="604"/>
      <c r="H297" s="1143"/>
      <c r="I297" s="605"/>
      <c r="J297" s="1146"/>
      <c r="L297" s="68"/>
      <c r="M297" s="68"/>
      <c r="N297" s="68">
        <f>G297</f>
        <v>0</v>
      </c>
      <c r="O297" s="68"/>
      <c r="P297" s="68"/>
      <c r="Q297" s="68">
        <f>I297</f>
        <v>0</v>
      </c>
    </row>
    <row r="298" spans="2:17" s="1" customFormat="1" ht="14.25" customHeight="1" thickBot="1">
      <c r="B298" s="1135">
        <v>97</v>
      </c>
      <c r="C298" s="1138" t="s">
        <v>241</v>
      </c>
      <c r="D298" s="1112" t="s">
        <v>236</v>
      </c>
      <c r="E298" s="600" t="s">
        <v>5</v>
      </c>
      <c r="F298" s="601" t="s">
        <v>13</v>
      </c>
      <c r="G298" s="602"/>
      <c r="H298" s="1141" t="s">
        <v>14</v>
      </c>
      <c r="I298" s="603"/>
      <c r="J298" s="1144">
        <f>SUM(I298:I300)</f>
        <v>0</v>
      </c>
      <c r="L298" s="68">
        <f>G298</f>
        <v>0</v>
      </c>
      <c r="M298" s="68"/>
      <c r="N298" s="68"/>
      <c r="O298" s="68">
        <f>I298</f>
        <v>0</v>
      </c>
      <c r="P298" s="68"/>
      <c r="Q298" s="68"/>
    </row>
    <row r="299" spans="2:17" s="1" customFormat="1" ht="14.25" customHeight="1" thickTop="1" thickBot="1">
      <c r="B299" s="1136"/>
      <c r="C299" s="1139"/>
      <c r="D299" s="1113"/>
      <c r="E299" s="591" t="s">
        <v>306</v>
      </c>
      <c r="F299" s="583" t="s">
        <v>322</v>
      </c>
      <c r="G299" s="584"/>
      <c r="H299" s="1142"/>
      <c r="I299" s="78"/>
      <c r="J299" s="1145"/>
      <c r="L299" s="68"/>
      <c r="M299" s="68">
        <f>G299</f>
        <v>0</v>
      </c>
      <c r="N299" s="68"/>
      <c r="O299" s="68"/>
      <c r="P299" s="68">
        <f>I299</f>
        <v>0</v>
      </c>
      <c r="Q299" s="68"/>
    </row>
    <row r="300" spans="2:17" s="1" customFormat="1" ht="14.25" customHeight="1" thickTop="1">
      <c r="B300" s="1137"/>
      <c r="C300" s="1140"/>
      <c r="D300" s="1165"/>
      <c r="E300" s="596" t="s">
        <v>318</v>
      </c>
      <c r="F300" s="597" t="s">
        <v>322</v>
      </c>
      <c r="G300" s="604"/>
      <c r="H300" s="1143"/>
      <c r="I300" s="605"/>
      <c r="J300" s="1146"/>
      <c r="L300" s="68"/>
      <c r="M300" s="68"/>
      <c r="N300" s="68">
        <f>G300</f>
        <v>0</v>
      </c>
      <c r="O300" s="68"/>
      <c r="P300" s="68"/>
      <c r="Q300" s="68">
        <f>I300</f>
        <v>0</v>
      </c>
    </row>
    <row r="301" spans="2:17" s="1" customFormat="1" ht="14.25" customHeight="1" thickBot="1">
      <c r="B301" s="1135">
        <v>98</v>
      </c>
      <c r="C301" s="1138" t="s">
        <v>179</v>
      </c>
      <c r="D301" s="1112" t="s">
        <v>236</v>
      </c>
      <c r="E301" s="600" t="s">
        <v>5</v>
      </c>
      <c r="F301" s="601" t="s">
        <v>13</v>
      </c>
      <c r="G301" s="602"/>
      <c r="H301" s="1141" t="s">
        <v>14</v>
      </c>
      <c r="I301" s="603"/>
      <c r="J301" s="1144">
        <f>SUM(I301:I303)</f>
        <v>0</v>
      </c>
      <c r="L301" s="68">
        <f>G301</f>
        <v>0</v>
      </c>
      <c r="M301" s="68"/>
      <c r="N301" s="68"/>
      <c r="O301" s="68">
        <f>I301</f>
        <v>0</v>
      </c>
      <c r="P301" s="68"/>
      <c r="Q301" s="68"/>
    </row>
    <row r="302" spans="2:17" s="1" customFormat="1" ht="14.25" customHeight="1" thickTop="1" thickBot="1">
      <c r="B302" s="1136"/>
      <c r="C302" s="1139"/>
      <c r="D302" s="1113"/>
      <c r="E302" s="591" t="s">
        <v>306</v>
      </c>
      <c r="F302" s="583" t="s">
        <v>322</v>
      </c>
      <c r="G302" s="584"/>
      <c r="H302" s="1142"/>
      <c r="I302" s="78"/>
      <c r="J302" s="1145"/>
      <c r="L302" s="68"/>
      <c r="M302" s="68">
        <f>G302</f>
        <v>0</v>
      </c>
      <c r="N302" s="68"/>
      <c r="O302" s="68"/>
      <c r="P302" s="68">
        <f>I302</f>
        <v>0</v>
      </c>
      <c r="Q302" s="68"/>
    </row>
    <row r="303" spans="2:17" s="1" customFormat="1" ht="14.25" customHeight="1" thickTop="1">
      <c r="B303" s="1137"/>
      <c r="C303" s="1140"/>
      <c r="D303" s="1165"/>
      <c r="E303" s="596" t="s">
        <v>318</v>
      </c>
      <c r="F303" s="597" t="s">
        <v>322</v>
      </c>
      <c r="G303" s="604"/>
      <c r="H303" s="1143"/>
      <c r="I303" s="605"/>
      <c r="J303" s="1146"/>
      <c r="L303" s="68"/>
      <c r="M303" s="68"/>
      <c r="N303" s="68">
        <f>G303</f>
        <v>0</v>
      </c>
      <c r="O303" s="68"/>
      <c r="P303" s="68"/>
      <c r="Q303" s="68">
        <f>I303</f>
        <v>0</v>
      </c>
    </row>
    <row r="304" spans="2:17" s="1" customFormat="1" ht="14.25" customHeight="1" thickBot="1">
      <c r="B304" s="1135">
        <v>99</v>
      </c>
      <c r="C304" s="1138" t="s">
        <v>180</v>
      </c>
      <c r="D304" s="1112" t="s">
        <v>236</v>
      </c>
      <c r="E304" s="600" t="s">
        <v>5</v>
      </c>
      <c r="F304" s="601" t="s">
        <v>13</v>
      </c>
      <c r="G304" s="602"/>
      <c r="H304" s="1141" t="s">
        <v>14</v>
      </c>
      <c r="I304" s="603"/>
      <c r="J304" s="1144">
        <f>SUM(I304:I306)</f>
        <v>0</v>
      </c>
      <c r="L304" s="68">
        <f>G304</f>
        <v>0</v>
      </c>
      <c r="M304" s="68"/>
      <c r="N304" s="68"/>
      <c r="O304" s="68">
        <f>I304</f>
        <v>0</v>
      </c>
      <c r="P304" s="68"/>
      <c r="Q304" s="68"/>
    </row>
    <row r="305" spans="2:17" s="1" customFormat="1" ht="14.25" customHeight="1" thickTop="1" thickBot="1">
      <c r="B305" s="1136"/>
      <c r="C305" s="1139"/>
      <c r="D305" s="1113"/>
      <c r="E305" s="591" t="s">
        <v>306</v>
      </c>
      <c r="F305" s="583" t="s">
        <v>322</v>
      </c>
      <c r="G305" s="584"/>
      <c r="H305" s="1142"/>
      <c r="I305" s="78"/>
      <c r="J305" s="1145"/>
      <c r="L305" s="68"/>
      <c r="M305" s="68">
        <f>G305</f>
        <v>0</v>
      </c>
      <c r="N305" s="68"/>
      <c r="O305" s="68"/>
      <c r="P305" s="68">
        <f>I305</f>
        <v>0</v>
      </c>
      <c r="Q305" s="68"/>
    </row>
    <row r="306" spans="2:17" s="1" customFormat="1" ht="14.25" customHeight="1" thickTop="1">
      <c r="B306" s="1137"/>
      <c r="C306" s="1140"/>
      <c r="D306" s="1165"/>
      <c r="E306" s="596" t="s">
        <v>318</v>
      </c>
      <c r="F306" s="597" t="s">
        <v>322</v>
      </c>
      <c r="G306" s="604"/>
      <c r="H306" s="1143"/>
      <c r="I306" s="605"/>
      <c r="J306" s="1146"/>
      <c r="L306" s="68"/>
      <c r="M306" s="68"/>
      <c r="N306" s="68">
        <f>G306</f>
        <v>0</v>
      </c>
      <c r="O306" s="68"/>
      <c r="P306" s="68"/>
      <c r="Q306" s="68">
        <f>I306</f>
        <v>0</v>
      </c>
    </row>
    <row r="307" spans="2:17" s="1" customFormat="1" ht="14.25" customHeight="1" thickBot="1">
      <c r="B307" s="1135">
        <v>100</v>
      </c>
      <c r="C307" s="1138" t="s">
        <v>181</v>
      </c>
      <c r="D307" s="1112" t="s">
        <v>236</v>
      </c>
      <c r="E307" s="600" t="s">
        <v>5</v>
      </c>
      <c r="F307" s="601" t="s">
        <v>13</v>
      </c>
      <c r="G307" s="602"/>
      <c r="H307" s="1141" t="s">
        <v>14</v>
      </c>
      <c r="I307" s="603"/>
      <c r="J307" s="1144">
        <f>SUM(I307:I309)</f>
        <v>0</v>
      </c>
      <c r="L307" s="68">
        <f>G307</f>
        <v>0</v>
      </c>
      <c r="M307" s="68"/>
      <c r="N307" s="68"/>
      <c r="O307" s="68">
        <f>I307</f>
        <v>0</v>
      </c>
      <c r="P307" s="68"/>
      <c r="Q307" s="68"/>
    </row>
    <row r="308" spans="2:17" s="1" customFormat="1" ht="14.25" customHeight="1" thickTop="1" thickBot="1">
      <c r="B308" s="1136"/>
      <c r="C308" s="1139"/>
      <c r="D308" s="1113"/>
      <c r="E308" s="591" t="s">
        <v>306</v>
      </c>
      <c r="F308" s="583" t="s">
        <v>322</v>
      </c>
      <c r="G308" s="584"/>
      <c r="H308" s="1142"/>
      <c r="I308" s="78"/>
      <c r="J308" s="1145"/>
      <c r="L308" s="68"/>
      <c r="M308" s="68">
        <f>G308</f>
        <v>0</v>
      </c>
      <c r="N308" s="68"/>
      <c r="O308" s="68"/>
      <c r="P308" s="68">
        <f>I308</f>
        <v>0</v>
      </c>
      <c r="Q308" s="68"/>
    </row>
    <row r="309" spans="2:17" s="1" customFormat="1" ht="14.25" customHeight="1" thickTop="1">
      <c r="B309" s="1137"/>
      <c r="C309" s="1140"/>
      <c r="D309" s="1165"/>
      <c r="E309" s="596" t="s">
        <v>318</v>
      </c>
      <c r="F309" s="597" t="s">
        <v>322</v>
      </c>
      <c r="G309" s="604"/>
      <c r="H309" s="1143"/>
      <c r="I309" s="605"/>
      <c r="J309" s="1146"/>
      <c r="L309" s="68"/>
      <c r="M309" s="68"/>
      <c r="N309" s="68">
        <f>G309</f>
        <v>0</v>
      </c>
      <c r="O309" s="68"/>
      <c r="P309" s="68"/>
      <c r="Q309" s="68">
        <f>I309</f>
        <v>0</v>
      </c>
    </row>
    <row r="310" spans="2:17" s="1" customFormat="1" ht="14.25" customHeight="1" thickBot="1">
      <c r="B310" s="1135">
        <v>101</v>
      </c>
      <c r="C310" s="1138" t="s">
        <v>182</v>
      </c>
      <c r="D310" s="1112" t="s">
        <v>236</v>
      </c>
      <c r="E310" s="600" t="s">
        <v>5</v>
      </c>
      <c r="F310" s="601" t="s">
        <v>13</v>
      </c>
      <c r="G310" s="602"/>
      <c r="H310" s="1141" t="s">
        <v>14</v>
      </c>
      <c r="I310" s="603"/>
      <c r="J310" s="1144">
        <f>SUM(I310:I312)</f>
        <v>0</v>
      </c>
      <c r="L310" s="68">
        <f>G310</f>
        <v>0</v>
      </c>
      <c r="M310" s="68"/>
      <c r="N310" s="68"/>
      <c r="O310" s="68">
        <f>I310</f>
        <v>0</v>
      </c>
      <c r="P310" s="68"/>
      <c r="Q310" s="68"/>
    </row>
    <row r="311" spans="2:17" s="1" customFormat="1" ht="14.25" customHeight="1" thickTop="1" thickBot="1">
      <c r="B311" s="1136"/>
      <c r="C311" s="1139"/>
      <c r="D311" s="1113"/>
      <c r="E311" s="591" t="s">
        <v>306</v>
      </c>
      <c r="F311" s="583" t="s">
        <v>322</v>
      </c>
      <c r="G311" s="584"/>
      <c r="H311" s="1142"/>
      <c r="I311" s="78"/>
      <c r="J311" s="1145"/>
      <c r="L311" s="68"/>
      <c r="M311" s="68">
        <f>G311</f>
        <v>0</v>
      </c>
      <c r="N311" s="68"/>
      <c r="O311" s="68"/>
      <c r="P311" s="68">
        <f>I311</f>
        <v>0</v>
      </c>
      <c r="Q311" s="68"/>
    </row>
    <row r="312" spans="2:17" s="1" customFormat="1" ht="14.25" customHeight="1" thickTop="1">
      <c r="B312" s="1137"/>
      <c r="C312" s="1140"/>
      <c r="D312" s="1165"/>
      <c r="E312" s="596" t="s">
        <v>318</v>
      </c>
      <c r="F312" s="597" t="s">
        <v>322</v>
      </c>
      <c r="G312" s="604"/>
      <c r="H312" s="1143"/>
      <c r="I312" s="605"/>
      <c r="J312" s="1146"/>
      <c r="L312" s="68"/>
      <c r="M312" s="68"/>
      <c r="N312" s="68">
        <f>G312</f>
        <v>0</v>
      </c>
      <c r="O312" s="68"/>
      <c r="P312" s="68"/>
      <c r="Q312" s="68">
        <f>I312</f>
        <v>0</v>
      </c>
    </row>
    <row r="313" spans="2:17" s="1" customFormat="1" ht="14.25" customHeight="1" thickBot="1">
      <c r="B313" s="1135">
        <v>102</v>
      </c>
      <c r="C313" s="1138" t="s">
        <v>183</v>
      </c>
      <c r="D313" s="1112" t="s">
        <v>236</v>
      </c>
      <c r="E313" s="600" t="s">
        <v>5</v>
      </c>
      <c r="F313" s="601" t="s">
        <v>13</v>
      </c>
      <c r="G313" s="602"/>
      <c r="H313" s="1141" t="s">
        <v>14</v>
      </c>
      <c r="I313" s="603"/>
      <c r="J313" s="1144">
        <f>SUM(I313:I315)</f>
        <v>0</v>
      </c>
      <c r="L313" s="68">
        <f>G313</f>
        <v>0</v>
      </c>
      <c r="M313" s="68"/>
      <c r="N313" s="68"/>
      <c r="O313" s="68">
        <f>I313</f>
        <v>0</v>
      </c>
      <c r="P313" s="68"/>
      <c r="Q313" s="68"/>
    </row>
    <row r="314" spans="2:17" s="1" customFormat="1" ht="14.25" customHeight="1" thickTop="1" thickBot="1">
      <c r="B314" s="1136"/>
      <c r="C314" s="1139"/>
      <c r="D314" s="1113"/>
      <c r="E314" s="591" t="s">
        <v>306</v>
      </c>
      <c r="F314" s="583" t="s">
        <v>322</v>
      </c>
      <c r="G314" s="584"/>
      <c r="H314" s="1142"/>
      <c r="I314" s="78"/>
      <c r="J314" s="1145"/>
      <c r="L314" s="68"/>
      <c r="M314" s="68">
        <f>G314</f>
        <v>0</v>
      </c>
      <c r="N314" s="68"/>
      <c r="O314" s="68"/>
      <c r="P314" s="68">
        <f>I314</f>
        <v>0</v>
      </c>
      <c r="Q314" s="68"/>
    </row>
    <row r="315" spans="2:17" s="1" customFormat="1" ht="14.25" customHeight="1" thickTop="1">
      <c r="B315" s="1137"/>
      <c r="C315" s="1140"/>
      <c r="D315" s="1165"/>
      <c r="E315" s="596" t="s">
        <v>318</v>
      </c>
      <c r="F315" s="597" t="s">
        <v>322</v>
      </c>
      <c r="G315" s="604"/>
      <c r="H315" s="1143"/>
      <c r="I315" s="605"/>
      <c r="J315" s="1146"/>
      <c r="L315" s="68"/>
      <c r="M315" s="68"/>
      <c r="N315" s="68">
        <f>G315</f>
        <v>0</v>
      </c>
      <c r="O315" s="68"/>
      <c r="P315" s="68"/>
      <c r="Q315" s="68">
        <f>I315</f>
        <v>0</v>
      </c>
    </row>
    <row r="316" spans="2:17" s="1" customFormat="1" ht="14.25" customHeight="1" thickBot="1">
      <c r="B316" s="1135">
        <v>103</v>
      </c>
      <c r="C316" s="1138" t="s">
        <v>242</v>
      </c>
      <c r="D316" s="1112" t="s">
        <v>236</v>
      </c>
      <c r="E316" s="600" t="s">
        <v>5</v>
      </c>
      <c r="F316" s="601" t="s">
        <v>13</v>
      </c>
      <c r="G316" s="602"/>
      <c r="H316" s="1141" t="s">
        <v>14</v>
      </c>
      <c r="I316" s="603"/>
      <c r="J316" s="1144">
        <f>SUM(I316:I318)</f>
        <v>0</v>
      </c>
      <c r="L316" s="68">
        <f>G316</f>
        <v>0</v>
      </c>
      <c r="M316" s="68"/>
      <c r="N316" s="68"/>
      <c r="O316" s="68">
        <f>I316</f>
        <v>0</v>
      </c>
      <c r="P316" s="68"/>
      <c r="Q316" s="68"/>
    </row>
    <row r="317" spans="2:17" s="1" customFormat="1" ht="14.25" customHeight="1" thickTop="1" thickBot="1">
      <c r="B317" s="1136"/>
      <c r="C317" s="1139"/>
      <c r="D317" s="1113"/>
      <c r="E317" s="591" t="s">
        <v>306</v>
      </c>
      <c r="F317" s="583" t="s">
        <v>322</v>
      </c>
      <c r="G317" s="584"/>
      <c r="H317" s="1142"/>
      <c r="I317" s="78"/>
      <c r="J317" s="1145"/>
      <c r="L317" s="68"/>
      <c r="M317" s="68">
        <f>G317</f>
        <v>0</v>
      </c>
      <c r="N317" s="68"/>
      <c r="O317" s="68"/>
      <c r="P317" s="68">
        <f>I317</f>
        <v>0</v>
      </c>
      <c r="Q317" s="68"/>
    </row>
    <row r="318" spans="2:17" s="1" customFormat="1" ht="14.25" customHeight="1" thickTop="1">
      <c r="B318" s="1137"/>
      <c r="C318" s="1140"/>
      <c r="D318" s="1165"/>
      <c r="E318" s="596" t="s">
        <v>318</v>
      </c>
      <c r="F318" s="597" t="s">
        <v>322</v>
      </c>
      <c r="G318" s="604"/>
      <c r="H318" s="1143"/>
      <c r="I318" s="605"/>
      <c r="J318" s="1146"/>
      <c r="L318" s="68"/>
      <c r="M318" s="68"/>
      <c r="N318" s="68">
        <f>G318</f>
        <v>0</v>
      </c>
      <c r="O318" s="68"/>
      <c r="P318" s="68"/>
      <c r="Q318" s="68">
        <f>I318</f>
        <v>0</v>
      </c>
    </row>
    <row r="319" spans="2:17" s="1" customFormat="1" ht="14.25" customHeight="1" thickBot="1">
      <c r="B319" s="1135">
        <v>104</v>
      </c>
      <c r="C319" s="1138" t="s">
        <v>184</v>
      </c>
      <c r="D319" s="1112" t="s">
        <v>236</v>
      </c>
      <c r="E319" s="600" t="s">
        <v>5</v>
      </c>
      <c r="F319" s="601" t="s">
        <v>13</v>
      </c>
      <c r="G319" s="602"/>
      <c r="H319" s="1141" t="s">
        <v>14</v>
      </c>
      <c r="I319" s="603"/>
      <c r="J319" s="1144">
        <f>SUM(I319:I321)</f>
        <v>0</v>
      </c>
      <c r="L319" s="68">
        <f>G319</f>
        <v>0</v>
      </c>
      <c r="M319" s="68"/>
      <c r="N319" s="68"/>
      <c r="O319" s="68">
        <f>I319</f>
        <v>0</v>
      </c>
      <c r="P319" s="68"/>
      <c r="Q319" s="68"/>
    </row>
    <row r="320" spans="2:17" s="1" customFormat="1" ht="14.25" customHeight="1" thickTop="1" thickBot="1">
      <c r="B320" s="1136"/>
      <c r="C320" s="1139"/>
      <c r="D320" s="1113"/>
      <c r="E320" s="591" t="s">
        <v>306</v>
      </c>
      <c r="F320" s="583" t="s">
        <v>322</v>
      </c>
      <c r="G320" s="584"/>
      <c r="H320" s="1142"/>
      <c r="I320" s="78"/>
      <c r="J320" s="1145"/>
      <c r="L320" s="68"/>
      <c r="M320" s="68">
        <f>G320</f>
        <v>0</v>
      </c>
      <c r="N320" s="68"/>
      <c r="O320" s="68"/>
      <c r="P320" s="68">
        <f>I320</f>
        <v>0</v>
      </c>
      <c r="Q320" s="68"/>
    </row>
    <row r="321" spans="2:17" s="1" customFormat="1" ht="14.25" customHeight="1" thickTop="1">
      <c r="B321" s="1137"/>
      <c r="C321" s="1140"/>
      <c r="D321" s="1165"/>
      <c r="E321" s="596" t="s">
        <v>318</v>
      </c>
      <c r="F321" s="597" t="s">
        <v>322</v>
      </c>
      <c r="G321" s="604"/>
      <c r="H321" s="1143"/>
      <c r="I321" s="605"/>
      <c r="J321" s="1146"/>
      <c r="L321" s="68"/>
      <c r="M321" s="68"/>
      <c r="N321" s="68">
        <f>G321</f>
        <v>0</v>
      </c>
      <c r="O321" s="68"/>
      <c r="P321" s="68"/>
      <c r="Q321" s="68">
        <f>I321</f>
        <v>0</v>
      </c>
    </row>
    <row r="322" spans="2:17" s="1" customFormat="1" ht="14.25" customHeight="1" thickBot="1">
      <c r="B322" s="1159">
        <v>105</v>
      </c>
      <c r="C322" s="1150" t="s">
        <v>185</v>
      </c>
      <c r="D322" s="1162" t="s">
        <v>554</v>
      </c>
      <c r="E322" s="610" t="s">
        <v>5</v>
      </c>
      <c r="F322" s="611" t="s">
        <v>13</v>
      </c>
      <c r="G322" s="612" t="s">
        <v>249</v>
      </c>
      <c r="H322" s="1153" t="s">
        <v>14</v>
      </c>
      <c r="I322" s="613" t="s">
        <v>249</v>
      </c>
      <c r="J322" s="1156" t="s">
        <v>249</v>
      </c>
      <c r="L322" s="68" t="str">
        <f>G322</f>
        <v>―</v>
      </c>
      <c r="M322" s="68"/>
      <c r="N322" s="68"/>
      <c r="O322" s="68" t="str">
        <f>I322</f>
        <v>―</v>
      </c>
      <c r="P322" s="68"/>
      <c r="Q322" s="68"/>
    </row>
    <row r="323" spans="2:17" s="1" customFormat="1" ht="14.25" customHeight="1" thickTop="1" thickBot="1">
      <c r="B323" s="1160"/>
      <c r="C323" s="1151"/>
      <c r="D323" s="1163"/>
      <c r="E323" s="590" t="s">
        <v>306</v>
      </c>
      <c r="F323" s="581" t="s">
        <v>322</v>
      </c>
      <c r="G323" s="582" t="s">
        <v>248</v>
      </c>
      <c r="H323" s="1154"/>
      <c r="I323" s="477" t="s">
        <v>248</v>
      </c>
      <c r="J323" s="1157"/>
      <c r="L323" s="68"/>
      <c r="M323" s="68" t="str">
        <f>G323</f>
        <v>―</v>
      </c>
      <c r="N323" s="68"/>
      <c r="O323" s="68"/>
      <c r="P323" s="68" t="str">
        <f>I323</f>
        <v>―</v>
      </c>
      <c r="Q323" s="68"/>
    </row>
    <row r="324" spans="2:17" s="1" customFormat="1" ht="14.25" customHeight="1" thickTop="1">
      <c r="B324" s="1161"/>
      <c r="C324" s="1152"/>
      <c r="D324" s="1164"/>
      <c r="E324" s="614" t="s">
        <v>232</v>
      </c>
      <c r="F324" s="615" t="s">
        <v>322</v>
      </c>
      <c r="G324" s="616" t="s">
        <v>249</v>
      </c>
      <c r="H324" s="1155"/>
      <c r="I324" s="617" t="s">
        <v>249</v>
      </c>
      <c r="J324" s="1158"/>
      <c r="L324" s="68"/>
      <c r="M324" s="68"/>
      <c r="N324" s="68" t="str">
        <f>G324</f>
        <v>―</v>
      </c>
      <c r="O324" s="68"/>
      <c r="P324" s="68"/>
      <c r="Q324" s="68" t="str">
        <f>I324</f>
        <v>―</v>
      </c>
    </row>
    <row r="325" spans="2:17" s="1" customFormat="1" ht="14.25" customHeight="1" thickBot="1">
      <c r="B325" s="1135">
        <v>106</v>
      </c>
      <c r="C325" s="1138" t="s">
        <v>186</v>
      </c>
      <c r="D325" s="1112" t="s">
        <v>236</v>
      </c>
      <c r="E325" s="600" t="s">
        <v>5</v>
      </c>
      <c r="F325" s="601" t="s">
        <v>13</v>
      </c>
      <c r="G325" s="602"/>
      <c r="H325" s="1141" t="s">
        <v>14</v>
      </c>
      <c r="I325" s="603"/>
      <c r="J325" s="1144">
        <f>SUM(I325:I327)</f>
        <v>0</v>
      </c>
      <c r="L325" s="68">
        <f>G325</f>
        <v>0</v>
      </c>
      <c r="M325" s="68"/>
      <c r="N325" s="68"/>
      <c r="O325" s="68">
        <f>I325</f>
        <v>0</v>
      </c>
      <c r="P325" s="68"/>
      <c r="Q325" s="68"/>
    </row>
    <row r="326" spans="2:17" s="1" customFormat="1" ht="14.25" customHeight="1" thickTop="1" thickBot="1">
      <c r="B326" s="1136"/>
      <c r="C326" s="1139"/>
      <c r="D326" s="1113"/>
      <c r="E326" s="591" t="s">
        <v>306</v>
      </c>
      <c r="F326" s="583" t="s">
        <v>322</v>
      </c>
      <c r="G326" s="585"/>
      <c r="H326" s="1142"/>
      <c r="I326" s="476"/>
      <c r="J326" s="1145"/>
      <c r="L326" s="68"/>
      <c r="M326" s="68">
        <f>G326</f>
        <v>0</v>
      </c>
      <c r="N326" s="68"/>
      <c r="O326" s="68"/>
      <c r="P326" s="68">
        <f>I326</f>
        <v>0</v>
      </c>
      <c r="Q326" s="68"/>
    </row>
    <row r="327" spans="2:17" s="1" customFormat="1" ht="14.25" customHeight="1" thickTop="1">
      <c r="B327" s="1137"/>
      <c r="C327" s="1140"/>
      <c r="D327" s="1165"/>
      <c r="E327" s="596" t="s">
        <v>318</v>
      </c>
      <c r="F327" s="597" t="s">
        <v>322</v>
      </c>
      <c r="G327" s="604"/>
      <c r="H327" s="1143"/>
      <c r="I327" s="605"/>
      <c r="J327" s="1146"/>
      <c r="L327" s="68"/>
      <c r="M327" s="68"/>
      <c r="N327" s="68">
        <f>G327</f>
        <v>0</v>
      </c>
      <c r="O327" s="68"/>
      <c r="P327" s="68"/>
      <c r="Q327" s="68">
        <f>I327</f>
        <v>0</v>
      </c>
    </row>
    <row r="328" spans="2:17" s="1" customFormat="1" ht="14.25" customHeight="1" thickBot="1">
      <c r="B328" s="1135">
        <v>107</v>
      </c>
      <c r="C328" s="1138" t="s">
        <v>187</v>
      </c>
      <c r="D328" s="1112" t="s">
        <v>236</v>
      </c>
      <c r="E328" s="600" t="s">
        <v>5</v>
      </c>
      <c r="F328" s="601" t="s">
        <v>13</v>
      </c>
      <c r="G328" s="602"/>
      <c r="H328" s="1141" t="s">
        <v>14</v>
      </c>
      <c r="I328" s="603"/>
      <c r="J328" s="1144">
        <f>SUM(I328:I330)</f>
        <v>0</v>
      </c>
      <c r="L328" s="68">
        <f>G328</f>
        <v>0</v>
      </c>
      <c r="M328" s="68"/>
      <c r="N328" s="68"/>
      <c r="O328" s="68">
        <f>I328</f>
        <v>0</v>
      </c>
      <c r="P328" s="68"/>
      <c r="Q328" s="68"/>
    </row>
    <row r="329" spans="2:17" s="1" customFormat="1" ht="14.25" customHeight="1" thickTop="1" thickBot="1">
      <c r="B329" s="1136"/>
      <c r="C329" s="1139"/>
      <c r="D329" s="1113"/>
      <c r="E329" s="591" t="s">
        <v>306</v>
      </c>
      <c r="F329" s="583" t="s">
        <v>322</v>
      </c>
      <c r="G329" s="584"/>
      <c r="H329" s="1142"/>
      <c r="I329" s="78"/>
      <c r="J329" s="1145"/>
      <c r="L329" s="68"/>
      <c r="M329" s="68">
        <f>G329</f>
        <v>0</v>
      </c>
      <c r="N329" s="68"/>
      <c r="O329" s="68"/>
      <c r="P329" s="68">
        <f>I329</f>
        <v>0</v>
      </c>
      <c r="Q329" s="68"/>
    </row>
    <row r="330" spans="2:17" s="1" customFormat="1" ht="14.25" customHeight="1" thickTop="1">
      <c r="B330" s="1137"/>
      <c r="C330" s="1140"/>
      <c r="D330" s="1165"/>
      <c r="E330" s="596" t="s">
        <v>318</v>
      </c>
      <c r="F330" s="597" t="s">
        <v>322</v>
      </c>
      <c r="G330" s="604"/>
      <c r="H330" s="1143"/>
      <c r="I330" s="605"/>
      <c r="J330" s="1146"/>
      <c r="L330" s="68"/>
      <c r="M330" s="68"/>
      <c r="N330" s="68">
        <f>G330</f>
        <v>0</v>
      </c>
      <c r="O330" s="68"/>
      <c r="P330" s="68"/>
      <c r="Q330" s="68">
        <f>I330</f>
        <v>0</v>
      </c>
    </row>
    <row r="331" spans="2:17" s="1" customFormat="1" ht="14.25" customHeight="1" thickBot="1">
      <c r="B331" s="1159">
        <v>108</v>
      </c>
      <c r="C331" s="1150" t="s">
        <v>188</v>
      </c>
      <c r="D331" s="1162" t="s">
        <v>554</v>
      </c>
      <c r="E331" s="610" t="s">
        <v>5</v>
      </c>
      <c r="F331" s="611" t="s">
        <v>13</v>
      </c>
      <c r="G331" s="612" t="s">
        <v>249</v>
      </c>
      <c r="H331" s="1153" t="s">
        <v>14</v>
      </c>
      <c r="I331" s="613" t="s">
        <v>249</v>
      </c>
      <c r="J331" s="1156" t="s">
        <v>249</v>
      </c>
      <c r="L331" s="68" t="str">
        <f>G331</f>
        <v>―</v>
      </c>
      <c r="M331" s="68"/>
      <c r="N331" s="68"/>
      <c r="O331" s="68" t="str">
        <f>I331</f>
        <v>―</v>
      </c>
      <c r="P331" s="68"/>
      <c r="Q331" s="68"/>
    </row>
    <row r="332" spans="2:17" s="1" customFormat="1" ht="14.25" customHeight="1" thickTop="1" thickBot="1">
      <c r="B332" s="1160"/>
      <c r="C332" s="1151"/>
      <c r="D332" s="1163"/>
      <c r="E332" s="590" t="s">
        <v>306</v>
      </c>
      <c r="F332" s="581" t="s">
        <v>322</v>
      </c>
      <c r="G332" s="582" t="s">
        <v>248</v>
      </c>
      <c r="H332" s="1154"/>
      <c r="I332" s="477" t="s">
        <v>248</v>
      </c>
      <c r="J332" s="1157"/>
      <c r="L332" s="68"/>
      <c r="M332" s="68" t="str">
        <f>G332</f>
        <v>―</v>
      </c>
      <c r="N332" s="68"/>
      <c r="O332" s="68"/>
      <c r="P332" s="68" t="str">
        <f>I332</f>
        <v>―</v>
      </c>
      <c r="Q332" s="68"/>
    </row>
    <row r="333" spans="2:17" s="1" customFormat="1" ht="14.25" customHeight="1" thickTop="1">
      <c r="B333" s="1161"/>
      <c r="C333" s="1152"/>
      <c r="D333" s="1164"/>
      <c r="E333" s="614" t="s">
        <v>232</v>
      </c>
      <c r="F333" s="615" t="s">
        <v>322</v>
      </c>
      <c r="G333" s="616" t="s">
        <v>249</v>
      </c>
      <c r="H333" s="1155"/>
      <c r="I333" s="617" t="s">
        <v>249</v>
      </c>
      <c r="J333" s="1158"/>
      <c r="L333" s="68"/>
      <c r="M333" s="68"/>
      <c r="N333" s="68" t="str">
        <f>G333</f>
        <v>―</v>
      </c>
      <c r="O333" s="68"/>
      <c r="P333" s="68"/>
      <c r="Q333" s="68" t="str">
        <f>I333</f>
        <v>―</v>
      </c>
    </row>
    <row r="334" spans="2:17" s="1" customFormat="1" ht="14.25" customHeight="1" thickBot="1">
      <c r="B334" s="1135">
        <v>109</v>
      </c>
      <c r="C334" s="1138" t="s">
        <v>189</v>
      </c>
      <c r="D334" s="1112" t="s">
        <v>236</v>
      </c>
      <c r="E334" s="600" t="s">
        <v>5</v>
      </c>
      <c r="F334" s="601" t="s">
        <v>13</v>
      </c>
      <c r="G334" s="602"/>
      <c r="H334" s="1141" t="s">
        <v>14</v>
      </c>
      <c r="I334" s="603"/>
      <c r="J334" s="1144">
        <f>SUM(I334:I336)</f>
        <v>0</v>
      </c>
      <c r="L334" s="68">
        <f>G334</f>
        <v>0</v>
      </c>
      <c r="M334" s="68"/>
      <c r="N334" s="68"/>
      <c r="O334" s="68">
        <f>I334</f>
        <v>0</v>
      </c>
      <c r="P334" s="68"/>
      <c r="Q334" s="68"/>
    </row>
    <row r="335" spans="2:17" s="1" customFormat="1" ht="14.25" customHeight="1" thickTop="1" thickBot="1">
      <c r="B335" s="1136"/>
      <c r="C335" s="1139"/>
      <c r="D335" s="1113"/>
      <c r="E335" s="591" t="s">
        <v>306</v>
      </c>
      <c r="F335" s="583" t="s">
        <v>322</v>
      </c>
      <c r="G335" s="584"/>
      <c r="H335" s="1142"/>
      <c r="I335" s="78"/>
      <c r="J335" s="1145"/>
      <c r="L335" s="68"/>
      <c r="M335" s="68">
        <f>G335</f>
        <v>0</v>
      </c>
      <c r="N335" s="68"/>
      <c r="O335" s="68"/>
      <c r="P335" s="68">
        <f>I335</f>
        <v>0</v>
      </c>
      <c r="Q335" s="68"/>
    </row>
    <row r="336" spans="2:17" s="1" customFormat="1" ht="14.25" customHeight="1" thickTop="1">
      <c r="B336" s="1137"/>
      <c r="C336" s="1140"/>
      <c r="D336" s="1165"/>
      <c r="E336" s="596" t="s">
        <v>318</v>
      </c>
      <c r="F336" s="597" t="s">
        <v>322</v>
      </c>
      <c r="G336" s="604"/>
      <c r="H336" s="1143"/>
      <c r="I336" s="605"/>
      <c r="J336" s="1146"/>
      <c r="L336" s="68"/>
      <c r="M336" s="68"/>
      <c r="N336" s="68">
        <f>G336</f>
        <v>0</v>
      </c>
      <c r="O336" s="68"/>
      <c r="P336" s="68"/>
      <c r="Q336" s="68">
        <f>I336</f>
        <v>0</v>
      </c>
    </row>
    <row r="337" spans="2:17" s="1" customFormat="1" ht="14.25" customHeight="1" thickBot="1">
      <c r="B337" s="1135">
        <v>110</v>
      </c>
      <c r="C337" s="1138" t="s">
        <v>190</v>
      </c>
      <c r="D337" s="1112" t="s">
        <v>236</v>
      </c>
      <c r="E337" s="600" t="s">
        <v>5</v>
      </c>
      <c r="F337" s="601" t="s">
        <v>13</v>
      </c>
      <c r="G337" s="602"/>
      <c r="H337" s="1141" t="s">
        <v>14</v>
      </c>
      <c r="I337" s="603"/>
      <c r="J337" s="1144">
        <f>SUM(I337:I339)</f>
        <v>0</v>
      </c>
      <c r="L337" s="68">
        <f>G337</f>
        <v>0</v>
      </c>
      <c r="M337" s="68"/>
      <c r="N337" s="68"/>
      <c r="O337" s="68">
        <f>I337</f>
        <v>0</v>
      </c>
      <c r="P337" s="68"/>
      <c r="Q337" s="68"/>
    </row>
    <row r="338" spans="2:17" s="1" customFormat="1" ht="14.25" customHeight="1" thickTop="1" thickBot="1">
      <c r="B338" s="1136"/>
      <c r="C338" s="1139"/>
      <c r="D338" s="1113"/>
      <c r="E338" s="591" t="s">
        <v>306</v>
      </c>
      <c r="F338" s="583" t="s">
        <v>322</v>
      </c>
      <c r="G338" s="584"/>
      <c r="H338" s="1142"/>
      <c r="I338" s="78"/>
      <c r="J338" s="1145"/>
      <c r="L338" s="68"/>
      <c r="M338" s="68">
        <f>G338</f>
        <v>0</v>
      </c>
      <c r="N338" s="68"/>
      <c r="O338" s="68"/>
      <c r="P338" s="68">
        <f>I338</f>
        <v>0</v>
      </c>
      <c r="Q338" s="68"/>
    </row>
    <row r="339" spans="2:17" s="1" customFormat="1" ht="14.25" customHeight="1" thickTop="1">
      <c r="B339" s="1137"/>
      <c r="C339" s="1140"/>
      <c r="D339" s="1165"/>
      <c r="E339" s="596" t="s">
        <v>318</v>
      </c>
      <c r="F339" s="597" t="s">
        <v>322</v>
      </c>
      <c r="G339" s="604"/>
      <c r="H339" s="1143"/>
      <c r="I339" s="605"/>
      <c r="J339" s="1146"/>
      <c r="L339" s="68"/>
      <c r="M339" s="68"/>
      <c r="N339" s="68">
        <f>G339</f>
        <v>0</v>
      </c>
      <c r="O339" s="68"/>
      <c r="P339" s="68"/>
      <c r="Q339" s="68">
        <f>I339</f>
        <v>0</v>
      </c>
    </row>
    <row r="340" spans="2:17" s="1" customFormat="1" ht="14.25" customHeight="1" thickBot="1">
      <c r="B340" s="1135">
        <v>111</v>
      </c>
      <c r="C340" s="1138" t="s">
        <v>191</v>
      </c>
      <c r="D340" s="1112" t="s">
        <v>236</v>
      </c>
      <c r="E340" s="600" t="s">
        <v>5</v>
      </c>
      <c r="F340" s="601" t="s">
        <v>13</v>
      </c>
      <c r="G340" s="602"/>
      <c r="H340" s="1141" t="s">
        <v>14</v>
      </c>
      <c r="I340" s="603"/>
      <c r="J340" s="1144">
        <f>SUM(I340:I342)</f>
        <v>0</v>
      </c>
      <c r="L340" s="68">
        <f>G340</f>
        <v>0</v>
      </c>
      <c r="M340" s="68"/>
      <c r="N340" s="68"/>
      <c r="O340" s="68">
        <f>I340</f>
        <v>0</v>
      </c>
      <c r="P340" s="68"/>
      <c r="Q340" s="68"/>
    </row>
    <row r="341" spans="2:17" s="1" customFormat="1" ht="14.25" customHeight="1" thickTop="1" thickBot="1">
      <c r="B341" s="1136"/>
      <c r="C341" s="1139"/>
      <c r="D341" s="1113"/>
      <c r="E341" s="591" t="s">
        <v>306</v>
      </c>
      <c r="F341" s="583" t="s">
        <v>322</v>
      </c>
      <c r="G341" s="584"/>
      <c r="H341" s="1142"/>
      <c r="I341" s="78"/>
      <c r="J341" s="1145"/>
      <c r="L341" s="68"/>
      <c r="M341" s="68">
        <f>G341</f>
        <v>0</v>
      </c>
      <c r="N341" s="68"/>
      <c r="O341" s="68"/>
      <c r="P341" s="68">
        <f>I341</f>
        <v>0</v>
      </c>
      <c r="Q341" s="68"/>
    </row>
    <row r="342" spans="2:17" s="1" customFormat="1" ht="14.25" customHeight="1" thickTop="1">
      <c r="B342" s="1137"/>
      <c r="C342" s="1140"/>
      <c r="D342" s="1165"/>
      <c r="E342" s="596" t="s">
        <v>318</v>
      </c>
      <c r="F342" s="597" t="s">
        <v>322</v>
      </c>
      <c r="G342" s="604"/>
      <c r="H342" s="1143"/>
      <c r="I342" s="605"/>
      <c r="J342" s="1146"/>
      <c r="L342" s="68"/>
      <c r="M342" s="68"/>
      <c r="N342" s="68">
        <f>G342</f>
        <v>0</v>
      </c>
      <c r="O342" s="68"/>
      <c r="P342" s="68"/>
      <c r="Q342" s="68">
        <f>I342</f>
        <v>0</v>
      </c>
    </row>
    <row r="343" spans="2:17" s="1" customFormat="1" ht="14.25" customHeight="1" thickBot="1">
      <c r="B343" s="1135">
        <v>112</v>
      </c>
      <c r="C343" s="1138" t="s">
        <v>192</v>
      </c>
      <c r="D343" s="1112" t="s">
        <v>236</v>
      </c>
      <c r="E343" s="600" t="s">
        <v>5</v>
      </c>
      <c r="F343" s="601" t="s">
        <v>13</v>
      </c>
      <c r="G343" s="602"/>
      <c r="H343" s="1141" t="s">
        <v>14</v>
      </c>
      <c r="I343" s="603"/>
      <c r="J343" s="1144">
        <f>SUM(I343:I345)</f>
        <v>0</v>
      </c>
      <c r="L343" s="68">
        <f>G343</f>
        <v>0</v>
      </c>
      <c r="M343" s="68"/>
      <c r="N343" s="68"/>
      <c r="O343" s="68">
        <f>I343</f>
        <v>0</v>
      </c>
      <c r="P343" s="68"/>
      <c r="Q343" s="68"/>
    </row>
    <row r="344" spans="2:17" s="1" customFormat="1" ht="14.25" customHeight="1" thickTop="1" thickBot="1">
      <c r="B344" s="1136"/>
      <c r="C344" s="1139"/>
      <c r="D344" s="1113"/>
      <c r="E344" s="591" t="s">
        <v>306</v>
      </c>
      <c r="F344" s="583" t="s">
        <v>322</v>
      </c>
      <c r="G344" s="584"/>
      <c r="H344" s="1142"/>
      <c r="I344" s="78"/>
      <c r="J344" s="1145"/>
      <c r="L344" s="68"/>
      <c r="M344" s="68">
        <f>G344</f>
        <v>0</v>
      </c>
      <c r="N344" s="68"/>
      <c r="O344" s="68"/>
      <c r="P344" s="68">
        <f>I344</f>
        <v>0</v>
      </c>
      <c r="Q344" s="68"/>
    </row>
    <row r="345" spans="2:17" s="1" customFormat="1" ht="14.25" customHeight="1" thickTop="1">
      <c r="B345" s="1137"/>
      <c r="C345" s="1140"/>
      <c r="D345" s="1165"/>
      <c r="E345" s="596" t="s">
        <v>318</v>
      </c>
      <c r="F345" s="597" t="s">
        <v>322</v>
      </c>
      <c r="G345" s="604"/>
      <c r="H345" s="1143"/>
      <c r="I345" s="605"/>
      <c r="J345" s="1146"/>
      <c r="L345" s="68"/>
      <c r="M345" s="68"/>
      <c r="N345" s="68">
        <f>G345</f>
        <v>0</v>
      </c>
      <c r="O345" s="68"/>
      <c r="P345" s="68"/>
      <c r="Q345" s="68">
        <f>I345</f>
        <v>0</v>
      </c>
    </row>
    <row r="346" spans="2:17" s="1" customFormat="1" ht="14.25" customHeight="1" thickBot="1">
      <c r="B346" s="1135">
        <v>113</v>
      </c>
      <c r="C346" s="1138" t="s">
        <v>193</v>
      </c>
      <c r="D346" s="1112" t="s">
        <v>236</v>
      </c>
      <c r="E346" s="600" t="s">
        <v>5</v>
      </c>
      <c r="F346" s="601" t="s">
        <v>13</v>
      </c>
      <c r="G346" s="602"/>
      <c r="H346" s="1141" t="s">
        <v>14</v>
      </c>
      <c r="I346" s="603"/>
      <c r="J346" s="1144">
        <f>SUM(I346:I348)</f>
        <v>0</v>
      </c>
      <c r="L346" s="68">
        <f>G346</f>
        <v>0</v>
      </c>
      <c r="M346" s="68"/>
      <c r="N346" s="68"/>
      <c r="O346" s="68">
        <f>I346</f>
        <v>0</v>
      </c>
      <c r="P346" s="68"/>
      <c r="Q346" s="68"/>
    </row>
    <row r="347" spans="2:17" s="1" customFormat="1" ht="14.25" customHeight="1" thickTop="1" thickBot="1">
      <c r="B347" s="1136"/>
      <c r="C347" s="1139"/>
      <c r="D347" s="1113"/>
      <c r="E347" s="591" t="s">
        <v>306</v>
      </c>
      <c r="F347" s="583" t="s">
        <v>322</v>
      </c>
      <c r="G347" s="584"/>
      <c r="H347" s="1142"/>
      <c r="I347" s="78"/>
      <c r="J347" s="1145"/>
      <c r="L347" s="68"/>
      <c r="M347" s="68">
        <f>G347</f>
        <v>0</v>
      </c>
      <c r="N347" s="68"/>
      <c r="O347" s="68"/>
      <c r="P347" s="68">
        <f>I347</f>
        <v>0</v>
      </c>
      <c r="Q347" s="68"/>
    </row>
    <row r="348" spans="2:17" s="1" customFormat="1" ht="14.25" customHeight="1" thickTop="1">
      <c r="B348" s="1137"/>
      <c r="C348" s="1140"/>
      <c r="D348" s="1165"/>
      <c r="E348" s="596" t="s">
        <v>318</v>
      </c>
      <c r="F348" s="597" t="s">
        <v>322</v>
      </c>
      <c r="G348" s="604"/>
      <c r="H348" s="1143"/>
      <c r="I348" s="605"/>
      <c r="J348" s="1146"/>
      <c r="L348" s="68"/>
      <c r="M348" s="68"/>
      <c r="N348" s="68">
        <f>G348</f>
        <v>0</v>
      </c>
      <c r="O348" s="68"/>
      <c r="P348" s="68"/>
      <c r="Q348" s="68">
        <f>I348</f>
        <v>0</v>
      </c>
    </row>
    <row r="349" spans="2:17" s="1" customFormat="1" ht="14.25" customHeight="1" thickBot="1">
      <c r="B349" s="1135">
        <v>114</v>
      </c>
      <c r="C349" s="1138" t="s">
        <v>194</v>
      </c>
      <c r="D349" s="1112" t="s">
        <v>236</v>
      </c>
      <c r="E349" s="600" t="s">
        <v>5</v>
      </c>
      <c r="F349" s="601" t="s">
        <v>13</v>
      </c>
      <c r="G349" s="602"/>
      <c r="H349" s="1141" t="s">
        <v>14</v>
      </c>
      <c r="I349" s="603"/>
      <c r="J349" s="1144">
        <f>SUM(I349:I351)</f>
        <v>0</v>
      </c>
      <c r="L349" s="68">
        <f>G349</f>
        <v>0</v>
      </c>
      <c r="M349" s="68"/>
      <c r="N349" s="68"/>
      <c r="O349" s="68">
        <f>I349</f>
        <v>0</v>
      </c>
      <c r="P349" s="68"/>
      <c r="Q349" s="68"/>
    </row>
    <row r="350" spans="2:17" s="1" customFormat="1" ht="14.25" customHeight="1" thickTop="1" thickBot="1">
      <c r="B350" s="1136"/>
      <c r="C350" s="1139"/>
      <c r="D350" s="1113"/>
      <c r="E350" s="591" t="s">
        <v>306</v>
      </c>
      <c r="F350" s="583" t="s">
        <v>322</v>
      </c>
      <c r="G350" s="584"/>
      <c r="H350" s="1142"/>
      <c r="I350" s="78"/>
      <c r="J350" s="1145"/>
      <c r="L350" s="68"/>
      <c r="M350" s="68">
        <f>G350</f>
        <v>0</v>
      </c>
      <c r="N350" s="68"/>
      <c r="O350" s="68"/>
      <c r="P350" s="68">
        <f>I350</f>
        <v>0</v>
      </c>
      <c r="Q350" s="68"/>
    </row>
    <row r="351" spans="2:17" s="1" customFormat="1" ht="14.25" customHeight="1" thickTop="1">
      <c r="B351" s="1137"/>
      <c r="C351" s="1140"/>
      <c r="D351" s="1165"/>
      <c r="E351" s="596" t="s">
        <v>318</v>
      </c>
      <c r="F351" s="597" t="s">
        <v>322</v>
      </c>
      <c r="G351" s="604"/>
      <c r="H351" s="1143"/>
      <c r="I351" s="605"/>
      <c r="J351" s="1146"/>
      <c r="L351" s="68"/>
      <c r="M351" s="68"/>
      <c r="N351" s="68">
        <f>G351</f>
        <v>0</v>
      </c>
      <c r="O351" s="68"/>
      <c r="P351" s="68"/>
      <c r="Q351" s="68">
        <f>I351</f>
        <v>0</v>
      </c>
    </row>
    <row r="352" spans="2:17" s="1" customFormat="1" ht="14.25" customHeight="1" thickBot="1">
      <c r="B352" s="1135">
        <v>115</v>
      </c>
      <c r="C352" s="1138" t="s">
        <v>195</v>
      </c>
      <c r="D352" s="1112" t="s">
        <v>236</v>
      </c>
      <c r="E352" s="600" t="s">
        <v>5</v>
      </c>
      <c r="F352" s="601" t="s">
        <v>13</v>
      </c>
      <c r="G352" s="602"/>
      <c r="H352" s="1141" t="s">
        <v>14</v>
      </c>
      <c r="I352" s="603"/>
      <c r="J352" s="1144">
        <f>SUM(I352:I354)</f>
        <v>0</v>
      </c>
      <c r="L352" s="68">
        <f>G352</f>
        <v>0</v>
      </c>
      <c r="M352" s="68"/>
      <c r="N352" s="68"/>
      <c r="O352" s="68">
        <f>I352</f>
        <v>0</v>
      </c>
      <c r="P352" s="68"/>
      <c r="Q352" s="68"/>
    </row>
    <row r="353" spans="2:17" s="1" customFormat="1" ht="14.25" customHeight="1" thickTop="1" thickBot="1">
      <c r="B353" s="1136"/>
      <c r="C353" s="1139"/>
      <c r="D353" s="1113"/>
      <c r="E353" s="591" t="s">
        <v>306</v>
      </c>
      <c r="F353" s="583" t="s">
        <v>322</v>
      </c>
      <c r="G353" s="584"/>
      <c r="H353" s="1142"/>
      <c r="I353" s="78"/>
      <c r="J353" s="1145"/>
      <c r="L353" s="68"/>
      <c r="M353" s="68">
        <f>G353</f>
        <v>0</v>
      </c>
      <c r="N353" s="68"/>
      <c r="O353" s="68"/>
      <c r="P353" s="68">
        <f>I353</f>
        <v>0</v>
      </c>
      <c r="Q353" s="68"/>
    </row>
    <row r="354" spans="2:17" s="1" customFormat="1" ht="14.25" customHeight="1" thickTop="1">
      <c r="B354" s="1137"/>
      <c r="C354" s="1140"/>
      <c r="D354" s="1165"/>
      <c r="E354" s="596" t="s">
        <v>318</v>
      </c>
      <c r="F354" s="597" t="s">
        <v>322</v>
      </c>
      <c r="G354" s="604"/>
      <c r="H354" s="1143"/>
      <c r="I354" s="605"/>
      <c r="J354" s="1146"/>
      <c r="L354" s="68"/>
      <c r="M354" s="68"/>
      <c r="N354" s="68">
        <f>G354</f>
        <v>0</v>
      </c>
      <c r="O354" s="68"/>
      <c r="P354" s="68"/>
      <c r="Q354" s="68">
        <f>I354</f>
        <v>0</v>
      </c>
    </row>
    <row r="355" spans="2:17" s="1" customFormat="1" ht="14.25" customHeight="1" thickBot="1">
      <c r="B355" s="1135">
        <v>116</v>
      </c>
      <c r="C355" s="1138" t="s">
        <v>196</v>
      </c>
      <c r="D355" s="1112" t="s">
        <v>236</v>
      </c>
      <c r="E355" s="600" t="s">
        <v>5</v>
      </c>
      <c r="F355" s="601" t="s">
        <v>13</v>
      </c>
      <c r="G355" s="602"/>
      <c r="H355" s="1141" t="s">
        <v>14</v>
      </c>
      <c r="I355" s="603"/>
      <c r="J355" s="1144">
        <f>SUM(I355:I357)</f>
        <v>0</v>
      </c>
      <c r="L355" s="68">
        <f>G355</f>
        <v>0</v>
      </c>
      <c r="M355" s="68"/>
      <c r="N355" s="68"/>
      <c r="O355" s="68">
        <f>I355</f>
        <v>0</v>
      </c>
      <c r="P355" s="68"/>
      <c r="Q355" s="68"/>
    </row>
    <row r="356" spans="2:17" s="1" customFormat="1" ht="14.25" customHeight="1" thickTop="1" thickBot="1">
      <c r="B356" s="1136"/>
      <c r="C356" s="1139"/>
      <c r="D356" s="1113"/>
      <c r="E356" s="591" t="s">
        <v>306</v>
      </c>
      <c r="F356" s="583" t="s">
        <v>322</v>
      </c>
      <c r="G356" s="584"/>
      <c r="H356" s="1142"/>
      <c r="I356" s="78"/>
      <c r="J356" s="1145"/>
      <c r="L356" s="68"/>
      <c r="M356" s="68">
        <f>G356</f>
        <v>0</v>
      </c>
      <c r="N356" s="68"/>
      <c r="O356" s="68"/>
      <c r="P356" s="68">
        <f>I356</f>
        <v>0</v>
      </c>
      <c r="Q356" s="68"/>
    </row>
    <row r="357" spans="2:17" s="1" customFormat="1" ht="14.25" customHeight="1" thickTop="1">
      <c r="B357" s="1137"/>
      <c r="C357" s="1140"/>
      <c r="D357" s="1165"/>
      <c r="E357" s="596" t="s">
        <v>318</v>
      </c>
      <c r="F357" s="597" t="s">
        <v>322</v>
      </c>
      <c r="G357" s="604"/>
      <c r="H357" s="1143"/>
      <c r="I357" s="605"/>
      <c r="J357" s="1146"/>
      <c r="L357" s="68"/>
      <c r="M357" s="68"/>
      <c r="N357" s="68">
        <f>G357</f>
        <v>0</v>
      </c>
      <c r="O357" s="68"/>
      <c r="P357" s="68"/>
      <c r="Q357" s="68">
        <f>I357</f>
        <v>0</v>
      </c>
    </row>
    <row r="358" spans="2:17" s="1" customFormat="1" ht="14.25" customHeight="1" thickBot="1">
      <c r="B358" s="1135">
        <v>117</v>
      </c>
      <c r="C358" s="1138" t="s">
        <v>197</v>
      </c>
      <c r="D358" s="1112" t="s">
        <v>236</v>
      </c>
      <c r="E358" s="600" t="s">
        <v>5</v>
      </c>
      <c r="F358" s="601" t="s">
        <v>13</v>
      </c>
      <c r="G358" s="602"/>
      <c r="H358" s="1141" t="s">
        <v>14</v>
      </c>
      <c r="I358" s="603"/>
      <c r="J358" s="1144">
        <f>SUM(I358:I360)</f>
        <v>0</v>
      </c>
      <c r="L358" s="68">
        <f>G358</f>
        <v>0</v>
      </c>
      <c r="M358" s="68"/>
      <c r="N358" s="68"/>
      <c r="O358" s="68">
        <f>I358</f>
        <v>0</v>
      </c>
      <c r="P358" s="68"/>
      <c r="Q358" s="68"/>
    </row>
    <row r="359" spans="2:17" s="1" customFormat="1" ht="14.25" customHeight="1" thickTop="1" thickBot="1">
      <c r="B359" s="1136"/>
      <c r="C359" s="1139"/>
      <c r="D359" s="1113"/>
      <c r="E359" s="591" t="s">
        <v>306</v>
      </c>
      <c r="F359" s="583" t="s">
        <v>322</v>
      </c>
      <c r="G359" s="584"/>
      <c r="H359" s="1142"/>
      <c r="I359" s="78"/>
      <c r="J359" s="1145"/>
      <c r="L359" s="68"/>
      <c r="M359" s="68">
        <f>G359</f>
        <v>0</v>
      </c>
      <c r="N359" s="68"/>
      <c r="O359" s="68"/>
      <c r="P359" s="68">
        <f>I359</f>
        <v>0</v>
      </c>
      <c r="Q359" s="68"/>
    </row>
    <row r="360" spans="2:17" s="1" customFormat="1" ht="14.25" customHeight="1" thickTop="1">
      <c r="B360" s="1137"/>
      <c r="C360" s="1140"/>
      <c r="D360" s="1165"/>
      <c r="E360" s="596" t="s">
        <v>318</v>
      </c>
      <c r="F360" s="597" t="s">
        <v>322</v>
      </c>
      <c r="G360" s="604"/>
      <c r="H360" s="1143"/>
      <c r="I360" s="605"/>
      <c r="J360" s="1146"/>
      <c r="L360" s="68"/>
      <c r="M360" s="68"/>
      <c r="N360" s="68">
        <f>G360</f>
        <v>0</v>
      </c>
      <c r="O360" s="68"/>
      <c r="P360" s="68"/>
      <c r="Q360" s="68">
        <f>I360</f>
        <v>0</v>
      </c>
    </row>
    <row r="361" spans="2:17" s="1" customFormat="1" ht="14.25" customHeight="1" thickBot="1">
      <c r="B361" s="1135">
        <v>118</v>
      </c>
      <c r="C361" s="1138" t="s">
        <v>198</v>
      </c>
      <c r="D361" s="1112" t="s">
        <v>236</v>
      </c>
      <c r="E361" s="600" t="s">
        <v>5</v>
      </c>
      <c r="F361" s="601" t="s">
        <v>13</v>
      </c>
      <c r="G361" s="602"/>
      <c r="H361" s="1141" t="s">
        <v>14</v>
      </c>
      <c r="I361" s="603"/>
      <c r="J361" s="1144">
        <f>SUM(I361:I363)</f>
        <v>0</v>
      </c>
      <c r="L361" s="68">
        <f>G361</f>
        <v>0</v>
      </c>
      <c r="M361" s="68"/>
      <c r="N361" s="68"/>
      <c r="O361" s="68">
        <f>I361</f>
        <v>0</v>
      </c>
      <c r="P361" s="68"/>
      <c r="Q361" s="68"/>
    </row>
    <row r="362" spans="2:17" s="1" customFormat="1" ht="14.25" customHeight="1" thickTop="1" thickBot="1">
      <c r="B362" s="1136"/>
      <c r="C362" s="1139"/>
      <c r="D362" s="1113"/>
      <c r="E362" s="591" t="s">
        <v>306</v>
      </c>
      <c r="F362" s="583" t="s">
        <v>322</v>
      </c>
      <c r="G362" s="584"/>
      <c r="H362" s="1142"/>
      <c r="I362" s="78"/>
      <c r="J362" s="1145"/>
      <c r="L362" s="68"/>
      <c r="M362" s="68">
        <f>G362</f>
        <v>0</v>
      </c>
      <c r="N362" s="68"/>
      <c r="O362" s="68"/>
      <c r="P362" s="68">
        <f>I362</f>
        <v>0</v>
      </c>
      <c r="Q362" s="68"/>
    </row>
    <row r="363" spans="2:17" s="1" customFormat="1" ht="14.25" customHeight="1" thickTop="1">
      <c r="B363" s="1137"/>
      <c r="C363" s="1140"/>
      <c r="D363" s="1165"/>
      <c r="E363" s="596" t="s">
        <v>318</v>
      </c>
      <c r="F363" s="597" t="s">
        <v>322</v>
      </c>
      <c r="G363" s="604"/>
      <c r="H363" s="1143"/>
      <c r="I363" s="605"/>
      <c r="J363" s="1146"/>
      <c r="L363" s="68"/>
      <c r="M363" s="68"/>
      <c r="N363" s="68">
        <f>G363</f>
        <v>0</v>
      </c>
      <c r="O363" s="68"/>
      <c r="P363" s="68"/>
      <c r="Q363" s="68">
        <f>I363</f>
        <v>0</v>
      </c>
    </row>
    <row r="364" spans="2:17" s="1" customFormat="1" ht="14.25" customHeight="1" thickBot="1">
      <c r="B364" s="1159">
        <v>119</v>
      </c>
      <c r="C364" s="1150" t="s">
        <v>199</v>
      </c>
      <c r="D364" s="1162" t="s">
        <v>554</v>
      </c>
      <c r="E364" s="610" t="s">
        <v>5</v>
      </c>
      <c r="F364" s="611" t="s">
        <v>13</v>
      </c>
      <c r="G364" s="612" t="s">
        <v>249</v>
      </c>
      <c r="H364" s="1153" t="s">
        <v>14</v>
      </c>
      <c r="I364" s="613" t="s">
        <v>249</v>
      </c>
      <c r="J364" s="1156" t="s">
        <v>249</v>
      </c>
      <c r="L364" s="68" t="str">
        <f>G364</f>
        <v>―</v>
      </c>
      <c r="M364" s="68"/>
      <c r="N364" s="68"/>
      <c r="O364" s="68" t="str">
        <f>I364</f>
        <v>―</v>
      </c>
      <c r="P364" s="68"/>
      <c r="Q364" s="68"/>
    </row>
    <row r="365" spans="2:17" s="1" customFormat="1" ht="14.25" customHeight="1" thickTop="1" thickBot="1">
      <c r="B365" s="1160"/>
      <c r="C365" s="1151"/>
      <c r="D365" s="1163"/>
      <c r="E365" s="590" t="s">
        <v>306</v>
      </c>
      <c r="F365" s="581" t="s">
        <v>322</v>
      </c>
      <c r="G365" s="582" t="s">
        <v>248</v>
      </c>
      <c r="H365" s="1154"/>
      <c r="I365" s="477" t="s">
        <v>248</v>
      </c>
      <c r="J365" s="1157"/>
      <c r="L365" s="68"/>
      <c r="M365" s="68" t="str">
        <f>G365</f>
        <v>―</v>
      </c>
      <c r="N365" s="68"/>
      <c r="O365" s="68"/>
      <c r="P365" s="68" t="str">
        <f>I365</f>
        <v>―</v>
      </c>
      <c r="Q365" s="68"/>
    </row>
    <row r="366" spans="2:17" s="1" customFormat="1" ht="14.25" customHeight="1" thickTop="1">
      <c r="B366" s="1161"/>
      <c r="C366" s="1152"/>
      <c r="D366" s="1164"/>
      <c r="E366" s="614" t="s">
        <v>232</v>
      </c>
      <c r="F366" s="615" t="s">
        <v>322</v>
      </c>
      <c r="G366" s="616" t="s">
        <v>249</v>
      </c>
      <c r="H366" s="1155"/>
      <c r="I366" s="617" t="s">
        <v>249</v>
      </c>
      <c r="J366" s="1158"/>
      <c r="L366" s="68"/>
      <c r="M366" s="68"/>
      <c r="N366" s="68" t="str">
        <f>G366</f>
        <v>―</v>
      </c>
      <c r="O366" s="68"/>
      <c r="P366" s="68"/>
      <c r="Q366" s="68" t="str">
        <f>I366</f>
        <v>―</v>
      </c>
    </row>
    <row r="367" spans="2:17" s="1" customFormat="1" ht="14.25" customHeight="1" thickBot="1">
      <c r="B367" s="1136">
        <v>120</v>
      </c>
      <c r="C367" s="1176" t="s">
        <v>200</v>
      </c>
      <c r="D367" s="1113" t="s">
        <v>236</v>
      </c>
      <c r="E367" s="591" t="s">
        <v>5</v>
      </c>
      <c r="F367" s="583" t="s">
        <v>13</v>
      </c>
      <c r="G367" s="584"/>
      <c r="H367" s="1142" t="s">
        <v>14</v>
      </c>
      <c r="I367" s="78"/>
      <c r="J367" s="1145">
        <f>SUM(I367:I369)</f>
        <v>0</v>
      </c>
      <c r="L367" s="68">
        <f>G367</f>
        <v>0</v>
      </c>
      <c r="M367" s="68"/>
      <c r="N367" s="68"/>
      <c r="O367" s="68">
        <f>I367</f>
        <v>0</v>
      </c>
      <c r="P367" s="68"/>
      <c r="Q367" s="68"/>
    </row>
    <row r="368" spans="2:17" s="1" customFormat="1" ht="14.25" customHeight="1" thickTop="1" thickBot="1">
      <c r="B368" s="1136"/>
      <c r="C368" s="1139"/>
      <c r="D368" s="1113"/>
      <c r="E368" s="591" t="s">
        <v>306</v>
      </c>
      <c r="F368" s="583" t="s">
        <v>322</v>
      </c>
      <c r="G368" s="584"/>
      <c r="H368" s="1142"/>
      <c r="I368" s="78"/>
      <c r="J368" s="1145"/>
      <c r="L368" s="68"/>
      <c r="M368" s="68">
        <f>G368</f>
        <v>0</v>
      </c>
      <c r="N368" s="68"/>
      <c r="O368" s="68"/>
      <c r="P368" s="68">
        <f>I368</f>
        <v>0</v>
      </c>
      <c r="Q368" s="68"/>
    </row>
    <row r="369" spans="2:17" s="1" customFormat="1" ht="14.25" customHeight="1" thickTop="1">
      <c r="B369" s="1136"/>
      <c r="C369" s="1177"/>
      <c r="D369" s="1113"/>
      <c r="E369" s="592" t="s">
        <v>318</v>
      </c>
      <c r="F369" s="593" t="s">
        <v>322</v>
      </c>
      <c r="G369" s="594"/>
      <c r="H369" s="1142"/>
      <c r="I369" s="595"/>
      <c r="J369" s="1145"/>
      <c r="L369" s="68"/>
      <c r="M369" s="68"/>
      <c r="N369" s="68">
        <f>G369</f>
        <v>0</v>
      </c>
      <c r="O369" s="68"/>
      <c r="P369" s="68"/>
      <c r="Q369" s="68">
        <f>I369</f>
        <v>0</v>
      </c>
    </row>
    <row r="370" spans="2:17" s="1" customFormat="1" ht="14.25" customHeight="1" thickBot="1">
      <c r="B370" s="1159">
        <v>121</v>
      </c>
      <c r="C370" s="1150" t="s">
        <v>201</v>
      </c>
      <c r="D370" s="1162" t="s">
        <v>554</v>
      </c>
      <c r="E370" s="610" t="s">
        <v>5</v>
      </c>
      <c r="F370" s="611" t="s">
        <v>13</v>
      </c>
      <c r="G370" s="612" t="s">
        <v>249</v>
      </c>
      <c r="H370" s="1153" t="s">
        <v>14</v>
      </c>
      <c r="I370" s="613" t="s">
        <v>249</v>
      </c>
      <c r="J370" s="1156" t="s">
        <v>249</v>
      </c>
      <c r="L370" s="68" t="str">
        <f>G370</f>
        <v>―</v>
      </c>
      <c r="M370" s="68"/>
      <c r="N370" s="68"/>
      <c r="O370" s="68" t="str">
        <f>I370</f>
        <v>―</v>
      </c>
      <c r="P370" s="68"/>
      <c r="Q370" s="68"/>
    </row>
    <row r="371" spans="2:17" s="1" customFormat="1" ht="14.25" customHeight="1" thickTop="1" thickBot="1">
      <c r="B371" s="1160"/>
      <c r="C371" s="1151"/>
      <c r="D371" s="1163"/>
      <c r="E371" s="590" t="s">
        <v>306</v>
      </c>
      <c r="F371" s="581" t="s">
        <v>322</v>
      </c>
      <c r="G371" s="582" t="s">
        <v>248</v>
      </c>
      <c r="H371" s="1154"/>
      <c r="I371" s="477" t="s">
        <v>248</v>
      </c>
      <c r="J371" s="1157"/>
      <c r="L371" s="68"/>
      <c r="M371" s="68" t="str">
        <f>G371</f>
        <v>―</v>
      </c>
      <c r="N371" s="68"/>
      <c r="O371" s="68"/>
      <c r="P371" s="68" t="str">
        <f>I371</f>
        <v>―</v>
      </c>
      <c r="Q371" s="68"/>
    </row>
    <row r="372" spans="2:17" s="1" customFormat="1" ht="14.25" customHeight="1" thickTop="1">
      <c r="B372" s="1161"/>
      <c r="C372" s="1152"/>
      <c r="D372" s="1164"/>
      <c r="E372" s="614" t="s">
        <v>232</v>
      </c>
      <c r="F372" s="615" t="s">
        <v>322</v>
      </c>
      <c r="G372" s="616" t="s">
        <v>249</v>
      </c>
      <c r="H372" s="1155"/>
      <c r="I372" s="617" t="s">
        <v>249</v>
      </c>
      <c r="J372" s="1158"/>
      <c r="L372" s="68"/>
      <c r="M372" s="68"/>
      <c r="N372" s="68" t="str">
        <f>G372</f>
        <v>―</v>
      </c>
      <c r="O372" s="68"/>
      <c r="P372" s="68"/>
      <c r="Q372" s="68" t="str">
        <f>I372</f>
        <v>―</v>
      </c>
    </row>
    <row r="373" spans="2:17" s="1" customFormat="1" ht="14.25" customHeight="1" thickBot="1">
      <c r="B373" s="1136">
        <v>122</v>
      </c>
      <c r="C373" s="1176" t="s">
        <v>202</v>
      </c>
      <c r="D373" s="1113" t="s">
        <v>236</v>
      </c>
      <c r="E373" s="591" t="s">
        <v>5</v>
      </c>
      <c r="F373" s="583" t="s">
        <v>13</v>
      </c>
      <c r="G373" s="584"/>
      <c r="H373" s="1142" t="s">
        <v>14</v>
      </c>
      <c r="I373" s="78"/>
      <c r="J373" s="1145">
        <f>SUM(I373:I375)</f>
        <v>0</v>
      </c>
      <c r="L373" s="68">
        <f>G373</f>
        <v>0</v>
      </c>
      <c r="M373" s="68"/>
      <c r="N373" s="68"/>
      <c r="O373" s="68">
        <f>I373</f>
        <v>0</v>
      </c>
      <c r="P373" s="68"/>
      <c r="Q373" s="68"/>
    </row>
    <row r="374" spans="2:17" s="1" customFormat="1" ht="14.25" customHeight="1" thickTop="1" thickBot="1">
      <c r="B374" s="1136"/>
      <c r="C374" s="1139"/>
      <c r="D374" s="1113"/>
      <c r="E374" s="591" t="s">
        <v>306</v>
      </c>
      <c r="F374" s="583" t="s">
        <v>322</v>
      </c>
      <c r="G374" s="584"/>
      <c r="H374" s="1142"/>
      <c r="I374" s="78"/>
      <c r="J374" s="1145"/>
      <c r="L374" s="68"/>
      <c r="M374" s="68">
        <f>G374</f>
        <v>0</v>
      </c>
      <c r="N374" s="68"/>
      <c r="O374" s="68"/>
      <c r="P374" s="68">
        <f>I374</f>
        <v>0</v>
      </c>
      <c r="Q374" s="68"/>
    </row>
    <row r="375" spans="2:17" s="1" customFormat="1" ht="14.25" customHeight="1" thickTop="1">
      <c r="B375" s="1136"/>
      <c r="C375" s="1177"/>
      <c r="D375" s="1113"/>
      <c r="E375" s="592" t="s">
        <v>318</v>
      </c>
      <c r="F375" s="593" t="s">
        <v>322</v>
      </c>
      <c r="G375" s="594"/>
      <c r="H375" s="1142"/>
      <c r="I375" s="595"/>
      <c r="J375" s="1145"/>
      <c r="L375" s="68"/>
      <c r="M375" s="68"/>
      <c r="N375" s="68">
        <f>G375</f>
        <v>0</v>
      </c>
      <c r="O375" s="68"/>
      <c r="P375" s="68"/>
      <c r="Q375" s="68">
        <f>I375</f>
        <v>0</v>
      </c>
    </row>
    <row r="376" spans="2:17" s="1" customFormat="1" ht="14.25" customHeight="1" thickBot="1">
      <c r="B376" s="1159">
        <v>123</v>
      </c>
      <c r="C376" s="1150" t="s">
        <v>203</v>
      </c>
      <c r="D376" s="1162" t="s">
        <v>554</v>
      </c>
      <c r="E376" s="610" t="s">
        <v>5</v>
      </c>
      <c r="F376" s="611" t="s">
        <v>13</v>
      </c>
      <c r="G376" s="612" t="s">
        <v>249</v>
      </c>
      <c r="H376" s="1153" t="s">
        <v>14</v>
      </c>
      <c r="I376" s="613" t="s">
        <v>249</v>
      </c>
      <c r="J376" s="1156" t="s">
        <v>249</v>
      </c>
      <c r="L376" s="68" t="str">
        <f>G376</f>
        <v>―</v>
      </c>
      <c r="M376" s="68"/>
      <c r="N376" s="68"/>
      <c r="O376" s="68" t="str">
        <f>I376</f>
        <v>―</v>
      </c>
      <c r="P376" s="68"/>
      <c r="Q376" s="68"/>
    </row>
    <row r="377" spans="2:17" s="1" customFormat="1" ht="14.25" customHeight="1" thickTop="1" thickBot="1">
      <c r="B377" s="1160"/>
      <c r="C377" s="1151"/>
      <c r="D377" s="1163"/>
      <c r="E377" s="590" t="s">
        <v>306</v>
      </c>
      <c r="F377" s="581" t="s">
        <v>322</v>
      </c>
      <c r="G377" s="582" t="s">
        <v>248</v>
      </c>
      <c r="H377" s="1154"/>
      <c r="I377" s="477" t="s">
        <v>248</v>
      </c>
      <c r="J377" s="1157"/>
      <c r="L377" s="68"/>
      <c r="M377" s="68" t="str">
        <f>G377</f>
        <v>―</v>
      </c>
      <c r="N377" s="68"/>
      <c r="O377" s="68"/>
      <c r="P377" s="68" t="str">
        <f>I377</f>
        <v>―</v>
      </c>
      <c r="Q377" s="68"/>
    </row>
    <row r="378" spans="2:17" s="1" customFormat="1" ht="14.25" customHeight="1" thickTop="1">
      <c r="B378" s="1161"/>
      <c r="C378" s="1152"/>
      <c r="D378" s="1164"/>
      <c r="E378" s="614" t="s">
        <v>232</v>
      </c>
      <c r="F378" s="615" t="s">
        <v>322</v>
      </c>
      <c r="G378" s="616" t="s">
        <v>249</v>
      </c>
      <c r="H378" s="1155"/>
      <c r="I378" s="617" t="s">
        <v>249</v>
      </c>
      <c r="J378" s="1158"/>
      <c r="L378" s="68"/>
      <c r="M378" s="68"/>
      <c r="N378" s="68" t="str">
        <f>G378</f>
        <v>―</v>
      </c>
      <c r="O378" s="68"/>
      <c r="P378" s="68"/>
      <c r="Q378" s="68" t="str">
        <f>I378</f>
        <v>―</v>
      </c>
    </row>
    <row r="379" spans="2:17" s="1" customFormat="1" ht="14.25" customHeight="1" thickBot="1">
      <c r="B379" s="1135">
        <v>124</v>
      </c>
      <c r="C379" s="1138" t="s">
        <v>204</v>
      </c>
      <c r="D379" s="1112" t="s">
        <v>236</v>
      </c>
      <c r="E379" s="600" t="s">
        <v>5</v>
      </c>
      <c r="F379" s="601" t="s">
        <v>13</v>
      </c>
      <c r="G379" s="602"/>
      <c r="H379" s="1141" t="s">
        <v>14</v>
      </c>
      <c r="I379" s="603"/>
      <c r="J379" s="1144">
        <f>SUM(I379:I381)</f>
        <v>0</v>
      </c>
      <c r="L379" s="68">
        <f>G379</f>
        <v>0</v>
      </c>
      <c r="M379" s="68"/>
      <c r="N379" s="68"/>
      <c r="O379" s="68">
        <f>I379</f>
        <v>0</v>
      </c>
      <c r="P379" s="68"/>
      <c r="Q379" s="68"/>
    </row>
    <row r="380" spans="2:17" s="1" customFormat="1" ht="14.25" customHeight="1" thickTop="1" thickBot="1">
      <c r="B380" s="1136"/>
      <c r="C380" s="1139"/>
      <c r="D380" s="1113"/>
      <c r="E380" s="591" t="s">
        <v>306</v>
      </c>
      <c r="F380" s="583" t="s">
        <v>322</v>
      </c>
      <c r="G380" s="584"/>
      <c r="H380" s="1142"/>
      <c r="I380" s="78"/>
      <c r="J380" s="1145"/>
      <c r="L380" s="68"/>
      <c r="M380" s="68">
        <f>G380</f>
        <v>0</v>
      </c>
      <c r="N380" s="68"/>
      <c r="O380" s="68"/>
      <c r="P380" s="68">
        <f>I380</f>
        <v>0</v>
      </c>
      <c r="Q380" s="68"/>
    </row>
    <row r="381" spans="2:17" s="1" customFormat="1" ht="14.25" customHeight="1" thickTop="1">
      <c r="B381" s="1137"/>
      <c r="C381" s="1140"/>
      <c r="D381" s="1165"/>
      <c r="E381" s="596" t="s">
        <v>318</v>
      </c>
      <c r="F381" s="597" t="s">
        <v>322</v>
      </c>
      <c r="G381" s="604"/>
      <c r="H381" s="1143"/>
      <c r="I381" s="605"/>
      <c r="J381" s="1146"/>
      <c r="L381" s="68"/>
      <c r="M381" s="68"/>
      <c r="N381" s="68">
        <f>G381</f>
        <v>0</v>
      </c>
      <c r="O381" s="68"/>
      <c r="P381" s="68"/>
      <c r="Q381" s="68">
        <f>I381</f>
        <v>0</v>
      </c>
    </row>
    <row r="382" spans="2:17" s="1" customFormat="1" ht="14.25" customHeight="1" thickBot="1">
      <c r="B382" s="1136">
        <v>125</v>
      </c>
      <c r="C382" s="1176" t="s">
        <v>205</v>
      </c>
      <c r="D382" s="1113" t="s">
        <v>236</v>
      </c>
      <c r="E382" s="591" t="s">
        <v>5</v>
      </c>
      <c r="F382" s="583" t="s">
        <v>13</v>
      </c>
      <c r="G382" s="584"/>
      <c r="H382" s="1142" t="s">
        <v>14</v>
      </c>
      <c r="I382" s="78"/>
      <c r="J382" s="1145">
        <f>SUM(I382:I384)</f>
        <v>0</v>
      </c>
      <c r="L382" s="68">
        <f>G382</f>
        <v>0</v>
      </c>
      <c r="M382" s="68"/>
      <c r="N382" s="68"/>
      <c r="O382" s="68">
        <f>I382</f>
        <v>0</v>
      </c>
      <c r="P382" s="68"/>
      <c r="Q382" s="68"/>
    </row>
    <row r="383" spans="2:17" s="1" customFormat="1" ht="14.25" customHeight="1" thickTop="1" thickBot="1">
      <c r="B383" s="1136"/>
      <c r="C383" s="1139"/>
      <c r="D383" s="1113"/>
      <c r="E383" s="591" t="s">
        <v>306</v>
      </c>
      <c r="F383" s="583" t="s">
        <v>322</v>
      </c>
      <c r="G383" s="584"/>
      <c r="H383" s="1142"/>
      <c r="I383" s="78"/>
      <c r="J383" s="1145"/>
      <c r="L383" s="68"/>
      <c r="M383" s="68">
        <f>G383</f>
        <v>0</v>
      </c>
      <c r="N383" s="68"/>
      <c r="O383" s="68"/>
      <c r="P383" s="68">
        <f>I383</f>
        <v>0</v>
      </c>
      <c r="Q383" s="68"/>
    </row>
    <row r="384" spans="2:17" s="1" customFormat="1" ht="14.25" customHeight="1" thickTop="1">
      <c r="B384" s="1136"/>
      <c r="C384" s="1177"/>
      <c r="D384" s="1113"/>
      <c r="E384" s="592" t="s">
        <v>318</v>
      </c>
      <c r="F384" s="593" t="s">
        <v>322</v>
      </c>
      <c r="G384" s="594"/>
      <c r="H384" s="1142"/>
      <c r="I384" s="595"/>
      <c r="J384" s="1145"/>
      <c r="L384" s="68"/>
      <c r="M384" s="68"/>
      <c r="N384" s="68">
        <f>G384</f>
        <v>0</v>
      </c>
      <c r="O384" s="68"/>
      <c r="P384" s="68"/>
      <c r="Q384" s="68">
        <f>I384</f>
        <v>0</v>
      </c>
    </row>
    <row r="385" spans="2:17" s="1" customFormat="1" ht="14.25" customHeight="1" thickBot="1">
      <c r="B385" s="1159">
        <v>126</v>
      </c>
      <c r="C385" s="1150" t="s">
        <v>206</v>
      </c>
      <c r="D385" s="1162" t="s">
        <v>554</v>
      </c>
      <c r="E385" s="610" t="s">
        <v>5</v>
      </c>
      <c r="F385" s="611" t="s">
        <v>13</v>
      </c>
      <c r="G385" s="612" t="s">
        <v>249</v>
      </c>
      <c r="H385" s="1153" t="s">
        <v>14</v>
      </c>
      <c r="I385" s="613" t="s">
        <v>249</v>
      </c>
      <c r="J385" s="1156" t="s">
        <v>249</v>
      </c>
      <c r="L385" s="68" t="str">
        <f>G385</f>
        <v>―</v>
      </c>
      <c r="M385" s="68"/>
      <c r="N385" s="68"/>
      <c r="O385" s="68" t="str">
        <f>I385</f>
        <v>―</v>
      </c>
      <c r="P385" s="68"/>
      <c r="Q385" s="68"/>
    </row>
    <row r="386" spans="2:17" s="1" customFormat="1" ht="14.25" customHeight="1" thickTop="1" thickBot="1">
      <c r="B386" s="1160"/>
      <c r="C386" s="1151"/>
      <c r="D386" s="1163"/>
      <c r="E386" s="590" t="s">
        <v>306</v>
      </c>
      <c r="F386" s="581" t="s">
        <v>322</v>
      </c>
      <c r="G386" s="582" t="s">
        <v>248</v>
      </c>
      <c r="H386" s="1154"/>
      <c r="I386" s="477" t="s">
        <v>248</v>
      </c>
      <c r="J386" s="1157"/>
      <c r="L386" s="68"/>
      <c r="M386" s="68" t="str">
        <f>G386</f>
        <v>―</v>
      </c>
      <c r="N386" s="68"/>
      <c r="O386" s="68"/>
      <c r="P386" s="68" t="str">
        <f>I386</f>
        <v>―</v>
      </c>
      <c r="Q386" s="68"/>
    </row>
    <row r="387" spans="2:17" s="1" customFormat="1" ht="14.25" customHeight="1" thickTop="1">
      <c r="B387" s="1161"/>
      <c r="C387" s="1152"/>
      <c r="D387" s="1164"/>
      <c r="E387" s="614" t="s">
        <v>232</v>
      </c>
      <c r="F387" s="615" t="s">
        <v>322</v>
      </c>
      <c r="G387" s="616" t="s">
        <v>249</v>
      </c>
      <c r="H387" s="1155"/>
      <c r="I387" s="617" t="s">
        <v>249</v>
      </c>
      <c r="J387" s="1158"/>
      <c r="L387" s="68"/>
      <c r="M387" s="68"/>
      <c r="N387" s="68" t="str">
        <f>G387</f>
        <v>―</v>
      </c>
      <c r="O387" s="68"/>
      <c r="P387" s="68"/>
      <c r="Q387" s="68" t="str">
        <f>I387</f>
        <v>―</v>
      </c>
    </row>
    <row r="388" spans="2:17" s="1" customFormat="1" ht="14.25" customHeight="1">
      <c r="B388" s="1135">
        <v>127</v>
      </c>
      <c r="C388" s="1178" t="s">
        <v>243</v>
      </c>
      <c r="D388" s="1181" t="s">
        <v>236</v>
      </c>
      <c r="E388" s="600" t="s">
        <v>5</v>
      </c>
      <c r="F388" s="601" t="s">
        <v>13</v>
      </c>
      <c r="G388" s="602"/>
      <c r="H388" s="1141" t="s">
        <v>14</v>
      </c>
      <c r="I388" s="603"/>
      <c r="J388" s="1144">
        <f>SUM(I388:I390)</f>
        <v>0</v>
      </c>
      <c r="L388" s="68">
        <f>G388</f>
        <v>0</v>
      </c>
      <c r="M388" s="68"/>
      <c r="N388" s="68"/>
      <c r="O388" s="68">
        <f>I388</f>
        <v>0</v>
      </c>
      <c r="P388" s="68"/>
      <c r="Q388" s="68"/>
    </row>
    <row r="389" spans="2:17" s="1" customFormat="1" ht="14.25" customHeight="1">
      <c r="B389" s="1136"/>
      <c r="C389" s="1179"/>
      <c r="D389" s="1182"/>
      <c r="E389" s="591" t="s">
        <v>306</v>
      </c>
      <c r="F389" s="583" t="s">
        <v>322</v>
      </c>
      <c r="G389" s="585"/>
      <c r="H389" s="1142"/>
      <c r="I389" s="476"/>
      <c r="J389" s="1145"/>
      <c r="L389" s="68"/>
      <c r="M389" s="68">
        <f>G389</f>
        <v>0</v>
      </c>
      <c r="N389" s="68"/>
      <c r="O389" s="68"/>
      <c r="P389" s="68">
        <f>I389</f>
        <v>0</v>
      </c>
      <c r="Q389" s="68"/>
    </row>
    <row r="390" spans="2:17" s="1" customFormat="1" ht="14.25" customHeight="1">
      <c r="B390" s="1137"/>
      <c r="C390" s="1180"/>
      <c r="D390" s="1183"/>
      <c r="E390" s="596" t="s">
        <v>318</v>
      </c>
      <c r="F390" s="597" t="s">
        <v>322</v>
      </c>
      <c r="G390" s="604"/>
      <c r="H390" s="1143"/>
      <c r="I390" s="605"/>
      <c r="J390" s="1146"/>
      <c r="L390" s="68"/>
      <c r="M390" s="68"/>
      <c r="N390" s="68">
        <f>G390</f>
        <v>0</v>
      </c>
      <c r="O390" s="68"/>
      <c r="P390" s="68"/>
      <c r="Q390" s="68">
        <f>I390</f>
        <v>0</v>
      </c>
    </row>
    <row r="391" spans="2:17" s="1" customFormat="1" ht="14.25" customHeight="1">
      <c r="B391" s="1135">
        <v>128</v>
      </c>
      <c r="C391" s="1178" t="s">
        <v>207</v>
      </c>
      <c r="D391" s="1181" t="s">
        <v>236</v>
      </c>
      <c r="E391" s="600" t="s">
        <v>5</v>
      </c>
      <c r="F391" s="601" t="s">
        <v>13</v>
      </c>
      <c r="G391" s="602"/>
      <c r="H391" s="1141" t="s">
        <v>14</v>
      </c>
      <c r="I391" s="603"/>
      <c r="J391" s="1144">
        <f>SUM(I391:I393)</f>
        <v>0</v>
      </c>
      <c r="L391" s="68">
        <f>G391</f>
        <v>0</v>
      </c>
      <c r="M391" s="68"/>
      <c r="N391" s="68"/>
      <c r="O391" s="68">
        <f>I391</f>
        <v>0</v>
      </c>
      <c r="P391" s="68"/>
      <c r="Q391" s="68"/>
    </row>
    <row r="392" spans="2:17" s="1" customFormat="1" ht="14.25" customHeight="1">
      <c r="B392" s="1136"/>
      <c r="C392" s="1179"/>
      <c r="D392" s="1182"/>
      <c r="E392" s="591" t="s">
        <v>306</v>
      </c>
      <c r="F392" s="583" t="s">
        <v>322</v>
      </c>
      <c r="G392" s="584"/>
      <c r="H392" s="1142"/>
      <c r="I392" s="78"/>
      <c r="J392" s="1145"/>
      <c r="L392" s="68"/>
      <c r="M392" s="68">
        <f>G392</f>
        <v>0</v>
      </c>
      <c r="N392" s="68"/>
      <c r="O392" s="68"/>
      <c r="P392" s="68">
        <f>I392</f>
        <v>0</v>
      </c>
      <c r="Q392" s="68"/>
    </row>
    <row r="393" spans="2:17" s="1" customFormat="1" ht="14.25" customHeight="1">
      <c r="B393" s="1137"/>
      <c r="C393" s="1180"/>
      <c r="D393" s="1183"/>
      <c r="E393" s="596" t="s">
        <v>318</v>
      </c>
      <c r="F393" s="597" t="s">
        <v>322</v>
      </c>
      <c r="G393" s="604"/>
      <c r="H393" s="1143"/>
      <c r="I393" s="605"/>
      <c r="J393" s="1146"/>
      <c r="L393" s="68"/>
      <c r="M393" s="68"/>
      <c r="N393" s="68">
        <f>G393</f>
        <v>0</v>
      </c>
      <c r="O393" s="68"/>
      <c r="P393" s="68"/>
      <c r="Q393" s="68">
        <f>I393</f>
        <v>0</v>
      </c>
    </row>
    <row r="394" spans="2:17" s="1" customFormat="1" ht="14.25" customHeight="1" thickBot="1">
      <c r="B394" s="1135">
        <v>129</v>
      </c>
      <c r="C394" s="1138" t="s">
        <v>208</v>
      </c>
      <c r="D394" s="1112" t="s">
        <v>236</v>
      </c>
      <c r="E394" s="600" t="s">
        <v>5</v>
      </c>
      <c r="F394" s="601" t="s">
        <v>13</v>
      </c>
      <c r="G394" s="602"/>
      <c r="H394" s="1141" t="s">
        <v>14</v>
      </c>
      <c r="I394" s="603"/>
      <c r="J394" s="1144">
        <f>SUM(I394:I396)</f>
        <v>0</v>
      </c>
      <c r="L394" s="68">
        <f>G394</f>
        <v>0</v>
      </c>
      <c r="M394" s="68"/>
      <c r="N394" s="68"/>
      <c r="O394" s="68">
        <f>I394</f>
        <v>0</v>
      </c>
      <c r="P394" s="68"/>
      <c r="Q394" s="68"/>
    </row>
    <row r="395" spans="2:17" s="1" customFormat="1" ht="14.25" customHeight="1" thickTop="1" thickBot="1">
      <c r="B395" s="1136"/>
      <c r="C395" s="1139"/>
      <c r="D395" s="1113"/>
      <c r="E395" s="591" t="s">
        <v>306</v>
      </c>
      <c r="F395" s="583" t="s">
        <v>322</v>
      </c>
      <c r="G395" s="584"/>
      <c r="H395" s="1142"/>
      <c r="I395" s="78"/>
      <c r="J395" s="1145"/>
      <c r="L395" s="68"/>
      <c r="M395" s="68">
        <f>G395</f>
        <v>0</v>
      </c>
      <c r="N395" s="68"/>
      <c r="O395" s="68"/>
      <c r="P395" s="68">
        <f>I395</f>
        <v>0</v>
      </c>
      <c r="Q395" s="68"/>
    </row>
    <row r="396" spans="2:17" s="1" customFormat="1" ht="14.25" customHeight="1" thickTop="1">
      <c r="B396" s="1137"/>
      <c r="C396" s="1140"/>
      <c r="D396" s="1165"/>
      <c r="E396" s="596" t="s">
        <v>318</v>
      </c>
      <c r="F396" s="597" t="s">
        <v>322</v>
      </c>
      <c r="G396" s="604"/>
      <c r="H396" s="1143"/>
      <c r="I396" s="605"/>
      <c r="J396" s="1146"/>
      <c r="L396" s="68"/>
      <c r="M396" s="68"/>
      <c r="N396" s="68">
        <f>G396</f>
        <v>0</v>
      </c>
      <c r="O396" s="68"/>
      <c r="P396" s="68"/>
      <c r="Q396" s="68">
        <f>I396</f>
        <v>0</v>
      </c>
    </row>
    <row r="397" spans="2:17" s="1" customFormat="1" ht="14.25" customHeight="1" thickBot="1">
      <c r="B397" s="1135">
        <v>130</v>
      </c>
      <c r="C397" s="1138" t="s">
        <v>209</v>
      </c>
      <c r="D397" s="1112" t="s">
        <v>236</v>
      </c>
      <c r="E397" s="600" t="s">
        <v>5</v>
      </c>
      <c r="F397" s="601" t="s">
        <v>13</v>
      </c>
      <c r="G397" s="602"/>
      <c r="H397" s="1141" t="s">
        <v>14</v>
      </c>
      <c r="I397" s="603"/>
      <c r="J397" s="1144">
        <f>SUM(I397:I399)</f>
        <v>0</v>
      </c>
      <c r="L397" s="68">
        <f>G397</f>
        <v>0</v>
      </c>
      <c r="M397" s="68"/>
      <c r="N397" s="68"/>
      <c r="O397" s="68">
        <f>I397</f>
        <v>0</v>
      </c>
      <c r="P397" s="68"/>
      <c r="Q397" s="68"/>
    </row>
    <row r="398" spans="2:17" s="1" customFormat="1" ht="14.25" customHeight="1" thickTop="1" thickBot="1">
      <c r="B398" s="1136"/>
      <c r="C398" s="1139"/>
      <c r="D398" s="1113"/>
      <c r="E398" s="591" t="s">
        <v>306</v>
      </c>
      <c r="F398" s="583" t="s">
        <v>322</v>
      </c>
      <c r="G398" s="584"/>
      <c r="H398" s="1142"/>
      <c r="I398" s="78"/>
      <c r="J398" s="1145"/>
      <c r="L398" s="68"/>
      <c r="M398" s="68">
        <f>G398</f>
        <v>0</v>
      </c>
      <c r="N398" s="68"/>
      <c r="O398" s="68"/>
      <c r="P398" s="68">
        <f>I398</f>
        <v>0</v>
      </c>
      <c r="Q398" s="68"/>
    </row>
    <row r="399" spans="2:17" s="1" customFormat="1" ht="14.25" customHeight="1" thickTop="1">
      <c r="B399" s="1137"/>
      <c r="C399" s="1140"/>
      <c r="D399" s="1165"/>
      <c r="E399" s="596" t="s">
        <v>318</v>
      </c>
      <c r="F399" s="597" t="s">
        <v>322</v>
      </c>
      <c r="G399" s="604"/>
      <c r="H399" s="1143"/>
      <c r="I399" s="605"/>
      <c r="J399" s="1146"/>
      <c r="L399" s="68"/>
      <c r="M399" s="68"/>
      <c r="N399" s="68">
        <f>G399</f>
        <v>0</v>
      </c>
      <c r="O399" s="68"/>
      <c r="P399" s="68"/>
      <c r="Q399" s="68">
        <f>I399</f>
        <v>0</v>
      </c>
    </row>
    <row r="400" spans="2:17" s="1" customFormat="1" ht="14.25" customHeight="1" thickBot="1">
      <c r="B400" s="1135">
        <v>131</v>
      </c>
      <c r="C400" s="1138" t="s">
        <v>210</v>
      </c>
      <c r="D400" s="1112" t="s">
        <v>236</v>
      </c>
      <c r="E400" s="600" t="s">
        <v>5</v>
      </c>
      <c r="F400" s="601" t="s">
        <v>13</v>
      </c>
      <c r="G400" s="602"/>
      <c r="H400" s="1141" t="s">
        <v>14</v>
      </c>
      <c r="I400" s="603"/>
      <c r="J400" s="1144">
        <f>SUM(I400:I402)</f>
        <v>0</v>
      </c>
      <c r="L400" s="68">
        <f>G400</f>
        <v>0</v>
      </c>
      <c r="M400" s="68"/>
      <c r="N400" s="68"/>
      <c r="O400" s="68">
        <f>I400</f>
        <v>0</v>
      </c>
      <c r="P400" s="68"/>
      <c r="Q400" s="68"/>
    </row>
    <row r="401" spans="2:17" s="1" customFormat="1" ht="14.25" customHeight="1" thickTop="1" thickBot="1">
      <c r="B401" s="1136"/>
      <c r="C401" s="1139"/>
      <c r="D401" s="1113"/>
      <c r="E401" s="591" t="s">
        <v>306</v>
      </c>
      <c r="F401" s="583" t="s">
        <v>322</v>
      </c>
      <c r="G401" s="584"/>
      <c r="H401" s="1142"/>
      <c r="I401" s="78"/>
      <c r="J401" s="1145"/>
      <c r="L401" s="68"/>
      <c r="M401" s="68">
        <f>G401</f>
        <v>0</v>
      </c>
      <c r="N401" s="68"/>
      <c r="O401" s="68"/>
      <c r="P401" s="68">
        <f>I401</f>
        <v>0</v>
      </c>
      <c r="Q401" s="68"/>
    </row>
    <row r="402" spans="2:17" s="1" customFormat="1" ht="14.25" customHeight="1" thickTop="1">
      <c r="B402" s="1137"/>
      <c r="C402" s="1140"/>
      <c r="D402" s="1165"/>
      <c r="E402" s="596" t="s">
        <v>318</v>
      </c>
      <c r="F402" s="597" t="s">
        <v>322</v>
      </c>
      <c r="G402" s="604"/>
      <c r="H402" s="1143"/>
      <c r="I402" s="605"/>
      <c r="J402" s="1146"/>
      <c r="L402" s="68"/>
      <c r="M402" s="68"/>
      <c r="N402" s="68">
        <f>G402</f>
        <v>0</v>
      </c>
      <c r="O402" s="68"/>
      <c r="P402" s="68"/>
      <c r="Q402" s="68">
        <f>I402</f>
        <v>0</v>
      </c>
    </row>
    <row r="403" spans="2:17" s="1" customFormat="1" ht="14.25" customHeight="1" thickBot="1">
      <c r="B403" s="1135">
        <v>132</v>
      </c>
      <c r="C403" s="1138" t="s">
        <v>211</v>
      </c>
      <c r="D403" s="1112" t="s">
        <v>236</v>
      </c>
      <c r="E403" s="600" t="s">
        <v>5</v>
      </c>
      <c r="F403" s="601" t="s">
        <v>13</v>
      </c>
      <c r="G403" s="602"/>
      <c r="H403" s="1141" t="s">
        <v>14</v>
      </c>
      <c r="I403" s="603"/>
      <c r="J403" s="1144">
        <f>SUM(I403:I405)</f>
        <v>0</v>
      </c>
      <c r="L403" s="68">
        <f>G403</f>
        <v>0</v>
      </c>
      <c r="M403" s="68"/>
      <c r="N403" s="68"/>
      <c r="O403" s="68">
        <f>I403</f>
        <v>0</v>
      </c>
      <c r="P403" s="68"/>
      <c r="Q403" s="68"/>
    </row>
    <row r="404" spans="2:17" s="1" customFormat="1" ht="14.25" customHeight="1" thickTop="1" thickBot="1">
      <c r="B404" s="1136"/>
      <c r="C404" s="1139"/>
      <c r="D404" s="1113"/>
      <c r="E404" s="591" t="s">
        <v>306</v>
      </c>
      <c r="F404" s="583" t="s">
        <v>322</v>
      </c>
      <c r="G404" s="584"/>
      <c r="H404" s="1142"/>
      <c r="I404" s="78"/>
      <c r="J404" s="1145"/>
      <c r="L404" s="68"/>
      <c r="M404" s="68">
        <f>G404</f>
        <v>0</v>
      </c>
      <c r="N404" s="68"/>
      <c r="O404" s="68"/>
      <c r="P404" s="68">
        <f>I404</f>
        <v>0</v>
      </c>
      <c r="Q404" s="68"/>
    </row>
    <row r="405" spans="2:17" s="1" customFormat="1" ht="14.25" customHeight="1" thickTop="1">
      <c r="B405" s="1137"/>
      <c r="C405" s="1140"/>
      <c r="D405" s="1165"/>
      <c r="E405" s="596" t="s">
        <v>318</v>
      </c>
      <c r="F405" s="597" t="s">
        <v>322</v>
      </c>
      <c r="G405" s="604"/>
      <c r="H405" s="1143"/>
      <c r="I405" s="605"/>
      <c r="J405" s="1146"/>
      <c r="L405" s="68"/>
      <c r="M405" s="68"/>
      <c r="N405" s="68">
        <f>G405</f>
        <v>0</v>
      </c>
      <c r="O405" s="68"/>
      <c r="P405" s="68"/>
      <c r="Q405" s="68">
        <f>I405</f>
        <v>0</v>
      </c>
    </row>
    <row r="406" spans="2:17" s="1" customFormat="1" ht="14.25" customHeight="1" thickBot="1">
      <c r="B406" s="1135">
        <v>133</v>
      </c>
      <c r="C406" s="1138" t="s">
        <v>212</v>
      </c>
      <c r="D406" s="1112" t="s">
        <v>236</v>
      </c>
      <c r="E406" s="600" t="s">
        <v>5</v>
      </c>
      <c r="F406" s="601" t="s">
        <v>13</v>
      </c>
      <c r="G406" s="602"/>
      <c r="H406" s="1141" t="s">
        <v>14</v>
      </c>
      <c r="I406" s="603"/>
      <c r="J406" s="1144">
        <f>SUM(I406:I408)</f>
        <v>0</v>
      </c>
      <c r="L406" s="68">
        <f>G406</f>
        <v>0</v>
      </c>
      <c r="M406" s="68"/>
      <c r="N406" s="68"/>
      <c r="O406" s="68">
        <f>I406</f>
        <v>0</v>
      </c>
      <c r="P406" s="68"/>
      <c r="Q406" s="68"/>
    </row>
    <row r="407" spans="2:17" s="1" customFormat="1" ht="14.25" customHeight="1" thickTop="1" thickBot="1">
      <c r="B407" s="1136"/>
      <c r="C407" s="1139"/>
      <c r="D407" s="1113"/>
      <c r="E407" s="591" t="s">
        <v>306</v>
      </c>
      <c r="F407" s="583" t="s">
        <v>322</v>
      </c>
      <c r="G407" s="584"/>
      <c r="H407" s="1142"/>
      <c r="I407" s="78"/>
      <c r="J407" s="1145"/>
      <c r="L407" s="68"/>
      <c r="M407" s="68">
        <f>G407</f>
        <v>0</v>
      </c>
      <c r="N407" s="68"/>
      <c r="O407" s="68"/>
      <c r="P407" s="68">
        <f>I407</f>
        <v>0</v>
      </c>
      <c r="Q407" s="68"/>
    </row>
    <row r="408" spans="2:17" s="1" customFormat="1" ht="14.25" customHeight="1" thickTop="1">
      <c r="B408" s="1137"/>
      <c r="C408" s="1140"/>
      <c r="D408" s="1165"/>
      <c r="E408" s="596" t="s">
        <v>318</v>
      </c>
      <c r="F408" s="597" t="s">
        <v>322</v>
      </c>
      <c r="G408" s="604"/>
      <c r="H408" s="1143"/>
      <c r="I408" s="605"/>
      <c r="J408" s="1146"/>
      <c r="L408" s="68"/>
      <c r="M408" s="68"/>
      <c r="N408" s="68">
        <f>G408</f>
        <v>0</v>
      </c>
      <c r="O408" s="68"/>
      <c r="P408" s="68"/>
      <c r="Q408" s="68">
        <f>I408</f>
        <v>0</v>
      </c>
    </row>
    <row r="409" spans="2:17" s="1" customFormat="1" ht="14.25" customHeight="1" thickBot="1">
      <c r="B409" s="1159">
        <v>134</v>
      </c>
      <c r="C409" s="1150" t="s">
        <v>213</v>
      </c>
      <c r="D409" s="1162" t="s">
        <v>554</v>
      </c>
      <c r="E409" s="610" t="s">
        <v>5</v>
      </c>
      <c r="F409" s="611" t="s">
        <v>13</v>
      </c>
      <c r="G409" s="612" t="s">
        <v>249</v>
      </c>
      <c r="H409" s="1153" t="s">
        <v>14</v>
      </c>
      <c r="I409" s="613" t="s">
        <v>249</v>
      </c>
      <c r="J409" s="1156" t="s">
        <v>249</v>
      </c>
      <c r="L409" s="68" t="str">
        <f>G409</f>
        <v>―</v>
      </c>
      <c r="M409" s="68"/>
      <c r="N409" s="68"/>
      <c r="O409" s="68" t="str">
        <f>I409</f>
        <v>―</v>
      </c>
      <c r="P409" s="68"/>
      <c r="Q409" s="68"/>
    </row>
    <row r="410" spans="2:17" s="1" customFormat="1" ht="14.25" customHeight="1" thickTop="1" thickBot="1">
      <c r="B410" s="1160"/>
      <c r="C410" s="1151"/>
      <c r="D410" s="1163"/>
      <c r="E410" s="590" t="s">
        <v>306</v>
      </c>
      <c r="F410" s="581" t="s">
        <v>322</v>
      </c>
      <c r="G410" s="582" t="s">
        <v>248</v>
      </c>
      <c r="H410" s="1154"/>
      <c r="I410" s="477" t="s">
        <v>248</v>
      </c>
      <c r="J410" s="1157"/>
      <c r="L410" s="68"/>
      <c r="M410" s="68" t="str">
        <f>G410</f>
        <v>―</v>
      </c>
      <c r="N410" s="68"/>
      <c r="O410" s="68"/>
      <c r="P410" s="68" t="str">
        <f>I410</f>
        <v>―</v>
      </c>
      <c r="Q410" s="68"/>
    </row>
    <row r="411" spans="2:17" s="1" customFormat="1" ht="14.25" customHeight="1" thickTop="1">
      <c r="B411" s="1161"/>
      <c r="C411" s="1152"/>
      <c r="D411" s="1164"/>
      <c r="E411" s="614" t="s">
        <v>232</v>
      </c>
      <c r="F411" s="615" t="s">
        <v>322</v>
      </c>
      <c r="G411" s="616" t="s">
        <v>249</v>
      </c>
      <c r="H411" s="1155"/>
      <c r="I411" s="617" t="s">
        <v>249</v>
      </c>
      <c r="J411" s="1158"/>
      <c r="L411" s="68"/>
      <c r="M411" s="68"/>
      <c r="N411" s="68" t="str">
        <f>G411</f>
        <v>―</v>
      </c>
      <c r="O411" s="68"/>
      <c r="P411" s="68"/>
      <c r="Q411" s="68" t="str">
        <f>I411</f>
        <v>―</v>
      </c>
    </row>
    <row r="412" spans="2:17" s="1" customFormat="1" ht="14.25" customHeight="1" thickBot="1">
      <c r="B412" s="1135">
        <v>135</v>
      </c>
      <c r="C412" s="1138" t="s">
        <v>214</v>
      </c>
      <c r="D412" s="1112" t="s">
        <v>236</v>
      </c>
      <c r="E412" s="600" t="s">
        <v>5</v>
      </c>
      <c r="F412" s="601" t="s">
        <v>13</v>
      </c>
      <c r="G412" s="602"/>
      <c r="H412" s="1141" t="s">
        <v>14</v>
      </c>
      <c r="I412" s="603"/>
      <c r="J412" s="1144">
        <f>SUM(I412:I414)</f>
        <v>0</v>
      </c>
      <c r="L412" s="68">
        <f>G412</f>
        <v>0</v>
      </c>
      <c r="M412" s="68"/>
      <c r="N412" s="68"/>
      <c r="O412" s="68">
        <f>I412</f>
        <v>0</v>
      </c>
      <c r="P412" s="68"/>
      <c r="Q412" s="68"/>
    </row>
    <row r="413" spans="2:17" s="1" customFormat="1" ht="14.25" customHeight="1" thickTop="1" thickBot="1">
      <c r="B413" s="1136"/>
      <c r="C413" s="1139"/>
      <c r="D413" s="1113"/>
      <c r="E413" s="591" t="s">
        <v>306</v>
      </c>
      <c r="F413" s="583" t="s">
        <v>322</v>
      </c>
      <c r="G413" s="584"/>
      <c r="H413" s="1142"/>
      <c r="I413" s="78"/>
      <c r="J413" s="1145"/>
      <c r="L413" s="68"/>
      <c r="M413" s="68">
        <f>G413</f>
        <v>0</v>
      </c>
      <c r="N413" s="68"/>
      <c r="O413" s="68"/>
      <c r="P413" s="68">
        <f>I413</f>
        <v>0</v>
      </c>
      <c r="Q413" s="68"/>
    </row>
    <row r="414" spans="2:17" s="1" customFormat="1" ht="14.25" customHeight="1" thickTop="1">
      <c r="B414" s="1137"/>
      <c r="C414" s="1140"/>
      <c r="D414" s="1165"/>
      <c r="E414" s="596" t="s">
        <v>318</v>
      </c>
      <c r="F414" s="597" t="s">
        <v>322</v>
      </c>
      <c r="G414" s="604"/>
      <c r="H414" s="1143"/>
      <c r="I414" s="605"/>
      <c r="J414" s="1146"/>
      <c r="L414" s="68"/>
      <c r="M414" s="68"/>
      <c r="N414" s="68">
        <f>G414</f>
        <v>0</v>
      </c>
      <c r="O414" s="68"/>
      <c r="P414" s="68"/>
      <c r="Q414" s="68">
        <f>I414</f>
        <v>0</v>
      </c>
    </row>
    <row r="415" spans="2:17" s="1" customFormat="1" ht="14.25" customHeight="1" thickBot="1">
      <c r="B415" s="1135">
        <v>136</v>
      </c>
      <c r="C415" s="1138" t="s">
        <v>215</v>
      </c>
      <c r="D415" s="1112" t="s">
        <v>236</v>
      </c>
      <c r="E415" s="600" t="s">
        <v>5</v>
      </c>
      <c r="F415" s="601" t="s">
        <v>13</v>
      </c>
      <c r="G415" s="602"/>
      <c r="H415" s="1141" t="s">
        <v>14</v>
      </c>
      <c r="I415" s="603"/>
      <c r="J415" s="1144">
        <f>SUM(I415:I417)</f>
        <v>0</v>
      </c>
      <c r="L415" s="68">
        <f>G415</f>
        <v>0</v>
      </c>
      <c r="M415" s="68"/>
      <c r="N415" s="68"/>
      <c r="O415" s="68">
        <f>I415</f>
        <v>0</v>
      </c>
      <c r="P415" s="68"/>
      <c r="Q415" s="68"/>
    </row>
    <row r="416" spans="2:17" s="1" customFormat="1" ht="14.25" customHeight="1" thickTop="1" thickBot="1">
      <c r="B416" s="1136"/>
      <c r="C416" s="1139"/>
      <c r="D416" s="1113"/>
      <c r="E416" s="591" t="s">
        <v>306</v>
      </c>
      <c r="F416" s="583" t="s">
        <v>322</v>
      </c>
      <c r="G416" s="584"/>
      <c r="H416" s="1142"/>
      <c r="I416" s="78"/>
      <c r="J416" s="1145"/>
      <c r="L416" s="68"/>
      <c r="M416" s="68">
        <f>G416</f>
        <v>0</v>
      </c>
      <c r="N416" s="68"/>
      <c r="O416" s="68"/>
      <c r="P416" s="68">
        <f>I416</f>
        <v>0</v>
      </c>
      <c r="Q416" s="68"/>
    </row>
    <row r="417" spans="2:17" s="1" customFormat="1" ht="14.25" customHeight="1" thickTop="1">
      <c r="B417" s="1137"/>
      <c r="C417" s="1140"/>
      <c r="D417" s="1165"/>
      <c r="E417" s="596" t="s">
        <v>318</v>
      </c>
      <c r="F417" s="597" t="s">
        <v>322</v>
      </c>
      <c r="G417" s="604"/>
      <c r="H417" s="1143"/>
      <c r="I417" s="605"/>
      <c r="J417" s="1146"/>
      <c r="L417" s="68"/>
      <c r="M417" s="68"/>
      <c r="N417" s="68">
        <f>G417</f>
        <v>0</v>
      </c>
      <c r="O417" s="68"/>
      <c r="P417" s="68"/>
      <c r="Q417" s="68">
        <f>I417</f>
        <v>0</v>
      </c>
    </row>
    <row r="418" spans="2:17" s="1" customFormat="1" ht="14.25" customHeight="1" thickBot="1">
      <c r="B418" s="1135">
        <v>137</v>
      </c>
      <c r="C418" s="1138" t="s">
        <v>216</v>
      </c>
      <c r="D418" s="1112" t="s">
        <v>236</v>
      </c>
      <c r="E418" s="600" t="s">
        <v>5</v>
      </c>
      <c r="F418" s="601" t="s">
        <v>13</v>
      </c>
      <c r="G418" s="602"/>
      <c r="H418" s="1141" t="s">
        <v>14</v>
      </c>
      <c r="I418" s="603"/>
      <c r="J418" s="1144">
        <f>SUM(I418:I420)</f>
        <v>0</v>
      </c>
      <c r="L418" s="68">
        <f>G418</f>
        <v>0</v>
      </c>
      <c r="M418" s="68"/>
      <c r="N418" s="68"/>
      <c r="O418" s="68">
        <f>I418</f>
        <v>0</v>
      </c>
      <c r="P418" s="68"/>
      <c r="Q418" s="68"/>
    </row>
    <row r="419" spans="2:17" s="1" customFormat="1" ht="14.25" customHeight="1" thickTop="1" thickBot="1">
      <c r="B419" s="1136"/>
      <c r="C419" s="1139"/>
      <c r="D419" s="1113"/>
      <c r="E419" s="591" t="s">
        <v>306</v>
      </c>
      <c r="F419" s="583" t="s">
        <v>322</v>
      </c>
      <c r="G419" s="584"/>
      <c r="H419" s="1142"/>
      <c r="I419" s="78"/>
      <c r="J419" s="1145"/>
      <c r="L419" s="68"/>
      <c r="M419" s="68">
        <f>G419</f>
        <v>0</v>
      </c>
      <c r="N419" s="68"/>
      <c r="O419" s="68"/>
      <c r="P419" s="68">
        <f>I419</f>
        <v>0</v>
      </c>
      <c r="Q419" s="68"/>
    </row>
    <row r="420" spans="2:17" s="1" customFormat="1" ht="14.25" customHeight="1" thickTop="1">
      <c r="B420" s="1137"/>
      <c r="C420" s="1140"/>
      <c r="D420" s="1165"/>
      <c r="E420" s="596" t="s">
        <v>318</v>
      </c>
      <c r="F420" s="597" t="s">
        <v>322</v>
      </c>
      <c r="G420" s="604"/>
      <c r="H420" s="1143"/>
      <c r="I420" s="605"/>
      <c r="J420" s="1146"/>
      <c r="L420" s="68"/>
      <c r="M420" s="68"/>
      <c r="N420" s="68">
        <f>G420</f>
        <v>0</v>
      </c>
      <c r="O420" s="68"/>
      <c r="P420" s="68"/>
      <c r="Q420" s="68">
        <f>I420</f>
        <v>0</v>
      </c>
    </row>
    <row r="421" spans="2:17" s="1" customFormat="1" ht="14.25" customHeight="1" thickBot="1">
      <c r="B421" s="1159">
        <v>138</v>
      </c>
      <c r="C421" s="1150" t="s">
        <v>217</v>
      </c>
      <c r="D421" s="1162" t="s">
        <v>554</v>
      </c>
      <c r="E421" s="610" t="s">
        <v>5</v>
      </c>
      <c r="F421" s="611" t="s">
        <v>13</v>
      </c>
      <c r="G421" s="612" t="s">
        <v>249</v>
      </c>
      <c r="H421" s="1153" t="s">
        <v>14</v>
      </c>
      <c r="I421" s="613" t="s">
        <v>249</v>
      </c>
      <c r="J421" s="1156" t="s">
        <v>249</v>
      </c>
      <c r="L421" s="68" t="str">
        <f>G421</f>
        <v>―</v>
      </c>
      <c r="M421" s="68"/>
      <c r="N421" s="68"/>
      <c r="O421" s="68" t="str">
        <f>I421</f>
        <v>―</v>
      </c>
      <c r="P421" s="68"/>
      <c r="Q421" s="68"/>
    </row>
    <row r="422" spans="2:17" s="1" customFormat="1" ht="14.25" customHeight="1" thickTop="1" thickBot="1">
      <c r="B422" s="1160"/>
      <c r="C422" s="1151"/>
      <c r="D422" s="1163"/>
      <c r="E422" s="590" t="s">
        <v>306</v>
      </c>
      <c r="F422" s="581" t="s">
        <v>322</v>
      </c>
      <c r="G422" s="582" t="s">
        <v>248</v>
      </c>
      <c r="H422" s="1154"/>
      <c r="I422" s="477" t="s">
        <v>248</v>
      </c>
      <c r="J422" s="1157"/>
      <c r="L422" s="68"/>
      <c r="M422" s="68" t="str">
        <f>G422</f>
        <v>―</v>
      </c>
      <c r="N422" s="68"/>
      <c r="O422" s="68"/>
      <c r="P422" s="68" t="str">
        <f>I422</f>
        <v>―</v>
      </c>
      <c r="Q422" s="68"/>
    </row>
    <row r="423" spans="2:17" s="1" customFormat="1" ht="14.25" customHeight="1" thickTop="1">
      <c r="B423" s="1161"/>
      <c r="C423" s="1152"/>
      <c r="D423" s="1164"/>
      <c r="E423" s="614" t="s">
        <v>232</v>
      </c>
      <c r="F423" s="615" t="s">
        <v>322</v>
      </c>
      <c r="G423" s="616" t="s">
        <v>249</v>
      </c>
      <c r="H423" s="1155"/>
      <c r="I423" s="617" t="s">
        <v>249</v>
      </c>
      <c r="J423" s="1158"/>
      <c r="L423" s="68"/>
      <c r="M423" s="68"/>
      <c r="N423" s="68" t="str">
        <f>G423</f>
        <v>―</v>
      </c>
      <c r="O423" s="68"/>
      <c r="P423" s="68"/>
      <c r="Q423" s="68" t="str">
        <f>I423</f>
        <v>―</v>
      </c>
    </row>
    <row r="424" spans="2:17" s="1" customFormat="1" ht="14.25" customHeight="1" thickBot="1">
      <c r="B424" s="1135">
        <v>139</v>
      </c>
      <c r="C424" s="1138" t="s">
        <v>218</v>
      </c>
      <c r="D424" s="1112" t="s">
        <v>236</v>
      </c>
      <c r="E424" s="600" t="s">
        <v>5</v>
      </c>
      <c r="F424" s="601" t="s">
        <v>13</v>
      </c>
      <c r="G424" s="602"/>
      <c r="H424" s="1141" t="s">
        <v>14</v>
      </c>
      <c r="I424" s="603"/>
      <c r="J424" s="1144">
        <f>SUM(I424:I426)</f>
        <v>0</v>
      </c>
      <c r="L424" s="68">
        <f>G424</f>
        <v>0</v>
      </c>
      <c r="M424" s="68"/>
      <c r="N424" s="68"/>
      <c r="O424" s="68">
        <f>I424</f>
        <v>0</v>
      </c>
      <c r="P424" s="68"/>
      <c r="Q424" s="68"/>
    </row>
    <row r="425" spans="2:17" s="1" customFormat="1" ht="14.25" customHeight="1" thickTop="1" thickBot="1">
      <c r="B425" s="1136"/>
      <c r="C425" s="1139"/>
      <c r="D425" s="1113"/>
      <c r="E425" s="591" t="s">
        <v>306</v>
      </c>
      <c r="F425" s="583" t="s">
        <v>322</v>
      </c>
      <c r="G425" s="584"/>
      <c r="H425" s="1142"/>
      <c r="I425" s="78"/>
      <c r="J425" s="1145"/>
      <c r="L425" s="68"/>
      <c r="M425" s="68">
        <f>G425</f>
        <v>0</v>
      </c>
      <c r="N425" s="68"/>
      <c r="O425" s="68"/>
      <c r="P425" s="68">
        <f>I425</f>
        <v>0</v>
      </c>
      <c r="Q425" s="68"/>
    </row>
    <row r="426" spans="2:17" s="1" customFormat="1" ht="14.25" customHeight="1" thickTop="1">
      <c r="B426" s="1137"/>
      <c r="C426" s="1140"/>
      <c r="D426" s="1165"/>
      <c r="E426" s="596" t="s">
        <v>318</v>
      </c>
      <c r="F426" s="597" t="s">
        <v>322</v>
      </c>
      <c r="G426" s="604"/>
      <c r="H426" s="1143"/>
      <c r="I426" s="605"/>
      <c r="J426" s="1146"/>
      <c r="L426" s="68"/>
      <c r="M426" s="68"/>
      <c r="N426" s="68">
        <f>G426</f>
        <v>0</v>
      </c>
      <c r="O426" s="68"/>
      <c r="P426" s="68"/>
      <c r="Q426" s="68">
        <f>I426</f>
        <v>0</v>
      </c>
    </row>
    <row r="427" spans="2:17" s="1" customFormat="1" ht="14.25" customHeight="1" thickBot="1">
      <c r="B427" s="1135">
        <v>140</v>
      </c>
      <c r="C427" s="1138" t="s">
        <v>219</v>
      </c>
      <c r="D427" s="1112" t="s">
        <v>236</v>
      </c>
      <c r="E427" s="600" t="s">
        <v>5</v>
      </c>
      <c r="F427" s="601" t="s">
        <v>13</v>
      </c>
      <c r="G427" s="602"/>
      <c r="H427" s="1141" t="s">
        <v>14</v>
      </c>
      <c r="I427" s="603"/>
      <c r="J427" s="1144">
        <f>SUM(I427:I429)</f>
        <v>0</v>
      </c>
      <c r="L427" s="68">
        <f>G427</f>
        <v>0</v>
      </c>
      <c r="M427" s="68"/>
      <c r="N427" s="68"/>
      <c r="O427" s="68">
        <f>I427</f>
        <v>0</v>
      </c>
      <c r="P427" s="68"/>
      <c r="Q427" s="68"/>
    </row>
    <row r="428" spans="2:17" s="1" customFormat="1" ht="14.25" customHeight="1" thickTop="1" thickBot="1">
      <c r="B428" s="1136"/>
      <c r="C428" s="1139"/>
      <c r="D428" s="1113"/>
      <c r="E428" s="591" t="s">
        <v>306</v>
      </c>
      <c r="F428" s="583" t="s">
        <v>322</v>
      </c>
      <c r="G428" s="584"/>
      <c r="H428" s="1142"/>
      <c r="I428" s="78"/>
      <c r="J428" s="1145"/>
      <c r="L428" s="68"/>
      <c r="M428" s="68">
        <f>G428</f>
        <v>0</v>
      </c>
      <c r="N428" s="68"/>
      <c r="O428" s="68"/>
      <c r="P428" s="68">
        <f>I428</f>
        <v>0</v>
      </c>
      <c r="Q428" s="68"/>
    </row>
    <row r="429" spans="2:17" s="1" customFormat="1" ht="14.25" customHeight="1" thickTop="1">
      <c r="B429" s="1137"/>
      <c r="C429" s="1140"/>
      <c r="D429" s="1165"/>
      <c r="E429" s="596" t="s">
        <v>318</v>
      </c>
      <c r="F429" s="597" t="s">
        <v>322</v>
      </c>
      <c r="G429" s="604"/>
      <c r="H429" s="1143"/>
      <c r="I429" s="605"/>
      <c r="J429" s="1146"/>
      <c r="L429" s="68"/>
      <c r="M429" s="68"/>
      <c r="N429" s="68">
        <f>G429</f>
        <v>0</v>
      </c>
      <c r="O429" s="68"/>
      <c r="P429" s="68"/>
      <c r="Q429" s="68">
        <f>I429</f>
        <v>0</v>
      </c>
    </row>
    <row r="430" spans="2:17" s="1" customFormat="1" ht="14.25" customHeight="1" thickBot="1">
      <c r="B430" s="1135">
        <v>141</v>
      </c>
      <c r="C430" s="1138" t="s">
        <v>220</v>
      </c>
      <c r="D430" s="1112" t="s">
        <v>236</v>
      </c>
      <c r="E430" s="600" t="s">
        <v>5</v>
      </c>
      <c r="F430" s="601" t="s">
        <v>13</v>
      </c>
      <c r="G430" s="602"/>
      <c r="H430" s="1141" t="s">
        <v>14</v>
      </c>
      <c r="I430" s="603"/>
      <c r="J430" s="1144">
        <f>SUM(I430:I432)</f>
        <v>0</v>
      </c>
      <c r="L430" s="68">
        <f>G430</f>
        <v>0</v>
      </c>
      <c r="M430" s="68"/>
      <c r="N430" s="68"/>
      <c r="O430" s="68">
        <f>I430</f>
        <v>0</v>
      </c>
      <c r="P430" s="68"/>
      <c r="Q430" s="68"/>
    </row>
    <row r="431" spans="2:17" s="1" customFormat="1" ht="14.25" customHeight="1" thickTop="1" thickBot="1">
      <c r="B431" s="1136"/>
      <c r="C431" s="1139"/>
      <c r="D431" s="1113"/>
      <c r="E431" s="591" t="s">
        <v>306</v>
      </c>
      <c r="F431" s="583" t="s">
        <v>322</v>
      </c>
      <c r="G431" s="584"/>
      <c r="H431" s="1142"/>
      <c r="I431" s="78"/>
      <c r="J431" s="1145"/>
      <c r="L431" s="68"/>
      <c r="M431" s="68">
        <f>G431</f>
        <v>0</v>
      </c>
      <c r="N431" s="68"/>
      <c r="O431" s="68"/>
      <c r="P431" s="68">
        <f>I431</f>
        <v>0</v>
      </c>
      <c r="Q431" s="68"/>
    </row>
    <row r="432" spans="2:17" s="1" customFormat="1" ht="14.25" customHeight="1" thickTop="1">
      <c r="B432" s="1137"/>
      <c r="C432" s="1140"/>
      <c r="D432" s="1165"/>
      <c r="E432" s="596" t="s">
        <v>318</v>
      </c>
      <c r="F432" s="597" t="s">
        <v>322</v>
      </c>
      <c r="G432" s="604"/>
      <c r="H432" s="1143"/>
      <c r="I432" s="605"/>
      <c r="J432" s="1146"/>
      <c r="L432" s="68"/>
      <c r="M432" s="68"/>
      <c r="N432" s="68">
        <f>G432</f>
        <v>0</v>
      </c>
      <c r="O432" s="68"/>
      <c r="P432" s="68"/>
      <c r="Q432" s="68">
        <f>I432</f>
        <v>0</v>
      </c>
    </row>
    <row r="433" spans="2:17" s="1" customFormat="1" ht="14.25" customHeight="1" thickBot="1">
      <c r="B433" s="1135">
        <v>142</v>
      </c>
      <c r="C433" s="1138" t="s">
        <v>221</v>
      </c>
      <c r="D433" s="1112" t="s">
        <v>236</v>
      </c>
      <c r="E433" s="600" t="s">
        <v>5</v>
      </c>
      <c r="F433" s="601" t="s">
        <v>13</v>
      </c>
      <c r="G433" s="602"/>
      <c r="H433" s="1141" t="s">
        <v>14</v>
      </c>
      <c r="I433" s="603"/>
      <c r="J433" s="1144">
        <f>SUM(I433:I435)</f>
        <v>0</v>
      </c>
      <c r="L433" s="68">
        <f>G433</f>
        <v>0</v>
      </c>
      <c r="M433" s="68"/>
      <c r="N433" s="68"/>
      <c r="O433" s="68">
        <f>I433</f>
        <v>0</v>
      </c>
      <c r="P433" s="68"/>
      <c r="Q433" s="68"/>
    </row>
    <row r="434" spans="2:17" s="1" customFormat="1" ht="14.25" customHeight="1" thickTop="1" thickBot="1">
      <c r="B434" s="1136"/>
      <c r="C434" s="1139"/>
      <c r="D434" s="1113"/>
      <c r="E434" s="591" t="s">
        <v>306</v>
      </c>
      <c r="F434" s="583" t="s">
        <v>322</v>
      </c>
      <c r="G434" s="584"/>
      <c r="H434" s="1142"/>
      <c r="I434" s="78"/>
      <c r="J434" s="1145"/>
      <c r="L434" s="68"/>
      <c r="M434" s="68">
        <f>G434</f>
        <v>0</v>
      </c>
      <c r="N434" s="68"/>
      <c r="O434" s="68"/>
      <c r="P434" s="68">
        <f>I434</f>
        <v>0</v>
      </c>
      <c r="Q434" s="68"/>
    </row>
    <row r="435" spans="2:17" s="1" customFormat="1" ht="14.25" customHeight="1" thickTop="1">
      <c r="B435" s="1137"/>
      <c r="C435" s="1140"/>
      <c r="D435" s="1165"/>
      <c r="E435" s="596" t="s">
        <v>318</v>
      </c>
      <c r="F435" s="597" t="s">
        <v>322</v>
      </c>
      <c r="G435" s="604"/>
      <c r="H435" s="1143"/>
      <c r="I435" s="605"/>
      <c r="J435" s="1146"/>
      <c r="L435" s="68"/>
      <c r="M435" s="68"/>
      <c r="N435" s="68">
        <f>G435</f>
        <v>0</v>
      </c>
      <c r="O435" s="68"/>
      <c r="P435" s="68"/>
      <c r="Q435" s="68">
        <f>I435</f>
        <v>0</v>
      </c>
    </row>
    <row r="436" spans="2:17" s="1" customFormat="1" ht="14.25" customHeight="1" thickBot="1">
      <c r="B436" s="1135">
        <v>143</v>
      </c>
      <c r="C436" s="1138" t="s">
        <v>222</v>
      </c>
      <c r="D436" s="1112" t="s">
        <v>236</v>
      </c>
      <c r="E436" s="600" t="s">
        <v>5</v>
      </c>
      <c r="F436" s="601" t="s">
        <v>13</v>
      </c>
      <c r="G436" s="602"/>
      <c r="H436" s="1141" t="s">
        <v>14</v>
      </c>
      <c r="I436" s="603"/>
      <c r="J436" s="1144">
        <f>SUM(I436:I438)</f>
        <v>0</v>
      </c>
      <c r="L436" s="68">
        <f>G436</f>
        <v>0</v>
      </c>
      <c r="M436" s="68"/>
      <c r="N436" s="68"/>
      <c r="O436" s="68">
        <f>I436</f>
        <v>0</v>
      </c>
      <c r="P436" s="68"/>
      <c r="Q436" s="68"/>
    </row>
    <row r="437" spans="2:17" s="1" customFormat="1" ht="14.25" customHeight="1" thickTop="1" thickBot="1">
      <c r="B437" s="1136"/>
      <c r="C437" s="1139"/>
      <c r="D437" s="1113"/>
      <c r="E437" s="591" t="s">
        <v>306</v>
      </c>
      <c r="F437" s="583" t="s">
        <v>322</v>
      </c>
      <c r="G437" s="584"/>
      <c r="H437" s="1142"/>
      <c r="I437" s="78"/>
      <c r="J437" s="1145"/>
      <c r="L437" s="68"/>
      <c r="M437" s="68">
        <f>G437</f>
        <v>0</v>
      </c>
      <c r="N437" s="68"/>
      <c r="O437" s="68"/>
      <c r="P437" s="68">
        <f>I437</f>
        <v>0</v>
      </c>
      <c r="Q437" s="68"/>
    </row>
    <row r="438" spans="2:17" s="1" customFormat="1" ht="14.25" customHeight="1" thickTop="1">
      <c r="B438" s="1137"/>
      <c r="C438" s="1140"/>
      <c r="D438" s="1165"/>
      <c r="E438" s="596" t="s">
        <v>318</v>
      </c>
      <c r="F438" s="597" t="s">
        <v>322</v>
      </c>
      <c r="G438" s="604"/>
      <c r="H438" s="1143"/>
      <c r="I438" s="605"/>
      <c r="J438" s="1146"/>
      <c r="L438" s="68"/>
      <c r="M438" s="68"/>
      <c r="N438" s="68">
        <f>G438</f>
        <v>0</v>
      </c>
      <c r="O438" s="68"/>
      <c r="P438" s="68"/>
      <c r="Q438" s="68">
        <f>I438</f>
        <v>0</v>
      </c>
    </row>
    <row r="439" spans="2:17" s="1" customFormat="1" ht="14.25" customHeight="1" thickBot="1">
      <c r="B439" s="1135">
        <v>144</v>
      </c>
      <c r="C439" s="1138" t="s">
        <v>223</v>
      </c>
      <c r="D439" s="1112" t="s">
        <v>236</v>
      </c>
      <c r="E439" s="600" t="s">
        <v>5</v>
      </c>
      <c r="F439" s="601" t="s">
        <v>13</v>
      </c>
      <c r="G439" s="602"/>
      <c r="H439" s="1141" t="s">
        <v>14</v>
      </c>
      <c r="I439" s="603"/>
      <c r="J439" s="1144">
        <f>SUM(I439:I441)</f>
        <v>0</v>
      </c>
      <c r="L439" s="68">
        <f>G439</f>
        <v>0</v>
      </c>
      <c r="M439" s="68"/>
      <c r="N439" s="68"/>
      <c r="O439" s="68">
        <f>I439</f>
        <v>0</v>
      </c>
      <c r="P439" s="68"/>
      <c r="Q439" s="68"/>
    </row>
    <row r="440" spans="2:17" s="1" customFormat="1" ht="14.25" customHeight="1" thickTop="1" thickBot="1">
      <c r="B440" s="1136"/>
      <c r="C440" s="1139"/>
      <c r="D440" s="1113"/>
      <c r="E440" s="591" t="s">
        <v>306</v>
      </c>
      <c r="F440" s="583" t="s">
        <v>322</v>
      </c>
      <c r="G440" s="584"/>
      <c r="H440" s="1142"/>
      <c r="I440" s="78"/>
      <c r="J440" s="1145"/>
      <c r="L440" s="68"/>
      <c r="M440" s="68">
        <f>G440</f>
        <v>0</v>
      </c>
      <c r="N440" s="68"/>
      <c r="O440" s="68"/>
      <c r="P440" s="68">
        <f>I440</f>
        <v>0</v>
      </c>
      <c r="Q440" s="68"/>
    </row>
    <row r="441" spans="2:17" s="1" customFormat="1" ht="14.25" customHeight="1" thickTop="1">
      <c r="B441" s="1137"/>
      <c r="C441" s="1140"/>
      <c r="D441" s="1165"/>
      <c r="E441" s="596" t="s">
        <v>318</v>
      </c>
      <c r="F441" s="597" t="s">
        <v>322</v>
      </c>
      <c r="G441" s="604"/>
      <c r="H441" s="1143"/>
      <c r="I441" s="605"/>
      <c r="J441" s="1146"/>
      <c r="L441" s="68"/>
      <c r="M441" s="68"/>
      <c r="N441" s="68">
        <f>G441</f>
        <v>0</v>
      </c>
      <c r="O441" s="68"/>
      <c r="P441" s="68"/>
      <c r="Q441" s="68">
        <f>I441</f>
        <v>0</v>
      </c>
    </row>
    <row r="442" spans="2:17" s="1" customFormat="1" ht="14.25" customHeight="1" thickBot="1">
      <c r="B442" s="1135">
        <v>145</v>
      </c>
      <c r="C442" s="1138" t="s">
        <v>244</v>
      </c>
      <c r="D442" s="1112" t="s">
        <v>236</v>
      </c>
      <c r="E442" s="600" t="s">
        <v>5</v>
      </c>
      <c r="F442" s="601" t="s">
        <v>13</v>
      </c>
      <c r="G442" s="602"/>
      <c r="H442" s="1141" t="s">
        <v>14</v>
      </c>
      <c r="I442" s="603"/>
      <c r="J442" s="1144">
        <f>SUM(I442:I444)</f>
        <v>0</v>
      </c>
      <c r="L442" s="68">
        <f>G442</f>
        <v>0</v>
      </c>
      <c r="M442" s="68"/>
      <c r="N442" s="68"/>
      <c r="O442" s="68">
        <f>I442</f>
        <v>0</v>
      </c>
      <c r="P442" s="68"/>
      <c r="Q442" s="68"/>
    </row>
    <row r="443" spans="2:17" s="1" customFormat="1" ht="14.25" customHeight="1" thickTop="1" thickBot="1">
      <c r="B443" s="1136"/>
      <c r="C443" s="1139"/>
      <c r="D443" s="1113"/>
      <c r="E443" s="591" t="s">
        <v>306</v>
      </c>
      <c r="F443" s="583" t="s">
        <v>322</v>
      </c>
      <c r="G443" s="584"/>
      <c r="H443" s="1142"/>
      <c r="I443" s="78"/>
      <c r="J443" s="1145"/>
      <c r="L443" s="68"/>
      <c r="M443" s="68">
        <f>G443</f>
        <v>0</v>
      </c>
      <c r="N443" s="68"/>
      <c r="O443" s="68"/>
      <c r="P443" s="68">
        <f>I443</f>
        <v>0</v>
      </c>
      <c r="Q443" s="68"/>
    </row>
    <row r="444" spans="2:17" s="1" customFormat="1" ht="14.25" customHeight="1" thickTop="1">
      <c r="B444" s="1137"/>
      <c r="C444" s="1140"/>
      <c r="D444" s="1165"/>
      <c r="E444" s="596" t="s">
        <v>318</v>
      </c>
      <c r="F444" s="597" t="s">
        <v>322</v>
      </c>
      <c r="G444" s="604"/>
      <c r="H444" s="1143"/>
      <c r="I444" s="605"/>
      <c r="J444" s="1146"/>
      <c r="L444" s="68"/>
      <c r="M444" s="68"/>
      <c r="N444" s="68">
        <f>G444</f>
        <v>0</v>
      </c>
      <c r="O444" s="68"/>
      <c r="P444" s="68"/>
      <c r="Q444" s="68">
        <f>I444</f>
        <v>0</v>
      </c>
    </row>
    <row r="445" spans="2:17" s="1" customFormat="1" ht="14.25" customHeight="1" thickBot="1">
      <c r="B445" s="1159">
        <v>146</v>
      </c>
      <c r="C445" s="1150" t="s">
        <v>224</v>
      </c>
      <c r="D445" s="1162" t="s">
        <v>554</v>
      </c>
      <c r="E445" s="610" t="s">
        <v>5</v>
      </c>
      <c r="F445" s="611" t="s">
        <v>13</v>
      </c>
      <c r="G445" s="612" t="s">
        <v>249</v>
      </c>
      <c r="H445" s="1153" t="s">
        <v>14</v>
      </c>
      <c r="I445" s="613" t="s">
        <v>249</v>
      </c>
      <c r="J445" s="1156" t="s">
        <v>249</v>
      </c>
      <c r="L445" s="68" t="str">
        <f>G445</f>
        <v>―</v>
      </c>
      <c r="M445" s="68"/>
      <c r="N445" s="68"/>
      <c r="O445" s="68" t="str">
        <f>I445</f>
        <v>―</v>
      </c>
      <c r="P445" s="68"/>
      <c r="Q445" s="68"/>
    </row>
    <row r="446" spans="2:17" s="1" customFormat="1" ht="14.25" customHeight="1" thickTop="1" thickBot="1">
      <c r="B446" s="1160"/>
      <c r="C446" s="1151"/>
      <c r="D446" s="1163"/>
      <c r="E446" s="590" t="s">
        <v>306</v>
      </c>
      <c r="F446" s="581" t="s">
        <v>322</v>
      </c>
      <c r="G446" s="582" t="s">
        <v>248</v>
      </c>
      <c r="H446" s="1154"/>
      <c r="I446" s="477" t="s">
        <v>248</v>
      </c>
      <c r="J446" s="1157"/>
      <c r="L446" s="68"/>
      <c r="M446" s="68" t="str">
        <f>G446</f>
        <v>―</v>
      </c>
      <c r="N446" s="68"/>
      <c r="O446" s="68"/>
      <c r="P446" s="68" t="str">
        <f>I446</f>
        <v>―</v>
      </c>
      <c r="Q446" s="68"/>
    </row>
    <row r="447" spans="2:17" s="1" customFormat="1" ht="14.25" customHeight="1" thickTop="1">
      <c r="B447" s="1161"/>
      <c r="C447" s="1152"/>
      <c r="D447" s="1164"/>
      <c r="E447" s="614" t="s">
        <v>232</v>
      </c>
      <c r="F447" s="615" t="s">
        <v>322</v>
      </c>
      <c r="G447" s="616" t="s">
        <v>249</v>
      </c>
      <c r="H447" s="1155"/>
      <c r="I447" s="617" t="s">
        <v>249</v>
      </c>
      <c r="J447" s="1158"/>
      <c r="L447" s="68"/>
      <c r="M447" s="68"/>
      <c r="N447" s="68" t="str">
        <f>G447</f>
        <v>―</v>
      </c>
      <c r="O447" s="68"/>
      <c r="P447" s="68"/>
      <c r="Q447" s="68" t="str">
        <f>I447</f>
        <v>―</v>
      </c>
    </row>
    <row r="448" spans="2:17" s="1" customFormat="1" ht="14.25" customHeight="1" thickBot="1">
      <c r="B448" s="1135">
        <v>147</v>
      </c>
      <c r="C448" s="1138" t="s">
        <v>225</v>
      </c>
      <c r="D448" s="1112" t="s">
        <v>236</v>
      </c>
      <c r="E448" s="600" t="s">
        <v>5</v>
      </c>
      <c r="F448" s="601" t="s">
        <v>13</v>
      </c>
      <c r="G448" s="602"/>
      <c r="H448" s="1141" t="s">
        <v>14</v>
      </c>
      <c r="I448" s="603"/>
      <c r="J448" s="1144">
        <f>SUM(I448:I450)</f>
        <v>0</v>
      </c>
      <c r="L448" s="68">
        <f>G448</f>
        <v>0</v>
      </c>
      <c r="M448" s="68"/>
      <c r="N448" s="68"/>
      <c r="O448" s="68">
        <f>I448</f>
        <v>0</v>
      </c>
      <c r="P448" s="68"/>
      <c r="Q448" s="68"/>
    </row>
    <row r="449" spans="2:17" s="1" customFormat="1" ht="14.25" customHeight="1" thickTop="1" thickBot="1">
      <c r="B449" s="1136"/>
      <c r="C449" s="1139"/>
      <c r="D449" s="1113"/>
      <c r="E449" s="591" t="s">
        <v>306</v>
      </c>
      <c r="F449" s="583" t="s">
        <v>322</v>
      </c>
      <c r="G449" s="584"/>
      <c r="H449" s="1142"/>
      <c r="I449" s="78"/>
      <c r="J449" s="1145"/>
      <c r="L449" s="68"/>
      <c r="M449" s="68">
        <f>G449</f>
        <v>0</v>
      </c>
      <c r="N449" s="68"/>
      <c r="O449" s="68"/>
      <c r="P449" s="68">
        <f>I449</f>
        <v>0</v>
      </c>
      <c r="Q449" s="68"/>
    </row>
    <row r="450" spans="2:17" s="1" customFormat="1" ht="14.25" customHeight="1" thickTop="1">
      <c r="B450" s="1137"/>
      <c r="C450" s="1140"/>
      <c r="D450" s="1165"/>
      <c r="E450" s="596" t="s">
        <v>318</v>
      </c>
      <c r="F450" s="597" t="s">
        <v>322</v>
      </c>
      <c r="G450" s="604"/>
      <c r="H450" s="1143"/>
      <c r="I450" s="605"/>
      <c r="J450" s="1146"/>
      <c r="L450" s="68"/>
      <c r="M450" s="68"/>
      <c r="N450" s="68">
        <f>G450</f>
        <v>0</v>
      </c>
      <c r="O450" s="68"/>
      <c r="P450" s="68"/>
      <c r="Q450" s="68">
        <f>I450</f>
        <v>0</v>
      </c>
    </row>
    <row r="451" spans="2:17" s="1" customFormat="1" ht="14.25" customHeight="1" thickBot="1">
      <c r="B451" s="1135">
        <v>148</v>
      </c>
      <c r="C451" s="1138" t="s">
        <v>226</v>
      </c>
      <c r="D451" s="1112" t="s">
        <v>236</v>
      </c>
      <c r="E451" s="600" t="s">
        <v>5</v>
      </c>
      <c r="F451" s="601" t="s">
        <v>13</v>
      </c>
      <c r="G451" s="602"/>
      <c r="H451" s="1141" t="s">
        <v>14</v>
      </c>
      <c r="I451" s="603"/>
      <c r="J451" s="1144">
        <f>SUM(I451:I453)</f>
        <v>0</v>
      </c>
      <c r="L451" s="68">
        <f>G451</f>
        <v>0</v>
      </c>
      <c r="M451" s="68"/>
      <c r="N451" s="68"/>
      <c r="O451" s="68">
        <f>I451</f>
        <v>0</v>
      </c>
      <c r="P451" s="68"/>
      <c r="Q451" s="68"/>
    </row>
    <row r="452" spans="2:17" s="1" customFormat="1" ht="14.25" customHeight="1" thickTop="1" thickBot="1">
      <c r="B452" s="1136"/>
      <c r="C452" s="1139"/>
      <c r="D452" s="1113"/>
      <c r="E452" s="591" t="s">
        <v>306</v>
      </c>
      <c r="F452" s="583" t="s">
        <v>322</v>
      </c>
      <c r="G452" s="585"/>
      <c r="H452" s="1142"/>
      <c r="I452" s="476"/>
      <c r="J452" s="1145"/>
      <c r="L452" s="68"/>
      <c r="M452" s="68">
        <f>G452</f>
        <v>0</v>
      </c>
      <c r="N452" s="68"/>
      <c r="O452" s="68"/>
      <c r="P452" s="68">
        <f>I452</f>
        <v>0</v>
      </c>
      <c r="Q452" s="68"/>
    </row>
    <row r="453" spans="2:17" s="1" customFormat="1" ht="14.25" customHeight="1" thickTop="1">
      <c r="B453" s="1137"/>
      <c r="C453" s="1140"/>
      <c r="D453" s="1165"/>
      <c r="E453" s="596" t="s">
        <v>318</v>
      </c>
      <c r="F453" s="597" t="s">
        <v>322</v>
      </c>
      <c r="G453" s="604"/>
      <c r="H453" s="1143"/>
      <c r="I453" s="605"/>
      <c r="J453" s="1146"/>
      <c r="L453" s="68"/>
      <c r="M453" s="68"/>
      <c r="N453" s="68">
        <f>G453</f>
        <v>0</v>
      </c>
      <c r="O453" s="68"/>
      <c r="P453" s="68"/>
      <c r="Q453" s="68">
        <f>I453</f>
        <v>0</v>
      </c>
    </row>
    <row r="454" spans="2:17" s="1" customFormat="1" ht="14.25" customHeight="1" thickBot="1">
      <c r="B454" s="1135">
        <v>149</v>
      </c>
      <c r="C454" s="1138" t="s">
        <v>227</v>
      </c>
      <c r="D454" s="1112" t="s">
        <v>236</v>
      </c>
      <c r="E454" s="600" t="s">
        <v>5</v>
      </c>
      <c r="F454" s="601" t="s">
        <v>13</v>
      </c>
      <c r="G454" s="602"/>
      <c r="H454" s="1141" t="s">
        <v>14</v>
      </c>
      <c r="I454" s="603"/>
      <c r="J454" s="1144">
        <f>SUM(I454:I456)</f>
        <v>0</v>
      </c>
      <c r="L454" s="68">
        <f>G454</f>
        <v>0</v>
      </c>
      <c r="M454" s="68"/>
      <c r="N454" s="68"/>
      <c r="O454" s="68">
        <f>I454</f>
        <v>0</v>
      </c>
      <c r="P454" s="68"/>
      <c r="Q454" s="68"/>
    </row>
    <row r="455" spans="2:17" s="1" customFormat="1" ht="14.25" customHeight="1" thickTop="1" thickBot="1">
      <c r="B455" s="1136"/>
      <c r="C455" s="1139"/>
      <c r="D455" s="1113"/>
      <c r="E455" s="591" t="s">
        <v>306</v>
      </c>
      <c r="F455" s="583" t="s">
        <v>322</v>
      </c>
      <c r="G455" s="584"/>
      <c r="H455" s="1142"/>
      <c r="I455" s="78"/>
      <c r="J455" s="1145"/>
      <c r="L455" s="68"/>
      <c r="M455" s="68">
        <f>G455</f>
        <v>0</v>
      </c>
      <c r="N455" s="68"/>
      <c r="O455" s="68"/>
      <c r="P455" s="68">
        <f>I455</f>
        <v>0</v>
      </c>
      <c r="Q455" s="68"/>
    </row>
    <row r="456" spans="2:17" s="1" customFormat="1" ht="14.25" customHeight="1" thickTop="1">
      <c r="B456" s="1137"/>
      <c r="C456" s="1140"/>
      <c r="D456" s="1165"/>
      <c r="E456" s="596" t="s">
        <v>318</v>
      </c>
      <c r="F456" s="597" t="s">
        <v>322</v>
      </c>
      <c r="G456" s="604"/>
      <c r="H456" s="1143"/>
      <c r="I456" s="605"/>
      <c r="J456" s="1146"/>
      <c r="L456" s="68"/>
      <c r="M456" s="68"/>
      <c r="N456" s="68">
        <f>G456</f>
        <v>0</v>
      </c>
      <c r="O456" s="68"/>
      <c r="P456" s="68"/>
      <c r="Q456" s="68">
        <f>I456</f>
        <v>0</v>
      </c>
    </row>
    <row r="457" spans="2:17" s="1" customFormat="1" ht="14.25" customHeight="1" thickBot="1">
      <c r="B457" s="1135">
        <v>150</v>
      </c>
      <c r="C457" s="1138" t="s">
        <v>228</v>
      </c>
      <c r="D457" s="1112" t="s">
        <v>236</v>
      </c>
      <c r="E457" s="600" t="s">
        <v>5</v>
      </c>
      <c r="F457" s="601" t="s">
        <v>13</v>
      </c>
      <c r="G457" s="602"/>
      <c r="H457" s="1141" t="s">
        <v>14</v>
      </c>
      <c r="I457" s="603"/>
      <c r="J457" s="1144">
        <f t="shared" ref="J457" si="0">SUM(I457:I459)</f>
        <v>0</v>
      </c>
      <c r="L457" s="68">
        <f>G457</f>
        <v>0</v>
      </c>
      <c r="M457" s="68"/>
      <c r="N457" s="68"/>
      <c r="O457" s="68">
        <f>I457</f>
        <v>0</v>
      </c>
      <c r="P457" s="68"/>
      <c r="Q457" s="68"/>
    </row>
    <row r="458" spans="2:17" s="1" customFormat="1" ht="14.25" customHeight="1" thickTop="1" thickBot="1">
      <c r="B458" s="1136"/>
      <c r="C458" s="1139"/>
      <c r="D458" s="1113"/>
      <c r="E458" s="591" t="s">
        <v>306</v>
      </c>
      <c r="F458" s="583" t="s">
        <v>322</v>
      </c>
      <c r="G458" s="584"/>
      <c r="H458" s="1142"/>
      <c r="I458" s="78"/>
      <c r="J458" s="1145"/>
      <c r="L458" s="68"/>
      <c r="M458" s="68">
        <f>G458</f>
        <v>0</v>
      </c>
      <c r="N458" s="68"/>
      <c r="O458" s="68"/>
      <c r="P458" s="68">
        <f>I458</f>
        <v>0</v>
      </c>
      <c r="Q458" s="68"/>
    </row>
    <row r="459" spans="2:17" s="1" customFormat="1" ht="14.25" customHeight="1" thickTop="1">
      <c r="B459" s="1137"/>
      <c r="C459" s="1140"/>
      <c r="D459" s="1165"/>
      <c r="E459" s="596" t="s">
        <v>318</v>
      </c>
      <c r="F459" s="597" t="s">
        <v>322</v>
      </c>
      <c r="G459" s="604"/>
      <c r="H459" s="1143"/>
      <c r="I459" s="605"/>
      <c r="J459" s="1146"/>
      <c r="L459" s="68"/>
      <c r="M459" s="68"/>
      <c r="N459" s="68">
        <f>G459</f>
        <v>0</v>
      </c>
      <c r="O459" s="68"/>
      <c r="P459" s="68"/>
      <c r="Q459" s="68">
        <f>I459</f>
        <v>0</v>
      </c>
    </row>
    <row r="460" spans="2:17" s="1" customFormat="1" ht="14.25" customHeight="1" thickBot="1">
      <c r="B460" s="1135">
        <v>151</v>
      </c>
      <c r="C460" s="1138" t="s">
        <v>229</v>
      </c>
      <c r="D460" s="1112" t="s">
        <v>236</v>
      </c>
      <c r="E460" s="600" t="s">
        <v>5</v>
      </c>
      <c r="F460" s="601" t="s">
        <v>13</v>
      </c>
      <c r="G460" s="602"/>
      <c r="H460" s="1141" t="s">
        <v>14</v>
      </c>
      <c r="I460" s="603"/>
      <c r="J460" s="1144">
        <f t="shared" ref="J460" si="1">SUM(I460:I462)</f>
        <v>0</v>
      </c>
      <c r="L460" s="68">
        <f>G460</f>
        <v>0</v>
      </c>
      <c r="M460" s="68"/>
      <c r="N460" s="68"/>
      <c r="O460" s="68">
        <f>I460</f>
        <v>0</v>
      </c>
      <c r="P460" s="68"/>
      <c r="Q460" s="68"/>
    </row>
    <row r="461" spans="2:17" s="1" customFormat="1" ht="14.25" customHeight="1" thickTop="1" thickBot="1">
      <c r="B461" s="1136"/>
      <c r="C461" s="1139"/>
      <c r="D461" s="1113"/>
      <c r="E461" s="591" t="s">
        <v>306</v>
      </c>
      <c r="F461" s="583" t="s">
        <v>322</v>
      </c>
      <c r="G461" s="584"/>
      <c r="H461" s="1142"/>
      <c r="I461" s="78"/>
      <c r="J461" s="1145"/>
      <c r="L461" s="68"/>
      <c r="M461" s="68">
        <f>G461</f>
        <v>0</v>
      </c>
      <c r="N461" s="68"/>
      <c r="O461" s="68"/>
      <c r="P461" s="68">
        <f>I461</f>
        <v>0</v>
      </c>
      <c r="Q461" s="68"/>
    </row>
    <row r="462" spans="2:17" s="1" customFormat="1" ht="14.25" customHeight="1" thickTop="1">
      <c r="B462" s="1137"/>
      <c r="C462" s="1140"/>
      <c r="D462" s="1165"/>
      <c r="E462" s="596" t="s">
        <v>318</v>
      </c>
      <c r="F462" s="597" t="s">
        <v>322</v>
      </c>
      <c r="G462" s="604"/>
      <c r="H462" s="1143"/>
      <c r="I462" s="605"/>
      <c r="J462" s="1146"/>
      <c r="L462" s="68"/>
      <c r="M462" s="68"/>
      <c r="N462" s="68">
        <f>G462</f>
        <v>0</v>
      </c>
      <c r="O462" s="68"/>
      <c r="P462" s="68"/>
      <c r="Q462" s="68">
        <f>I462</f>
        <v>0</v>
      </c>
    </row>
    <row r="463" spans="2:17" s="1" customFormat="1" ht="14.25" customHeight="1" thickBot="1">
      <c r="B463" s="1135">
        <v>152</v>
      </c>
      <c r="C463" s="1138" t="s">
        <v>245</v>
      </c>
      <c r="D463" s="1112" t="s">
        <v>236</v>
      </c>
      <c r="E463" s="600" t="s">
        <v>5</v>
      </c>
      <c r="F463" s="601" t="s">
        <v>13</v>
      </c>
      <c r="G463" s="602"/>
      <c r="H463" s="1141" t="s">
        <v>14</v>
      </c>
      <c r="I463" s="603"/>
      <c r="J463" s="1144">
        <f t="shared" ref="J463" si="2">SUM(I463:I465)</f>
        <v>0</v>
      </c>
      <c r="L463" s="68">
        <f>G463</f>
        <v>0</v>
      </c>
      <c r="M463" s="68"/>
      <c r="N463" s="68"/>
      <c r="O463" s="68">
        <f>I463</f>
        <v>0</v>
      </c>
      <c r="P463" s="68"/>
      <c r="Q463" s="68"/>
    </row>
    <row r="464" spans="2:17" s="1" customFormat="1" ht="14.25" customHeight="1" thickTop="1" thickBot="1">
      <c r="B464" s="1136"/>
      <c r="C464" s="1139"/>
      <c r="D464" s="1113"/>
      <c r="E464" s="591" t="s">
        <v>306</v>
      </c>
      <c r="F464" s="583" t="s">
        <v>322</v>
      </c>
      <c r="G464" s="584"/>
      <c r="H464" s="1142"/>
      <c r="I464" s="78"/>
      <c r="J464" s="1145"/>
      <c r="L464" s="68"/>
      <c r="M464" s="68">
        <f>G464</f>
        <v>0</v>
      </c>
      <c r="N464" s="68"/>
      <c r="O464" s="68"/>
      <c r="P464" s="68">
        <f>I464</f>
        <v>0</v>
      </c>
      <c r="Q464" s="68"/>
    </row>
    <row r="465" spans="2:16128" s="1" customFormat="1" ht="14.25" customHeight="1" thickTop="1">
      <c r="B465" s="1137"/>
      <c r="C465" s="1140"/>
      <c r="D465" s="1165"/>
      <c r="E465" s="596" t="s">
        <v>318</v>
      </c>
      <c r="F465" s="597" t="s">
        <v>322</v>
      </c>
      <c r="G465" s="604"/>
      <c r="H465" s="1143"/>
      <c r="I465" s="605"/>
      <c r="J465" s="1146"/>
      <c r="L465" s="68"/>
      <c r="M465" s="68"/>
      <c r="N465" s="68">
        <f>G465</f>
        <v>0</v>
      </c>
      <c r="O465" s="68"/>
      <c r="P465" s="68"/>
      <c r="Q465" s="68">
        <f>I465</f>
        <v>0</v>
      </c>
    </row>
    <row r="466" spans="2:16128" s="1" customFormat="1" ht="14.25" customHeight="1" thickBot="1">
      <c r="B466" s="1135">
        <v>153</v>
      </c>
      <c r="C466" s="1138" t="s">
        <v>230</v>
      </c>
      <c r="D466" s="1112" t="s">
        <v>236</v>
      </c>
      <c r="E466" s="600" t="s">
        <v>5</v>
      </c>
      <c r="F466" s="601" t="s">
        <v>13</v>
      </c>
      <c r="G466" s="602"/>
      <c r="H466" s="1141" t="s">
        <v>14</v>
      </c>
      <c r="I466" s="603"/>
      <c r="J466" s="1144">
        <f t="shared" ref="J466" si="3">SUM(I466:I468)</f>
        <v>0</v>
      </c>
      <c r="L466" s="68">
        <f>G466</f>
        <v>0</v>
      </c>
      <c r="M466" s="68"/>
      <c r="N466" s="68"/>
      <c r="O466" s="68">
        <f>I466</f>
        <v>0</v>
      </c>
      <c r="P466" s="68"/>
      <c r="Q466" s="68"/>
    </row>
    <row r="467" spans="2:16128" s="1" customFormat="1" ht="14.25" customHeight="1" thickTop="1" thickBot="1">
      <c r="B467" s="1136"/>
      <c r="C467" s="1139"/>
      <c r="D467" s="1113"/>
      <c r="E467" s="591" t="s">
        <v>306</v>
      </c>
      <c r="F467" s="583" t="s">
        <v>322</v>
      </c>
      <c r="G467" s="584"/>
      <c r="H467" s="1142"/>
      <c r="I467" s="78"/>
      <c r="J467" s="1145"/>
      <c r="L467" s="68"/>
      <c r="M467" s="68">
        <f>G467</f>
        <v>0</v>
      </c>
      <c r="N467" s="68"/>
      <c r="O467" s="68"/>
      <c r="P467" s="68">
        <f>I467</f>
        <v>0</v>
      </c>
      <c r="Q467" s="68"/>
    </row>
    <row r="468" spans="2:16128" s="1" customFormat="1" ht="14.25" customHeight="1" thickTop="1">
      <c r="B468" s="1137"/>
      <c r="C468" s="1140"/>
      <c r="D468" s="1165"/>
      <c r="E468" s="596" t="s">
        <v>318</v>
      </c>
      <c r="F468" s="597" t="s">
        <v>322</v>
      </c>
      <c r="G468" s="604"/>
      <c r="H468" s="1143"/>
      <c r="I468" s="605"/>
      <c r="J468" s="1146"/>
      <c r="L468" s="68"/>
      <c r="M468" s="68"/>
      <c r="N468" s="68">
        <f>G468</f>
        <v>0</v>
      </c>
      <c r="O468" s="68"/>
      <c r="P468" s="68"/>
      <c r="Q468" s="68">
        <f>I468</f>
        <v>0</v>
      </c>
    </row>
    <row r="469" spans="2:16128" s="1" customFormat="1" ht="14.25" customHeight="1" thickBot="1">
      <c r="B469" s="1135">
        <v>154</v>
      </c>
      <c r="C469" s="1138" t="s">
        <v>246</v>
      </c>
      <c r="D469" s="1112" t="s">
        <v>236</v>
      </c>
      <c r="E469" s="600" t="s">
        <v>5</v>
      </c>
      <c r="F469" s="601" t="s">
        <v>13</v>
      </c>
      <c r="G469" s="602"/>
      <c r="H469" s="1141" t="s">
        <v>14</v>
      </c>
      <c r="I469" s="603"/>
      <c r="J469" s="1144">
        <f t="shared" ref="J469" si="4">SUM(I469:I471)</f>
        <v>0</v>
      </c>
      <c r="L469" s="68">
        <f>G469</f>
        <v>0</v>
      </c>
      <c r="M469" s="68"/>
      <c r="N469" s="68"/>
      <c r="O469" s="68">
        <f>I469</f>
        <v>0</v>
      </c>
      <c r="P469" s="68"/>
      <c r="Q469" s="68"/>
    </row>
    <row r="470" spans="2:16128" s="1" customFormat="1" ht="14.25" customHeight="1" thickTop="1" thickBot="1">
      <c r="B470" s="1136"/>
      <c r="C470" s="1139"/>
      <c r="D470" s="1113"/>
      <c r="E470" s="591" t="s">
        <v>306</v>
      </c>
      <c r="F470" s="583" t="s">
        <v>322</v>
      </c>
      <c r="G470" s="584"/>
      <c r="H470" s="1142"/>
      <c r="I470" s="78"/>
      <c r="J470" s="1145"/>
      <c r="L470" s="68"/>
      <c r="M470" s="68">
        <f>G470</f>
        <v>0</v>
      </c>
      <c r="N470" s="68"/>
      <c r="O470" s="68"/>
      <c r="P470" s="68">
        <f>I470</f>
        <v>0</v>
      </c>
      <c r="Q470" s="68"/>
    </row>
    <row r="471" spans="2:16128" s="1" customFormat="1" ht="14.25" customHeight="1" thickTop="1" thickBot="1">
      <c r="B471" s="1172"/>
      <c r="C471" s="1173"/>
      <c r="D471" s="1114"/>
      <c r="E471" s="606" t="s">
        <v>318</v>
      </c>
      <c r="F471" s="607" t="s">
        <v>322</v>
      </c>
      <c r="G471" s="608"/>
      <c r="H471" s="1174"/>
      <c r="I471" s="609"/>
      <c r="J471" s="1175"/>
      <c r="L471" s="68"/>
      <c r="M471" s="68"/>
      <c r="N471" s="68">
        <f>G471</f>
        <v>0</v>
      </c>
      <c r="O471" s="68"/>
      <c r="P471" s="68"/>
      <c r="Q471" s="68">
        <f>I471</f>
        <v>0</v>
      </c>
    </row>
    <row r="472" spans="2:16128" s="1" customFormat="1" ht="16.5" customHeight="1" thickBot="1">
      <c r="B472" s="1166" t="s">
        <v>8</v>
      </c>
      <c r="C472" s="1167"/>
      <c r="D472" s="588"/>
      <c r="E472" s="591" t="s">
        <v>5</v>
      </c>
      <c r="F472" s="583" t="s">
        <v>13</v>
      </c>
      <c r="G472" s="598">
        <f>L472</f>
        <v>0</v>
      </c>
      <c r="H472" s="1142" t="s">
        <v>14</v>
      </c>
      <c r="I472" s="599">
        <f>O472</f>
        <v>0</v>
      </c>
      <c r="J472" s="1145">
        <f>SUM(I472:I474)</f>
        <v>0</v>
      </c>
      <c r="K472" s="58"/>
      <c r="L472" s="58">
        <f>SUM(L10:L471)</f>
        <v>0</v>
      </c>
      <c r="M472" s="58">
        <f t="shared" ref="M472:Q472" si="5">SUM(M10:M471)</f>
        <v>0</v>
      </c>
      <c r="N472" s="58">
        <f t="shared" si="5"/>
        <v>0</v>
      </c>
      <c r="O472" s="58">
        <f t="shared" si="5"/>
        <v>0</v>
      </c>
      <c r="P472" s="58">
        <f t="shared" si="5"/>
        <v>0</v>
      </c>
      <c r="Q472" s="58">
        <f t="shared" si="5"/>
        <v>0</v>
      </c>
      <c r="R472" s="58"/>
    </row>
    <row r="473" spans="2:16128" s="1" customFormat="1" ht="16.5" customHeight="1" thickTop="1" thickBot="1">
      <c r="B473" s="1168"/>
      <c r="C473" s="1169"/>
      <c r="D473" s="588"/>
      <c r="E473" s="591" t="s">
        <v>306</v>
      </c>
      <c r="F473" s="583" t="s">
        <v>322</v>
      </c>
      <c r="G473" s="586">
        <f>M472</f>
        <v>0</v>
      </c>
      <c r="H473" s="1142"/>
      <c r="I473" s="79">
        <f>P472</f>
        <v>0</v>
      </c>
      <c r="J473" s="1145"/>
      <c r="K473" s="58"/>
      <c r="L473" s="58"/>
      <c r="M473" s="58"/>
      <c r="N473" s="58"/>
      <c r="O473" s="58"/>
      <c r="P473" s="58"/>
      <c r="Q473" s="58"/>
      <c r="R473" s="58"/>
    </row>
    <row r="474" spans="2:16128" s="1" customFormat="1" ht="16.5" customHeight="1" thickTop="1">
      <c r="B474" s="1170"/>
      <c r="C474" s="1171"/>
      <c r="D474" s="589"/>
      <c r="E474" s="596" t="s">
        <v>318</v>
      </c>
      <c r="F474" s="597" t="s">
        <v>322</v>
      </c>
      <c r="G474" s="587">
        <f>N472</f>
        <v>0</v>
      </c>
      <c r="H474" s="1143"/>
      <c r="I474" s="64">
        <f>Q472</f>
        <v>0</v>
      </c>
      <c r="J474" s="1146"/>
      <c r="K474" s="58"/>
      <c r="L474" s="58"/>
      <c r="M474" s="58"/>
      <c r="N474" s="58"/>
      <c r="O474" s="58"/>
      <c r="P474" s="58"/>
      <c r="Q474" s="58"/>
      <c r="R474" s="58"/>
    </row>
    <row r="475" spans="2:16128" s="57" customFormat="1" ht="14.25" thickBot="1">
      <c r="B475" s="3"/>
      <c r="E475" s="2"/>
      <c r="F475" s="2"/>
      <c r="G475" s="2"/>
      <c r="H475" s="2"/>
      <c r="I475" s="58"/>
      <c r="J475" s="700"/>
      <c r="K475" s="58"/>
      <c r="L475" s="58"/>
      <c r="M475" s="58"/>
      <c r="N475" s="58"/>
      <c r="O475" s="58"/>
      <c r="P475" s="58"/>
      <c r="Q475" s="58"/>
      <c r="R475" s="58"/>
      <c r="S475" s="58"/>
      <c r="T475" s="58"/>
      <c r="U475" s="58"/>
      <c r="V475" s="58"/>
      <c r="W475" s="58"/>
      <c r="X475" s="58"/>
      <c r="Y475" s="58"/>
      <c r="Z475" s="58"/>
      <c r="AA475" s="58"/>
      <c r="AB475" s="58"/>
      <c r="AC475" s="58"/>
      <c r="AD475" s="58"/>
      <c r="AE475" s="58"/>
      <c r="AF475" s="58"/>
      <c r="AG475" s="58"/>
      <c r="AH475" s="58"/>
      <c r="AI475" s="58"/>
      <c r="AJ475" s="58"/>
      <c r="AK475" s="58"/>
      <c r="AL475" s="58"/>
      <c r="AM475" s="58"/>
      <c r="AN475" s="58"/>
      <c r="AO475" s="58"/>
      <c r="AP475" s="58"/>
      <c r="AQ475" s="58"/>
      <c r="AR475" s="58"/>
      <c r="AS475" s="58"/>
      <c r="AT475" s="58"/>
      <c r="AU475" s="58"/>
      <c r="AV475" s="58"/>
      <c r="AW475" s="58"/>
      <c r="AX475" s="58"/>
      <c r="AY475" s="58"/>
      <c r="AZ475" s="58"/>
      <c r="BA475" s="58"/>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58"/>
      <c r="CS475" s="58"/>
      <c r="CT475" s="58"/>
      <c r="CU475" s="58"/>
      <c r="CV475" s="58"/>
      <c r="CW475" s="58"/>
      <c r="CX475" s="58"/>
      <c r="CY475" s="58"/>
      <c r="CZ475" s="58"/>
      <c r="DA475" s="58"/>
      <c r="DB475" s="58"/>
      <c r="DC475" s="58"/>
      <c r="DD475" s="58"/>
      <c r="DE475" s="58"/>
      <c r="DF475" s="58"/>
      <c r="DG475" s="58"/>
      <c r="DH475" s="58"/>
      <c r="DI475" s="58"/>
      <c r="DJ475" s="58"/>
      <c r="DK475" s="58"/>
      <c r="DL475" s="58"/>
      <c r="DM475" s="58"/>
      <c r="DN475" s="58"/>
      <c r="DO475" s="58"/>
      <c r="DP475" s="58"/>
      <c r="DQ475" s="58"/>
      <c r="DR475" s="58"/>
      <c r="DS475" s="58"/>
      <c r="DT475" s="58"/>
      <c r="DU475" s="58"/>
      <c r="DV475" s="58"/>
      <c r="DW475" s="58"/>
      <c r="DX475" s="58"/>
      <c r="DY475" s="58"/>
      <c r="DZ475" s="58"/>
      <c r="EA475" s="58"/>
      <c r="EB475" s="58"/>
      <c r="EC475" s="58"/>
      <c r="ED475" s="58"/>
      <c r="EE475" s="58"/>
      <c r="EF475" s="58"/>
      <c r="EG475" s="58"/>
      <c r="EH475" s="58"/>
      <c r="EI475" s="58"/>
      <c r="EJ475" s="58"/>
      <c r="EK475" s="58"/>
      <c r="EL475" s="58"/>
      <c r="EM475" s="58"/>
      <c r="EN475" s="58"/>
      <c r="EO475" s="58"/>
      <c r="EP475" s="58"/>
      <c r="EQ475" s="58"/>
      <c r="ER475" s="58"/>
      <c r="ES475" s="58"/>
      <c r="ET475" s="58"/>
      <c r="EU475" s="58"/>
      <c r="EV475" s="58"/>
      <c r="EW475" s="58"/>
      <c r="EX475" s="58"/>
      <c r="EY475" s="58"/>
      <c r="EZ475" s="58"/>
      <c r="FA475" s="58"/>
      <c r="FB475" s="58"/>
      <c r="FC475" s="58"/>
      <c r="FD475" s="58"/>
      <c r="FE475" s="58"/>
      <c r="FF475" s="58"/>
      <c r="FG475" s="58"/>
      <c r="FH475" s="58"/>
      <c r="FI475" s="58"/>
      <c r="FJ475" s="58"/>
      <c r="FK475" s="58"/>
      <c r="FL475" s="58"/>
      <c r="FM475" s="58"/>
      <c r="FN475" s="58"/>
      <c r="FO475" s="58"/>
      <c r="FP475" s="58"/>
      <c r="FQ475" s="58"/>
      <c r="FR475" s="58"/>
      <c r="FS475" s="58"/>
      <c r="FT475" s="58"/>
      <c r="FU475" s="58"/>
      <c r="FV475" s="58"/>
      <c r="FW475" s="58"/>
      <c r="FX475" s="58"/>
      <c r="FY475" s="58"/>
      <c r="FZ475" s="58"/>
      <c r="GA475" s="58"/>
      <c r="GB475" s="58"/>
      <c r="GC475" s="58"/>
      <c r="GD475" s="58"/>
      <c r="GE475" s="58"/>
      <c r="GF475" s="58"/>
      <c r="GG475" s="58"/>
      <c r="GH475" s="58"/>
      <c r="GI475" s="58"/>
      <c r="GJ475" s="58"/>
      <c r="GK475" s="58"/>
      <c r="GL475" s="58"/>
      <c r="GM475" s="58"/>
      <c r="GN475" s="58"/>
      <c r="GO475" s="58"/>
      <c r="GP475" s="58"/>
      <c r="GQ475" s="58"/>
      <c r="GR475" s="58"/>
      <c r="GS475" s="58"/>
      <c r="GT475" s="58"/>
      <c r="GU475" s="58"/>
      <c r="GV475" s="58"/>
      <c r="GW475" s="58"/>
      <c r="GX475" s="58"/>
      <c r="GY475" s="58"/>
      <c r="GZ475" s="58"/>
      <c r="HA475" s="58"/>
      <c r="HB475" s="58"/>
      <c r="HC475" s="58"/>
      <c r="HD475" s="58"/>
      <c r="HE475" s="58"/>
      <c r="HF475" s="58"/>
      <c r="HG475" s="58"/>
      <c r="HH475" s="58"/>
      <c r="HI475" s="58"/>
      <c r="HJ475" s="58"/>
      <c r="HK475" s="58"/>
      <c r="HL475" s="58"/>
      <c r="HM475" s="58"/>
      <c r="HN475" s="58"/>
      <c r="HO475" s="58"/>
      <c r="HP475" s="58"/>
      <c r="HQ475" s="58"/>
      <c r="HR475" s="58"/>
      <c r="HS475" s="58"/>
      <c r="HT475" s="58"/>
      <c r="HU475" s="58"/>
      <c r="HV475" s="58"/>
      <c r="HW475" s="58"/>
      <c r="HX475" s="58"/>
      <c r="HY475" s="58"/>
      <c r="HZ475" s="58"/>
      <c r="IA475" s="58"/>
      <c r="IB475" s="58"/>
      <c r="IC475" s="58"/>
      <c r="ID475" s="58"/>
      <c r="IE475" s="58"/>
      <c r="IF475" s="58"/>
      <c r="IG475" s="58"/>
      <c r="IH475" s="58"/>
      <c r="II475" s="58"/>
      <c r="IJ475" s="58"/>
      <c r="IK475" s="58"/>
      <c r="IL475" s="58"/>
      <c r="IM475" s="58"/>
      <c r="IN475" s="58"/>
      <c r="IO475" s="58"/>
      <c r="IP475" s="58"/>
      <c r="IQ475" s="58"/>
      <c r="IR475" s="58"/>
      <c r="IS475" s="58"/>
      <c r="IT475" s="58"/>
      <c r="IU475" s="58"/>
      <c r="IV475" s="58"/>
      <c r="IW475" s="58"/>
      <c r="IX475" s="58"/>
      <c r="IY475" s="58"/>
      <c r="IZ475" s="58"/>
      <c r="JA475" s="58"/>
      <c r="JB475" s="58"/>
      <c r="JC475" s="58"/>
      <c r="JD475" s="58"/>
      <c r="JE475" s="58"/>
      <c r="JF475" s="58"/>
      <c r="JG475" s="58"/>
      <c r="JH475" s="58"/>
      <c r="JI475" s="58"/>
      <c r="JJ475" s="58"/>
      <c r="JK475" s="58"/>
      <c r="JL475" s="58"/>
      <c r="JM475" s="58"/>
      <c r="JN475" s="58"/>
      <c r="JO475" s="58"/>
      <c r="JP475" s="58"/>
      <c r="JQ475" s="58"/>
      <c r="JR475" s="58"/>
      <c r="JS475" s="58"/>
      <c r="JT475" s="58"/>
      <c r="JU475" s="58"/>
      <c r="JV475" s="58"/>
      <c r="JW475" s="58"/>
      <c r="JX475" s="58"/>
      <c r="JY475" s="58"/>
      <c r="JZ475" s="58"/>
      <c r="KA475" s="58"/>
      <c r="KB475" s="58"/>
      <c r="KC475" s="58"/>
      <c r="KD475" s="58"/>
      <c r="KE475" s="58"/>
      <c r="KF475" s="58"/>
      <c r="KG475" s="58"/>
      <c r="KH475" s="58"/>
      <c r="KI475" s="58"/>
      <c r="KJ475" s="58"/>
      <c r="KK475" s="58"/>
      <c r="KL475" s="58"/>
      <c r="KM475" s="58"/>
      <c r="KN475" s="58"/>
      <c r="KO475" s="58"/>
      <c r="KP475" s="58"/>
      <c r="KQ475" s="58"/>
      <c r="KR475" s="58"/>
      <c r="KS475" s="58"/>
      <c r="KT475" s="58"/>
      <c r="KU475" s="58"/>
      <c r="KV475" s="58"/>
      <c r="KW475" s="58"/>
      <c r="KX475" s="58"/>
      <c r="KY475" s="58"/>
      <c r="KZ475" s="58"/>
      <c r="LA475" s="58"/>
      <c r="LB475" s="58"/>
      <c r="LC475" s="58"/>
      <c r="LD475" s="58"/>
      <c r="LE475" s="58"/>
      <c r="LF475" s="58"/>
      <c r="LG475" s="58"/>
      <c r="LH475" s="58"/>
      <c r="LI475" s="58"/>
      <c r="LJ475" s="58"/>
      <c r="LK475" s="58"/>
      <c r="LL475" s="58"/>
      <c r="LM475" s="58"/>
      <c r="LN475" s="58"/>
      <c r="LO475" s="58"/>
      <c r="LP475" s="58"/>
      <c r="LQ475" s="58"/>
      <c r="LR475" s="58"/>
      <c r="LS475" s="58"/>
      <c r="LT475" s="58"/>
      <c r="LU475" s="58"/>
      <c r="LV475" s="58"/>
      <c r="LW475" s="58"/>
      <c r="LX475" s="58"/>
      <c r="LY475" s="58"/>
      <c r="LZ475" s="58"/>
      <c r="MA475" s="58"/>
      <c r="MB475" s="58"/>
      <c r="MC475" s="58"/>
      <c r="MD475" s="58"/>
      <c r="ME475" s="58"/>
      <c r="MF475" s="58"/>
      <c r="MG475" s="58"/>
      <c r="MH475" s="58"/>
      <c r="MI475" s="58"/>
      <c r="MJ475" s="58"/>
      <c r="MK475" s="58"/>
      <c r="ML475" s="58"/>
      <c r="MM475" s="58"/>
      <c r="MN475" s="58"/>
      <c r="MO475" s="58"/>
      <c r="MP475" s="58"/>
      <c r="MQ475" s="58"/>
      <c r="MR475" s="58"/>
      <c r="MS475" s="58"/>
      <c r="MT475" s="58"/>
      <c r="MU475" s="58"/>
      <c r="MV475" s="58"/>
      <c r="MW475" s="58"/>
      <c r="MX475" s="58"/>
      <c r="MY475" s="58"/>
      <c r="MZ475" s="58"/>
      <c r="NA475" s="58"/>
      <c r="NB475" s="58"/>
      <c r="NC475" s="58"/>
      <c r="ND475" s="58"/>
      <c r="NE475" s="58"/>
      <c r="NF475" s="58"/>
      <c r="NG475" s="58"/>
      <c r="NH475" s="58"/>
      <c r="NI475" s="58"/>
      <c r="NJ475" s="58"/>
      <c r="NK475" s="58"/>
      <c r="NL475" s="58"/>
      <c r="NM475" s="58"/>
      <c r="NN475" s="58"/>
      <c r="NO475" s="58"/>
      <c r="NP475" s="58"/>
      <c r="NQ475" s="58"/>
      <c r="NR475" s="58"/>
      <c r="NS475" s="58"/>
      <c r="NT475" s="58"/>
      <c r="NU475" s="58"/>
      <c r="NV475" s="58"/>
      <c r="NW475" s="58"/>
      <c r="NX475" s="58"/>
      <c r="NY475" s="58"/>
      <c r="NZ475" s="58"/>
      <c r="OA475" s="58"/>
      <c r="OB475" s="58"/>
      <c r="OC475" s="58"/>
      <c r="OD475" s="58"/>
      <c r="OE475" s="58"/>
      <c r="OF475" s="58"/>
      <c r="OG475" s="58"/>
      <c r="OH475" s="58"/>
      <c r="OI475" s="58"/>
      <c r="OJ475" s="58"/>
      <c r="OK475" s="58"/>
      <c r="OL475" s="58"/>
      <c r="OM475" s="58"/>
      <c r="ON475" s="58"/>
      <c r="OO475" s="58"/>
      <c r="OP475" s="58"/>
      <c r="OQ475" s="58"/>
      <c r="OR475" s="58"/>
      <c r="OS475" s="58"/>
      <c r="OT475" s="58"/>
      <c r="OU475" s="58"/>
      <c r="OV475" s="58"/>
      <c r="OW475" s="58"/>
      <c r="OX475" s="58"/>
      <c r="OY475" s="58"/>
      <c r="OZ475" s="58"/>
      <c r="PA475" s="58"/>
      <c r="PB475" s="58"/>
      <c r="PC475" s="58"/>
      <c r="PD475" s="58"/>
      <c r="PE475" s="58"/>
      <c r="PF475" s="58"/>
      <c r="PG475" s="58"/>
      <c r="PH475" s="58"/>
      <c r="PI475" s="58"/>
      <c r="PJ475" s="58"/>
      <c r="PK475" s="58"/>
      <c r="PL475" s="58"/>
      <c r="PM475" s="58"/>
      <c r="PN475" s="58"/>
      <c r="PO475" s="58"/>
      <c r="PP475" s="58"/>
      <c r="PQ475" s="58"/>
      <c r="PR475" s="58"/>
      <c r="PS475" s="58"/>
      <c r="PT475" s="58"/>
      <c r="PU475" s="58"/>
      <c r="PV475" s="58"/>
      <c r="PW475" s="58"/>
      <c r="PX475" s="58"/>
      <c r="PY475" s="58"/>
      <c r="PZ475" s="58"/>
      <c r="QA475" s="58"/>
      <c r="QB475" s="58"/>
      <c r="QC475" s="58"/>
      <c r="QD475" s="58"/>
      <c r="QE475" s="58"/>
      <c r="QF475" s="58"/>
      <c r="QG475" s="58"/>
      <c r="QH475" s="58"/>
      <c r="QI475" s="58"/>
      <c r="QJ475" s="58"/>
      <c r="QK475" s="58"/>
      <c r="QL475" s="58"/>
      <c r="QM475" s="58"/>
      <c r="QN475" s="58"/>
      <c r="QO475" s="58"/>
      <c r="QP475" s="58"/>
      <c r="QQ475" s="58"/>
      <c r="QR475" s="58"/>
      <c r="QS475" s="58"/>
      <c r="QT475" s="58"/>
      <c r="QU475" s="58"/>
      <c r="QV475" s="58"/>
      <c r="QW475" s="58"/>
      <c r="QX475" s="58"/>
      <c r="QY475" s="58"/>
      <c r="QZ475" s="58"/>
      <c r="RA475" s="58"/>
      <c r="RB475" s="58"/>
      <c r="RC475" s="58"/>
      <c r="RD475" s="58"/>
      <c r="RE475" s="58"/>
      <c r="RF475" s="58"/>
      <c r="RG475" s="58"/>
      <c r="RH475" s="58"/>
      <c r="RI475" s="58"/>
      <c r="RJ475" s="58"/>
      <c r="RK475" s="58"/>
      <c r="RL475" s="58"/>
      <c r="RM475" s="58"/>
      <c r="RN475" s="58"/>
      <c r="RO475" s="58"/>
      <c r="RP475" s="58"/>
      <c r="RQ475" s="58"/>
      <c r="RR475" s="58"/>
      <c r="RS475" s="58"/>
      <c r="RT475" s="58"/>
      <c r="RU475" s="58"/>
      <c r="RV475" s="58"/>
      <c r="RW475" s="58"/>
      <c r="RX475" s="58"/>
      <c r="RY475" s="58"/>
      <c r="RZ475" s="58"/>
      <c r="SA475" s="58"/>
      <c r="SB475" s="58"/>
      <c r="SC475" s="58"/>
      <c r="SD475" s="58"/>
      <c r="SE475" s="58"/>
      <c r="SF475" s="58"/>
      <c r="SG475" s="58"/>
      <c r="SH475" s="58"/>
      <c r="SI475" s="58"/>
      <c r="SJ475" s="58"/>
      <c r="SK475" s="58"/>
      <c r="SL475" s="58"/>
      <c r="SM475" s="58"/>
      <c r="SN475" s="58"/>
      <c r="SO475" s="58"/>
      <c r="SP475" s="58"/>
      <c r="SQ475" s="58"/>
      <c r="SR475" s="58"/>
      <c r="SS475" s="58"/>
      <c r="ST475" s="58"/>
      <c r="SU475" s="58"/>
      <c r="SV475" s="58"/>
      <c r="SW475" s="58"/>
      <c r="SX475" s="58"/>
      <c r="SY475" s="58"/>
      <c r="SZ475" s="58"/>
      <c r="TA475" s="58"/>
      <c r="TB475" s="58"/>
      <c r="TC475" s="58"/>
      <c r="TD475" s="58"/>
      <c r="TE475" s="58"/>
      <c r="TF475" s="58"/>
      <c r="TG475" s="58"/>
      <c r="TH475" s="58"/>
      <c r="TI475" s="58"/>
      <c r="TJ475" s="58"/>
      <c r="TK475" s="58"/>
      <c r="TL475" s="58"/>
      <c r="TM475" s="58"/>
      <c r="TN475" s="58"/>
      <c r="TO475" s="58"/>
      <c r="TP475" s="58"/>
      <c r="TQ475" s="58"/>
      <c r="TR475" s="58"/>
      <c r="TS475" s="58"/>
      <c r="TT475" s="58"/>
      <c r="TU475" s="58"/>
      <c r="TV475" s="58"/>
      <c r="TW475" s="58"/>
      <c r="TX475" s="58"/>
      <c r="TY475" s="58"/>
      <c r="TZ475" s="58"/>
      <c r="UA475" s="58"/>
      <c r="UB475" s="58"/>
      <c r="UC475" s="58"/>
      <c r="UD475" s="58"/>
      <c r="UE475" s="58"/>
      <c r="UF475" s="58"/>
      <c r="UG475" s="58"/>
      <c r="UH475" s="58"/>
      <c r="UI475" s="58"/>
      <c r="UJ475" s="58"/>
      <c r="UK475" s="58"/>
      <c r="UL475" s="58"/>
      <c r="UM475" s="58"/>
      <c r="UN475" s="58"/>
      <c r="UO475" s="58"/>
      <c r="UP475" s="58"/>
      <c r="UQ475" s="58"/>
      <c r="UR475" s="58"/>
      <c r="US475" s="58"/>
      <c r="UT475" s="58"/>
      <c r="UU475" s="58"/>
      <c r="UV475" s="58"/>
      <c r="UW475" s="58"/>
      <c r="UX475" s="58"/>
      <c r="UY475" s="58"/>
      <c r="UZ475" s="58"/>
      <c r="VA475" s="58"/>
      <c r="VB475" s="58"/>
      <c r="VC475" s="58"/>
      <c r="VD475" s="58"/>
      <c r="VE475" s="58"/>
      <c r="VF475" s="58"/>
      <c r="VG475" s="58"/>
      <c r="VH475" s="58"/>
      <c r="VI475" s="58"/>
      <c r="VJ475" s="58"/>
      <c r="VK475" s="58"/>
      <c r="VL475" s="58"/>
      <c r="VM475" s="58"/>
      <c r="VN475" s="58"/>
      <c r="VO475" s="58"/>
      <c r="VP475" s="58"/>
      <c r="VQ475" s="58"/>
      <c r="VR475" s="58"/>
      <c r="VS475" s="58"/>
      <c r="VT475" s="58"/>
      <c r="VU475" s="58"/>
      <c r="VV475" s="58"/>
      <c r="VW475" s="58"/>
      <c r="VX475" s="58"/>
      <c r="VY475" s="58"/>
      <c r="VZ475" s="58"/>
      <c r="WA475" s="58"/>
      <c r="WB475" s="58"/>
      <c r="WC475" s="58"/>
      <c r="WD475" s="58"/>
      <c r="WE475" s="58"/>
      <c r="WF475" s="58"/>
      <c r="WG475" s="58"/>
      <c r="WH475" s="58"/>
      <c r="WI475" s="58"/>
      <c r="WJ475" s="58"/>
      <c r="WK475" s="58"/>
      <c r="WL475" s="58"/>
      <c r="WM475" s="58"/>
      <c r="WN475" s="58"/>
      <c r="WO475" s="58"/>
      <c r="WP475" s="58"/>
      <c r="WQ475" s="58"/>
      <c r="WR475" s="58"/>
      <c r="WS475" s="58"/>
      <c r="WT475" s="58"/>
      <c r="WU475" s="58"/>
      <c r="WV475" s="58"/>
      <c r="WW475" s="58"/>
      <c r="WX475" s="58"/>
      <c r="WY475" s="58"/>
      <c r="WZ475" s="58"/>
      <c r="XA475" s="58"/>
      <c r="XB475" s="58"/>
      <c r="XC475" s="58"/>
      <c r="XD475" s="58"/>
      <c r="XE475" s="58"/>
      <c r="XF475" s="58"/>
      <c r="XG475" s="58"/>
      <c r="XH475" s="58"/>
      <c r="XI475" s="58"/>
      <c r="XJ475" s="58"/>
      <c r="XK475" s="58"/>
      <c r="XL475" s="58"/>
      <c r="XM475" s="58"/>
      <c r="XN475" s="58"/>
      <c r="XO475" s="58"/>
      <c r="XP475" s="58"/>
      <c r="XQ475" s="58"/>
      <c r="XR475" s="58"/>
      <c r="XS475" s="58"/>
      <c r="XT475" s="58"/>
      <c r="XU475" s="58"/>
      <c r="XV475" s="58"/>
      <c r="XW475" s="58"/>
      <c r="XX475" s="58"/>
      <c r="XY475" s="58"/>
      <c r="XZ475" s="58"/>
      <c r="YA475" s="58"/>
      <c r="YB475" s="58"/>
      <c r="YC475" s="58"/>
      <c r="YD475" s="58"/>
      <c r="YE475" s="58"/>
      <c r="YF475" s="58"/>
      <c r="YG475" s="58"/>
      <c r="YH475" s="58"/>
      <c r="YI475" s="58"/>
      <c r="YJ475" s="58"/>
      <c r="YK475" s="58"/>
      <c r="YL475" s="58"/>
      <c r="YM475" s="58"/>
      <c r="YN475" s="58"/>
      <c r="YO475" s="58"/>
      <c r="YP475" s="58"/>
      <c r="YQ475" s="58"/>
      <c r="YR475" s="58"/>
      <c r="YS475" s="58"/>
      <c r="YT475" s="58"/>
      <c r="YU475" s="58"/>
      <c r="YV475" s="58"/>
      <c r="YW475" s="58"/>
      <c r="YX475" s="58"/>
      <c r="YY475" s="58"/>
      <c r="YZ475" s="58"/>
      <c r="ZA475" s="58"/>
      <c r="ZB475" s="58"/>
      <c r="ZC475" s="58"/>
      <c r="ZD475" s="58"/>
      <c r="ZE475" s="58"/>
      <c r="ZF475" s="58"/>
      <c r="ZG475" s="58"/>
      <c r="ZH475" s="58"/>
      <c r="ZI475" s="58"/>
      <c r="ZJ475" s="58"/>
      <c r="ZK475" s="58"/>
      <c r="ZL475" s="58"/>
      <c r="ZM475" s="58"/>
      <c r="ZN475" s="58"/>
      <c r="ZO475" s="58"/>
      <c r="ZP475" s="58"/>
      <c r="ZQ475" s="58"/>
      <c r="ZR475" s="58"/>
      <c r="ZS475" s="58"/>
      <c r="ZT475" s="58"/>
      <c r="ZU475" s="58"/>
      <c r="ZV475" s="58"/>
      <c r="ZW475" s="58"/>
      <c r="ZX475" s="58"/>
      <c r="ZY475" s="58"/>
      <c r="ZZ475" s="58"/>
      <c r="AAA475" s="58"/>
      <c r="AAB475" s="58"/>
      <c r="AAC475" s="58"/>
      <c r="AAD475" s="58"/>
      <c r="AAE475" s="58"/>
      <c r="AAF475" s="58"/>
      <c r="AAG475" s="58"/>
      <c r="AAH475" s="58"/>
      <c r="AAI475" s="58"/>
      <c r="AAJ475" s="58"/>
      <c r="AAK475" s="58"/>
      <c r="AAL475" s="58"/>
      <c r="AAM475" s="58"/>
      <c r="AAN475" s="58"/>
      <c r="AAO475" s="58"/>
      <c r="AAP475" s="58"/>
      <c r="AAQ475" s="58"/>
      <c r="AAR475" s="58"/>
      <c r="AAS475" s="58"/>
      <c r="AAT475" s="58"/>
      <c r="AAU475" s="58"/>
      <c r="AAV475" s="58"/>
      <c r="AAW475" s="58"/>
      <c r="AAX475" s="58"/>
      <c r="AAY475" s="58"/>
      <c r="AAZ475" s="58"/>
      <c r="ABA475" s="58"/>
      <c r="ABB475" s="58"/>
      <c r="ABC475" s="58"/>
      <c r="ABD475" s="58"/>
      <c r="ABE475" s="58"/>
      <c r="ABF475" s="58"/>
      <c r="ABG475" s="58"/>
      <c r="ABH475" s="58"/>
      <c r="ABI475" s="58"/>
      <c r="ABJ475" s="58"/>
      <c r="ABK475" s="58"/>
      <c r="ABL475" s="58"/>
      <c r="ABM475" s="58"/>
      <c r="ABN475" s="58"/>
      <c r="ABO475" s="58"/>
      <c r="ABP475" s="58"/>
      <c r="ABQ475" s="58"/>
      <c r="ABR475" s="58"/>
      <c r="ABS475" s="58"/>
      <c r="ABT475" s="58"/>
      <c r="ABU475" s="58"/>
      <c r="ABV475" s="58"/>
      <c r="ABW475" s="58"/>
      <c r="ABX475" s="58"/>
      <c r="ABY475" s="58"/>
      <c r="ABZ475" s="58"/>
      <c r="ACA475" s="58"/>
      <c r="ACB475" s="58"/>
      <c r="ACC475" s="58"/>
      <c r="ACD475" s="58"/>
      <c r="ACE475" s="58"/>
      <c r="ACF475" s="58"/>
      <c r="ACG475" s="58"/>
      <c r="ACH475" s="58"/>
      <c r="ACI475" s="58"/>
      <c r="ACJ475" s="58"/>
      <c r="ACK475" s="58"/>
      <c r="ACL475" s="58"/>
      <c r="ACM475" s="58"/>
      <c r="ACN475" s="58"/>
      <c r="ACO475" s="58"/>
      <c r="ACP475" s="58"/>
      <c r="ACQ475" s="58"/>
      <c r="ACR475" s="58"/>
      <c r="ACS475" s="58"/>
      <c r="ACT475" s="58"/>
      <c r="ACU475" s="58"/>
      <c r="ACV475" s="58"/>
      <c r="ACW475" s="58"/>
      <c r="ACX475" s="58"/>
      <c r="ACY475" s="58"/>
      <c r="ACZ475" s="58"/>
      <c r="ADA475" s="58"/>
      <c r="ADB475" s="58"/>
      <c r="ADC475" s="58"/>
      <c r="ADD475" s="58"/>
      <c r="ADE475" s="58"/>
      <c r="ADF475" s="58"/>
      <c r="ADG475" s="58"/>
      <c r="ADH475" s="58"/>
      <c r="ADI475" s="58"/>
      <c r="ADJ475" s="58"/>
      <c r="ADK475" s="58"/>
      <c r="ADL475" s="58"/>
      <c r="ADM475" s="58"/>
      <c r="ADN475" s="58"/>
      <c r="ADO475" s="58"/>
      <c r="ADP475" s="58"/>
      <c r="ADQ475" s="58"/>
      <c r="ADR475" s="58"/>
      <c r="ADS475" s="58"/>
      <c r="ADT475" s="58"/>
      <c r="ADU475" s="58"/>
      <c r="ADV475" s="58"/>
      <c r="ADW475" s="58"/>
      <c r="ADX475" s="58"/>
      <c r="ADY475" s="58"/>
      <c r="ADZ475" s="58"/>
      <c r="AEA475" s="58"/>
      <c r="AEB475" s="58"/>
      <c r="AEC475" s="58"/>
      <c r="AED475" s="58"/>
      <c r="AEE475" s="58"/>
      <c r="AEF475" s="58"/>
      <c r="AEG475" s="58"/>
      <c r="AEH475" s="58"/>
      <c r="AEI475" s="58"/>
      <c r="AEJ475" s="58"/>
      <c r="AEK475" s="58"/>
      <c r="AEL475" s="58"/>
      <c r="AEM475" s="58"/>
      <c r="AEN475" s="58"/>
      <c r="AEO475" s="58"/>
      <c r="AEP475" s="58"/>
      <c r="AEQ475" s="58"/>
      <c r="AER475" s="58"/>
      <c r="AES475" s="58"/>
      <c r="AET475" s="58"/>
      <c r="AEU475" s="58"/>
      <c r="AEV475" s="58"/>
      <c r="AEW475" s="58"/>
      <c r="AEX475" s="58"/>
      <c r="AEY475" s="58"/>
      <c r="AEZ475" s="58"/>
      <c r="AFA475" s="58"/>
      <c r="AFB475" s="58"/>
      <c r="AFC475" s="58"/>
      <c r="AFD475" s="58"/>
      <c r="AFE475" s="58"/>
      <c r="AFF475" s="58"/>
      <c r="AFG475" s="58"/>
      <c r="AFH475" s="58"/>
      <c r="AFI475" s="58"/>
      <c r="AFJ475" s="58"/>
      <c r="AFK475" s="58"/>
      <c r="AFL475" s="58"/>
      <c r="AFM475" s="58"/>
      <c r="AFN475" s="58"/>
      <c r="AFO475" s="58"/>
      <c r="AFP475" s="58"/>
      <c r="AFQ475" s="58"/>
      <c r="AFR475" s="58"/>
      <c r="AFS475" s="58"/>
      <c r="AFT475" s="58"/>
      <c r="AFU475" s="58"/>
      <c r="AFV475" s="58"/>
      <c r="AFW475" s="58"/>
      <c r="AFX475" s="58"/>
      <c r="AFY475" s="58"/>
      <c r="AFZ475" s="58"/>
      <c r="AGA475" s="58"/>
      <c r="AGB475" s="58"/>
      <c r="AGC475" s="58"/>
      <c r="AGD475" s="58"/>
      <c r="AGE475" s="58"/>
      <c r="AGF475" s="58"/>
      <c r="AGG475" s="58"/>
      <c r="AGH475" s="58"/>
      <c r="AGI475" s="58"/>
      <c r="AGJ475" s="58"/>
      <c r="AGK475" s="58"/>
      <c r="AGL475" s="58"/>
      <c r="AGM475" s="58"/>
      <c r="AGN475" s="58"/>
      <c r="AGO475" s="58"/>
      <c r="AGP475" s="58"/>
      <c r="AGQ475" s="58"/>
      <c r="AGR475" s="58"/>
      <c r="AGS475" s="58"/>
      <c r="AGT475" s="58"/>
      <c r="AGU475" s="58"/>
      <c r="AGV475" s="58"/>
      <c r="AGW475" s="58"/>
      <c r="AGX475" s="58"/>
      <c r="AGY475" s="58"/>
      <c r="AGZ475" s="58"/>
      <c r="AHA475" s="58"/>
      <c r="AHB475" s="58"/>
      <c r="AHC475" s="58"/>
      <c r="AHD475" s="58"/>
      <c r="AHE475" s="58"/>
      <c r="AHF475" s="58"/>
      <c r="AHG475" s="58"/>
      <c r="AHH475" s="58"/>
      <c r="AHI475" s="58"/>
      <c r="AHJ475" s="58"/>
      <c r="AHK475" s="58"/>
      <c r="AHL475" s="58"/>
      <c r="AHM475" s="58"/>
      <c r="AHN475" s="58"/>
      <c r="AHO475" s="58"/>
      <c r="AHP475" s="58"/>
      <c r="AHQ475" s="58"/>
      <c r="AHR475" s="58"/>
      <c r="AHS475" s="58"/>
      <c r="AHT475" s="58"/>
      <c r="AHU475" s="58"/>
      <c r="AHV475" s="58"/>
      <c r="AHW475" s="58"/>
      <c r="AHX475" s="58"/>
      <c r="AHY475" s="58"/>
      <c r="AHZ475" s="58"/>
      <c r="AIA475" s="58"/>
      <c r="AIB475" s="58"/>
      <c r="AIC475" s="58"/>
      <c r="AID475" s="58"/>
      <c r="AIE475" s="58"/>
      <c r="AIF475" s="58"/>
      <c r="AIG475" s="58"/>
      <c r="AIH475" s="58"/>
      <c r="AII475" s="58"/>
      <c r="AIJ475" s="58"/>
      <c r="AIK475" s="58"/>
      <c r="AIL475" s="58"/>
      <c r="AIM475" s="58"/>
      <c r="AIN475" s="58"/>
      <c r="AIO475" s="58"/>
      <c r="AIP475" s="58"/>
      <c r="AIQ475" s="58"/>
      <c r="AIR475" s="58"/>
      <c r="AIS475" s="58"/>
      <c r="AIT475" s="58"/>
      <c r="AIU475" s="58"/>
      <c r="AIV475" s="58"/>
      <c r="AIW475" s="58"/>
      <c r="AIX475" s="58"/>
      <c r="AIY475" s="58"/>
      <c r="AIZ475" s="58"/>
      <c r="AJA475" s="58"/>
      <c r="AJB475" s="58"/>
      <c r="AJC475" s="58"/>
      <c r="AJD475" s="58"/>
      <c r="AJE475" s="58"/>
      <c r="AJF475" s="58"/>
      <c r="AJG475" s="58"/>
      <c r="AJH475" s="58"/>
      <c r="AJI475" s="58"/>
      <c r="AJJ475" s="58"/>
      <c r="AJK475" s="58"/>
      <c r="AJL475" s="58"/>
      <c r="AJM475" s="58"/>
      <c r="AJN475" s="58"/>
      <c r="AJO475" s="58"/>
      <c r="AJP475" s="58"/>
      <c r="AJQ475" s="58"/>
      <c r="AJR475" s="58"/>
      <c r="AJS475" s="58"/>
      <c r="AJT475" s="58"/>
      <c r="AJU475" s="58"/>
      <c r="AJV475" s="58"/>
      <c r="AJW475" s="58"/>
      <c r="AJX475" s="58"/>
      <c r="AJY475" s="58"/>
      <c r="AJZ475" s="58"/>
      <c r="AKA475" s="58"/>
      <c r="AKB475" s="58"/>
      <c r="AKC475" s="58"/>
      <c r="AKD475" s="58"/>
      <c r="AKE475" s="58"/>
      <c r="AKF475" s="58"/>
      <c r="AKG475" s="58"/>
      <c r="AKH475" s="58"/>
      <c r="AKI475" s="58"/>
      <c r="AKJ475" s="58"/>
      <c r="AKK475" s="58"/>
      <c r="AKL475" s="58"/>
      <c r="AKM475" s="58"/>
      <c r="AKN475" s="58"/>
      <c r="AKO475" s="58"/>
      <c r="AKP475" s="58"/>
      <c r="AKQ475" s="58"/>
      <c r="AKR475" s="58"/>
      <c r="AKS475" s="58"/>
      <c r="AKT475" s="58"/>
      <c r="AKU475" s="58"/>
      <c r="AKV475" s="58"/>
      <c r="AKW475" s="58"/>
      <c r="AKX475" s="58"/>
      <c r="AKY475" s="58"/>
      <c r="AKZ475" s="58"/>
      <c r="ALA475" s="58"/>
      <c r="ALB475" s="58"/>
      <c r="ALC475" s="58"/>
      <c r="ALD475" s="58"/>
      <c r="ALE475" s="58"/>
      <c r="ALF475" s="58"/>
      <c r="ALG475" s="58"/>
      <c r="ALH475" s="58"/>
      <c r="ALI475" s="58"/>
      <c r="ALJ475" s="58"/>
      <c r="ALK475" s="58"/>
      <c r="ALL475" s="58"/>
      <c r="ALM475" s="58"/>
      <c r="ALN475" s="58"/>
      <c r="ALO475" s="58"/>
      <c r="ALP475" s="58"/>
      <c r="ALQ475" s="58"/>
      <c r="ALR475" s="58"/>
      <c r="ALS475" s="58"/>
      <c r="ALT475" s="58"/>
      <c r="ALU475" s="58"/>
      <c r="ALV475" s="58"/>
      <c r="ALW475" s="58"/>
      <c r="ALX475" s="58"/>
      <c r="ALY475" s="58"/>
      <c r="ALZ475" s="58"/>
      <c r="AMA475" s="58"/>
      <c r="AMB475" s="58"/>
      <c r="AMC475" s="58"/>
      <c r="AMD475" s="58"/>
      <c r="AME475" s="58"/>
      <c r="AMF475" s="58"/>
      <c r="AMG475" s="58"/>
      <c r="AMH475" s="58"/>
      <c r="AMI475" s="58"/>
      <c r="AMJ475" s="58"/>
      <c r="AMK475" s="58"/>
      <c r="AML475" s="58"/>
      <c r="AMM475" s="58"/>
      <c r="AMN475" s="58"/>
      <c r="AMO475" s="58"/>
      <c r="AMP475" s="58"/>
      <c r="AMQ475" s="58"/>
      <c r="AMR475" s="58"/>
      <c r="AMS475" s="58"/>
      <c r="AMT475" s="58"/>
      <c r="AMU475" s="58"/>
      <c r="AMV475" s="58"/>
      <c r="AMW475" s="58"/>
      <c r="AMX475" s="58"/>
      <c r="AMY475" s="58"/>
      <c r="AMZ475" s="58"/>
      <c r="ANA475" s="58"/>
      <c r="ANB475" s="58"/>
      <c r="ANC475" s="58"/>
      <c r="AND475" s="58"/>
      <c r="ANE475" s="58"/>
      <c r="ANF475" s="58"/>
      <c r="ANG475" s="58"/>
      <c r="ANH475" s="58"/>
      <c r="ANI475" s="58"/>
      <c r="ANJ475" s="58"/>
      <c r="ANK475" s="58"/>
      <c r="ANL475" s="58"/>
      <c r="ANM475" s="58"/>
      <c r="ANN475" s="58"/>
      <c r="ANO475" s="58"/>
      <c r="ANP475" s="58"/>
      <c r="ANQ475" s="58"/>
      <c r="ANR475" s="58"/>
      <c r="ANS475" s="58"/>
      <c r="ANT475" s="58"/>
      <c r="ANU475" s="58"/>
      <c r="ANV475" s="58"/>
      <c r="ANW475" s="58"/>
      <c r="ANX475" s="58"/>
      <c r="ANY475" s="58"/>
      <c r="ANZ475" s="58"/>
      <c r="AOA475" s="58"/>
      <c r="AOB475" s="58"/>
      <c r="AOC475" s="58"/>
      <c r="AOD475" s="58"/>
      <c r="AOE475" s="58"/>
      <c r="AOF475" s="58"/>
      <c r="AOG475" s="58"/>
      <c r="AOH475" s="58"/>
      <c r="AOI475" s="58"/>
      <c r="AOJ475" s="58"/>
      <c r="AOK475" s="58"/>
      <c r="AOL475" s="58"/>
      <c r="AOM475" s="58"/>
      <c r="AON475" s="58"/>
      <c r="AOO475" s="58"/>
      <c r="AOP475" s="58"/>
      <c r="AOQ475" s="58"/>
      <c r="AOR475" s="58"/>
      <c r="AOS475" s="58"/>
      <c r="AOT475" s="58"/>
      <c r="AOU475" s="58"/>
      <c r="AOV475" s="58"/>
      <c r="AOW475" s="58"/>
      <c r="AOX475" s="58"/>
      <c r="AOY475" s="58"/>
      <c r="AOZ475" s="58"/>
      <c r="APA475" s="58"/>
      <c r="APB475" s="58"/>
      <c r="APC475" s="58"/>
      <c r="APD475" s="58"/>
      <c r="APE475" s="58"/>
      <c r="APF475" s="58"/>
      <c r="APG475" s="58"/>
      <c r="APH475" s="58"/>
      <c r="API475" s="58"/>
      <c r="APJ475" s="58"/>
      <c r="APK475" s="58"/>
      <c r="APL475" s="58"/>
      <c r="APM475" s="58"/>
      <c r="APN475" s="58"/>
      <c r="APO475" s="58"/>
      <c r="APP475" s="58"/>
      <c r="APQ475" s="58"/>
      <c r="APR475" s="58"/>
      <c r="APS475" s="58"/>
      <c r="APT475" s="58"/>
      <c r="APU475" s="58"/>
      <c r="APV475" s="58"/>
      <c r="APW475" s="58"/>
      <c r="APX475" s="58"/>
      <c r="APY475" s="58"/>
      <c r="APZ475" s="58"/>
      <c r="AQA475" s="58"/>
      <c r="AQB475" s="58"/>
      <c r="AQC475" s="58"/>
      <c r="AQD475" s="58"/>
      <c r="AQE475" s="58"/>
      <c r="AQF475" s="58"/>
      <c r="AQG475" s="58"/>
      <c r="AQH475" s="58"/>
      <c r="AQI475" s="58"/>
      <c r="AQJ475" s="58"/>
      <c r="AQK475" s="58"/>
      <c r="AQL475" s="58"/>
      <c r="AQM475" s="58"/>
      <c r="AQN475" s="58"/>
      <c r="AQO475" s="58"/>
      <c r="AQP475" s="58"/>
      <c r="AQQ475" s="58"/>
      <c r="AQR475" s="58"/>
      <c r="AQS475" s="58"/>
      <c r="AQT475" s="58"/>
      <c r="AQU475" s="58"/>
      <c r="AQV475" s="58"/>
      <c r="AQW475" s="58"/>
      <c r="AQX475" s="58"/>
      <c r="AQY475" s="58"/>
      <c r="AQZ475" s="58"/>
      <c r="ARA475" s="58"/>
      <c r="ARB475" s="58"/>
      <c r="ARC475" s="58"/>
      <c r="ARD475" s="58"/>
      <c r="ARE475" s="58"/>
      <c r="ARF475" s="58"/>
      <c r="ARG475" s="58"/>
      <c r="ARH475" s="58"/>
      <c r="ARI475" s="58"/>
      <c r="ARJ475" s="58"/>
      <c r="ARK475" s="58"/>
      <c r="ARL475" s="58"/>
      <c r="ARM475" s="58"/>
      <c r="ARN475" s="58"/>
      <c r="ARO475" s="58"/>
      <c r="ARP475" s="58"/>
      <c r="ARQ475" s="58"/>
      <c r="ARR475" s="58"/>
      <c r="ARS475" s="58"/>
      <c r="ART475" s="58"/>
      <c r="ARU475" s="58"/>
      <c r="ARV475" s="58"/>
      <c r="ARW475" s="58"/>
      <c r="ARX475" s="58"/>
      <c r="ARY475" s="58"/>
      <c r="ARZ475" s="58"/>
      <c r="ASA475" s="58"/>
      <c r="ASB475" s="58"/>
      <c r="ASC475" s="58"/>
      <c r="ASD475" s="58"/>
      <c r="ASE475" s="58"/>
      <c r="ASF475" s="58"/>
      <c r="ASG475" s="58"/>
      <c r="ASH475" s="58"/>
      <c r="ASI475" s="58"/>
      <c r="ASJ475" s="58"/>
      <c r="ASK475" s="58"/>
      <c r="ASL475" s="58"/>
      <c r="ASM475" s="58"/>
      <c r="ASN475" s="58"/>
      <c r="ASO475" s="58"/>
      <c r="ASP475" s="58"/>
      <c r="ASQ475" s="58"/>
      <c r="ASR475" s="58"/>
      <c r="ASS475" s="58"/>
      <c r="AST475" s="58"/>
      <c r="ASU475" s="58"/>
      <c r="ASV475" s="58"/>
      <c r="ASW475" s="58"/>
      <c r="ASX475" s="58"/>
      <c r="ASY475" s="58"/>
      <c r="ASZ475" s="58"/>
      <c r="ATA475" s="58"/>
      <c r="ATB475" s="58"/>
      <c r="ATC475" s="58"/>
      <c r="ATD475" s="58"/>
      <c r="ATE475" s="58"/>
      <c r="ATF475" s="58"/>
      <c r="ATG475" s="58"/>
      <c r="ATH475" s="58"/>
      <c r="ATI475" s="58"/>
      <c r="ATJ475" s="58"/>
      <c r="ATK475" s="58"/>
      <c r="ATL475" s="58"/>
      <c r="ATM475" s="58"/>
      <c r="ATN475" s="58"/>
      <c r="ATO475" s="58"/>
      <c r="ATP475" s="58"/>
      <c r="ATQ475" s="58"/>
      <c r="ATR475" s="58"/>
      <c r="ATS475" s="58"/>
      <c r="ATT475" s="58"/>
      <c r="ATU475" s="58"/>
      <c r="ATV475" s="58"/>
      <c r="ATW475" s="58"/>
      <c r="ATX475" s="58"/>
      <c r="ATY475" s="58"/>
      <c r="ATZ475" s="58"/>
      <c r="AUA475" s="58"/>
      <c r="AUB475" s="58"/>
      <c r="AUC475" s="58"/>
      <c r="AUD475" s="58"/>
      <c r="AUE475" s="58"/>
      <c r="AUF475" s="58"/>
      <c r="AUG475" s="58"/>
      <c r="AUH475" s="58"/>
      <c r="AUI475" s="58"/>
      <c r="AUJ475" s="58"/>
      <c r="AUK475" s="58"/>
      <c r="AUL475" s="58"/>
      <c r="AUM475" s="58"/>
      <c r="AUN475" s="58"/>
      <c r="AUO475" s="58"/>
      <c r="AUP475" s="58"/>
      <c r="AUQ475" s="58"/>
      <c r="AUR475" s="58"/>
      <c r="AUS475" s="58"/>
      <c r="AUT475" s="58"/>
      <c r="AUU475" s="58"/>
      <c r="AUV475" s="58"/>
      <c r="AUW475" s="58"/>
      <c r="AUX475" s="58"/>
      <c r="AUY475" s="58"/>
      <c r="AUZ475" s="58"/>
      <c r="AVA475" s="58"/>
      <c r="AVB475" s="58"/>
      <c r="AVC475" s="58"/>
      <c r="AVD475" s="58"/>
      <c r="AVE475" s="58"/>
      <c r="AVF475" s="58"/>
      <c r="AVG475" s="58"/>
      <c r="AVH475" s="58"/>
      <c r="AVI475" s="58"/>
      <c r="AVJ475" s="58"/>
      <c r="AVK475" s="58"/>
      <c r="AVL475" s="58"/>
      <c r="AVM475" s="58"/>
      <c r="AVN475" s="58"/>
      <c r="AVO475" s="58"/>
      <c r="AVP475" s="58"/>
      <c r="AVQ475" s="58"/>
      <c r="AVR475" s="58"/>
      <c r="AVS475" s="58"/>
      <c r="AVT475" s="58"/>
      <c r="AVU475" s="58"/>
      <c r="AVV475" s="58"/>
      <c r="AVW475" s="58"/>
      <c r="AVX475" s="58"/>
      <c r="AVY475" s="58"/>
      <c r="AVZ475" s="58"/>
      <c r="AWA475" s="58"/>
      <c r="AWB475" s="58"/>
      <c r="AWC475" s="58"/>
      <c r="AWD475" s="58"/>
      <c r="AWE475" s="58"/>
      <c r="AWF475" s="58"/>
      <c r="AWG475" s="58"/>
      <c r="AWH475" s="58"/>
      <c r="AWI475" s="58"/>
      <c r="AWJ475" s="58"/>
      <c r="AWK475" s="58"/>
      <c r="AWL475" s="58"/>
      <c r="AWM475" s="58"/>
      <c r="AWN475" s="58"/>
      <c r="AWO475" s="58"/>
      <c r="AWP475" s="58"/>
      <c r="AWQ475" s="58"/>
      <c r="AWR475" s="58"/>
      <c r="AWS475" s="58"/>
      <c r="AWT475" s="58"/>
      <c r="AWU475" s="58"/>
      <c r="AWV475" s="58"/>
      <c r="AWW475" s="58"/>
      <c r="AWX475" s="58"/>
      <c r="AWY475" s="58"/>
      <c r="AWZ475" s="58"/>
      <c r="AXA475" s="58"/>
      <c r="AXB475" s="58"/>
      <c r="AXC475" s="58"/>
      <c r="AXD475" s="58"/>
      <c r="AXE475" s="58"/>
      <c r="AXF475" s="58"/>
      <c r="AXG475" s="58"/>
      <c r="AXH475" s="58"/>
      <c r="AXI475" s="58"/>
      <c r="AXJ475" s="58"/>
      <c r="AXK475" s="58"/>
      <c r="AXL475" s="58"/>
      <c r="AXM475" s="58"/>
      <c r="AXN475" s="58"/>
      <c r="AXO475" s="58"/>
      <c r="AXP475" s="58"/>
      <c r="AXQ475" s="58"/>
      <c r="AXR475" s="58"/>
      <c r="AXS475" s="58"/>
      <c r="AXT475" s="58"/>
      <c r="AXU475" s="58"/>
      <c r="AXV475" s="58"/>
      <c r="AXW475" s="58"/>
      <c r="AXX475" s="58"/>
      <c r="AXY475" s="58"/>
      <c r="AXZ475" s="58"/>
      <c r="AYA475" s="58"/>
      <c r="AYB475" s="58"/>
      <c r="AYC475" s="58"/>
      <c r="AYD475" s="58"/>
      <c r="AYE475" s="58"/>
      <c r="AYF475" s="58"/>
      <c r="AYG475" s="58"/>
      <c r="AYH475" s="58"/>
      <c r="AYI475" s="58"/>
      <c r="AYJ475" s="58"/>
      <c r="AYK475" s="58"/>
      <c r="AYL475" s="58"/>
      <c r="AYM475" s="58"/>
      <c r="AYN475" s="58"/>
      <c r="AYO475" s="58"/>
      <c r="AYP475" s="58"/>
      <c r="AYQ475" s="58"/>
      <c r="AYR475" s="58"/>
      <c r="AYS475" s="58"/>
      <c r="AYT475" s="58"/>
      <c r="AYU475" s="58"/>
      <c r="AYV475" s="58"/>
      <c r="AYW475" s="58"/>
      <c r="AYX475" s="58"/>
      <c r="AYY475" s="58"/>
      <c r="AYZ475" s="58"/>
      <c r="AZA475" s="58"/>
      <c r="AZB475" s="58"/>
      <c r="AZC475" s="58"/>
      <c r="AZD475" s="58"/>
      <c r="AZE475" s="58"/>
      <c r="AZF475" s="58"/>
      <c r="AZG475" s="58"/>
      <c r="AZH475" s="58"/>
      <c r="AZI475" s="58"/>
      <c r="AZJ475" s="58"/>
      <c r="AZK475" s="58"/>
      <c r="AZL475" s="58"/>
      <c r="AZM475" s="58"/>
      <c r="AZN475" s="58"/>
      <c r="AZO475" s="58"/>
      <c r="AZP475" s="58"/>
      <c r="AZQ475" s="58"/>
      <c r="AZR475" s="58"/>
      <c r="AZS475" s="58"/>
      <c r="AZT475" s="58"/>
      <c r="AZU475" s="58"/>
      <c r="AZV475" s="58"/>
      <c r="AZW475" s="58"/>
      <c r="AZX475" s="58"/>
      <c r="AZY475" s="58"/>
      <c r="AZZ475" s="58"/>
      <c r="BAA475" s="58"/>
      <c r="BAB475" s="58"/>
      <c r="BAC475" s="58"/>
      <c r="BAD475" s="58"/>
      <c r="BAE475" s="58"/>
      <c r="BAF475" s="58"/>
      <c r="BAG475" s="58"/>
      <c r="BAH475" s="58"/>
      <c r="BAI475" s="58"/>
      <c r="BAJ475" s="58"/>
      <c r="BAK475" s="58"/>
      <c r="BAL475" s="58"/>
      <c r="BAM475" s="58"/>
      <c r="BAN475" s="58"/>
      <c r="BAO475" s="58"/>
      <c r="BAP475" s="58"/>
      <c r="BAQ475" s="58"/>
      <c r="BAR475" s="58"/>
      <c r="BAS475" s="58"/>
      <c r="BAT475" s="58"/>
      <c r="BAU475" s="58"/>
      <c r="BAV475" s="58"/>
      <c r="BAW475" s="58"/>
      <c r="BAX475" s="58"/>
      <c r="BAY475" s="58"/>
      <c r="BAZ475" s="58"/>
      <c r="BBA475" s="58"/>
      <c r="BBB475" s="58"/>
      <c r="BBC475" s="58"/>
      <c r="BBD475" s="58"/>
      <c r="BBE475" s="58"/>
      <c r="BBF475" s="58"/>
      <c r="BBG475" s="58"/>
      <c r="BBH475" s="58"/>
      <c r="BBI475" s="58"/>
      <c r="BBJ475" s="58"/>
      <c r="BBK475" s="58"/>
      <c r="BBL475" s="58"/>
      <c r="BBM475" s="58"/>
      <c r="BBN475" s="58"/>
      <c r="BBO475" s="58"/>
      <c r="BBP475" s="58"/>
      <c r="BBQ475" s="58"/>
      <c r="BBR475" s="58"/>
      <c r="BBS475" s="58"/>
      <c r="BBT475" s="58"/>
      <c r="BBU475" s="58"/>
      <c r="BBV475" s="58"/>
      <c r="BBW475" s="58"/>
      <c r="BBX475" s="58"/>
      <c r="BBY475" s="58"/>
      <c r="BBZ475" s="58"/>
      <c r="BCA475" s="58"/>
      <c r="BCB475" s="58"/>
      <c r="BCC475" s="58"/>
      <c r="BCD475" s="58"/>
      <c r="BCE475" s="58"/>
      <c r="BCF475" s="58"/>
      <c r="BCG475" s="58"/>
      <c r="BCH475" s="58"/>
      <c r="BCI475" s="58"/>
      <c r="BCJ475" s="58"/>
      <c r="BCK475" s="58"/>
      <c r="BCL475" s="58"/>
      <c r="BCM475" s="58"/>
      <c r="BCN475" s="58"/>
      <c r="BCO475" s="58"/>
      <c r="BCP475" s="58"/>
      <c r="BCQ475" s="58"/>
      <c r="BCR475" s="58"/>
      <c r="BCS475" s="58"/>
      <c r="BCT475" s="58"/>
      <c r="BCU475" s="58"/>
      <c r="BCV475" s="58"/>
      <c r="BCW475" s="58"/>
      <c r="BCX475" s="58"/>
      <c r="BCY475" s="58"/>
      <c r="BCZ475" s="58"/>
      <c r="BDA475" s="58"/>
      <c r="BDB475" s="58"/>
      <c r="BDC475" s="58"/>
      <c r="BDD475" s="58"/>
      <c r="BDE475" s="58"/>
      <c r="BDF475" s="58"/>
      <c r="BDG475" s="58"/>
      <c r="BDH475" s="58"/>
      <c r="BDI475" s="58"/>
      <c r="BDJ475" s="58"/>
      <c r="BDK475" s="58"/>
      <c r="BDL475" s="58"/>
      <c r="BDM475" s="58"/>
      <c r="BDN475" s="58"/>
      <c r="BDO475" s="58"/>
      <c r="BDP475" s="58"/>
      <c r="BDQ475" s="58"/>
      <c r="BDR475" s="58"/>
      <c r="BDS475" s="58"/>
      <c r="BDT475" s="58"/>
      <c r="BDU475" s="58"/>
      <c r="BDV475" s="58"/>
      <c r="BDW475" s="58"/>
      <c r="BDX475" s="58"/>
      <c r="BDY475" s="58"/>
      <c r="BDZ475" s="58"/>
      <c r="BEA475" s="58"/>
      <c r="BEB475" s="58"/>
      <c r="BEC475" s="58"/>
      <c r="BED475" s="58"/>
      <c r="BEE475" s="58"/>
      <c r="BEF475" s="58"/>
      <c r="BEG475" s="58"/>
      <c r="BEH475" s="58"/>
      <c r="BEI475" s="58"/>
      <c r="BEJ475" s="58"/>
      <c r="BEK475" s="58"/>
      <c r="BEL475" s="58"/>
      <c r="BEM475" s="58"/>
      <c r="BEN475" s="58"/>
      <c r="BEO475" s="58"/>
      <c r="BEP475" s="58"/>
      <c r="BEQ475" s="58"/>
      <c r="BER475" s="58"/>
      <c r="BES475" s="58"/>
      <c r="BET475" s="58"/>
      <c r="BEU475" s="58"/>
      <c r="BEV475" s="58"/>
      <c r="BEW475" s="58"/>
      <c r="BEX475" s="58"/>
      <c r="BEY475" s="58"/>
      <c r="BEZ475" s="58"/>
      <c r="BFA475" s="58"/>
      <c r="BFB475" s="58"/>
      <c r="BFC475" s="58"/>
      <c r="BFD475" s="58"/>
      <c r="BFE475" s="58"/>
      <c r="BFF475" s="58"/>
      <c r="BFG475" s="58"/>
      <c r="BFH475" s="58"/>
      <c r="BFI475" s="58"/>
      <c r="BFJ475" s="58"/>
      <c r="BFK475" s="58"/>
      <c r="BFL475" s="58"/>
      <c r="BFM475" s="58"/>
      <c r="BFN475" s="58"/>
      <c r="BFO475" s="58"/>
      <c r="BFP475" s="58"/>
      <c r="BFQ475" s="58"/>
      <c r="BFR475" s="58"/>
      <c r="BFS475" s="58"/>
      <c r="BFT475" s="58"/>
      <c r="BFU475" s="58"/>
      <c r="BFV475" s="58"/>
      <c r="BFW475" s="58"/>
      <c r="BFX475" s="58"/>
      <c r="BFY475" s="58"/>
      <c r="BFZ475" s="58"/>
      <c r="BGA475" s="58"/>
      <c r="BGB475" s="58"/>
      <c r="BGC475" s="58"/>
      <c r="BGD475" s="58"/>
      <c r="BGE475" s="58"/>
      <c r="BGF475" s="58"/>
      <c r="BGG475" s="58"/>
      <c r="BGH475" s="58"/>
      <c r="BGI475" s="58"/>
      <c r="BGJ475" s="58"/>
      <c r="BGK475" s="58"/>
      <c r="BGL475" s="58"/>
      <c r="BGM475" s="58"/>
      <c r="BGN475" s="58"/>
      <c r="BGO475" s="58"/>
      <c r="BGP475" s="58"/>
      <c r="BGQ475" s="58"/>
      <c r="BGR475" s="58"/>
      <c r="BGS475" s="58"/>
      <c r="BGT475" s="58"/>
      <c r="BGU475" s="58"/>
      <c r="BGV475" s="58"/>
      <c r="BGW475" s="58"/>
      <c r="BGX475" s="58"/>
      <c r="BGY475" s="58"/>
      <c r="BGZ475" s="58"/>
      <c r="BHA475" s="58"/>
      <c r="BHB475" s="58"/>
      <c r="BHC475" s="58"/>
      <c r="BHD475" s="58"/>
      <c r="BHE475" s="58"/>
      <c r="BHF475" s="58"/>
      <c r="BHG475" s="58"/>
      <c r="BHH475" s="58"/>
      <c r="BHI475" s="58"/>
      <c r="BHJ475" s="58"/>
      <c r="BHK475" s="58"/>
      <c r="BHL475" s="58"/>
      <c r="BHM475" s="58"/>
      <c r="BHN475" s="58"/>
      <c r="BHO475" s="58"/>
      <c r="BHP475" s="58"/>
      <c r="BHQ475" s="58"/>
      <c r="BHR475" s="58"/>
      <c r="BHS475" s="58"/>
      <c r="BHT475" s="58"/>
      <c r="BHU475" s="58"/>
      <c r="BHV475" s="58"/>
      <c r="BHW475" s="58"/>
      <c r="BHX475" s="58"/>
      <c r="BHY475" s="58"/>
      <c r="BHZ475" s="58"/>
      <c r="BIA475" s="58"/>
      <c r="BIB475" s="58"/>
      <c r="BIC475" s="58"/>
      <c r="BID475" s="58"/>
      <c r="BIE475" s="58"/>
      <c r="BIF475" s="58"/>
      <c r="BIG475" s="58"/>
      <c r="BIH475" s="58"/>
      <c r="BII475" s="58"/>
      <c r="BIJ475" s="58"/>
      <c r="BIK475" s="58"/>
      <c r="BIL475" s="58"/>
      <c r="BIM475" s="58"/>
      <c r="BIN475" s="58"/>
      <c r="BIO475" s="58"/>
      <c r="BIP475" s="58"/>
      <c r="BIQ475" s="58"/>
      <c r="BIR475" s="58"/>
      <c r="BIS475" s="58"/>
      <c r="BIT475" s="58"/>
      <c r="BIU475" s="58"/>
      <c r="BIV475" s="58"/>
      <c r="BIW475" s="58"/>
      <c r="BIX475" s="58"/>
      <c r="BIY475" s="58"/>
      <c r="BIZ475" s="58"/>
      <c r="BJA475" s="58"/>
      <c r="BJB475" s="58"/>
      <c r="BJC475" s="58"/>
      <c r="BJD475" s="58"/>
      <c r="BJE475" s="58"/>
      <c r="BJF475" s="58"/>
      <c r="BJG475" s="58"/>
      <c r="BJH475" s="58"/>
      <c r="BJI475" s="58"/>
      <c r="BJJ475" s="58"/>
      <c r="BJK475" s="58"/>
      <c r="BJL475" s="58"/>
      <c r="BJM475" s="58"/>
      <c r="BJN475" s="58"/>
      <c r="BJO475" s="58"/>
      <c r="BJP475" s="58"/>
      <c r="BJQ475" s="58"/>
      <c r="BJR475" s="58"/>
      <c r="BJS475" s="58"/>
      <c r="BJT475" s="58"/>
      <c r="BJU475" s="58"/>
      <c r="BJV475" s="58"/>
      <c r="BJW475" s="58"/>
      <c r="BJX475" s="58"/>
      <c r="BJY475" s="58"/>
      <c r="BJZ475" s="58"/>
      <c r="BKA475" s="58"/>
      <c r="BKB475" s="58"/>
      <c r="BKC475" s="58"/>
      <c r="BKD475" s="58"/>
      <c r="BKE475" s="58"/>
      <c r="BKF475" s="58"/>
      <c r="BKG475" s="58"/>
      <c r="BKH475" s="58"/>
      <c r="BKI475" s="58"/>
      <c r="BKJ475" s="58"/>
      <c r="BKK475" s="58"/>
      <c r="BKL475" s="58"/>
      <c r="BKM475" s="58"/>
      <c r="BKN475" s="58"/>
      <c r="BKO475" s="58"/>
      <c r="BKP475" s="58"/>
      <c r="BKQ475" s="58"/>
      <c r="BKR475" s="58"/>
      <c r="BKS475" s="58"/>
      <c r="BKT475" s="58"/>
      <c r="BKU475" s="58"/>
      <c r="BKV475" s="58"/>
      <c r="BKW475" s="58"/>
      <c r="BKX475" s="58"/>
      <c r="BKY475" s="58"/>
      <c r="BKZ475" s="58"/>
      <c r="BLA475" s="58"/>
      <c r="BLB475" s="58"/>
      <c r="BLC475" s="58"/>
      <c r="BLD475" s="58"/>
      <c r="BLE475" s="58"/>
      <c r="BLF475" s="58"/>
      <c r="BLG475" s="58"/>
      <c r="BLH475" s="58"/>
      <c r="BLI475" s="58"/>
      <c r="BLJ475" s="58"/>
      <c r="BLK475" s="58"/>
      <c r="BLL475" s="58"/>
      <c r="BLM475" s="58"/>
      <c r="BLN475" s="58"/>
      <c r="BLO475" s="58"/>
      <c r="BLP475" s="58"/>
      <c r="BLQ475" s="58"/>
      <c r="BLR475" s="58"/>
      <c r="BLS475" s="58"/>
      <c r="BLT475" s="58"/>
      <c r="BLU475" s="58"/>
      <c r="BLV475" s="58"/>
      <c r="BLW475" s="58"/>
      <c r="BLX475" s="58"/>
      <c r="BLY475" s="58"/>
      <c r="BLZ475" s="58"/>
      <c r="BMA475" s="58"/>
      <c r="BMB475" s="58"/>
      <c r="BMC475" s="58"/>
      <c r="BMD475" s="58"/>
      <c r="BME475" s="58"/>
      <c r="BMF475" s="58"/>
      <c r="BMG475" s="58"/>
      <c r="BMH475" s="58"/>
      <c r="BMI475" s="58"/>
      <c r="BMJ475" s="58"/>
      <c r="BMK475" s="58"/>
      <c r="BML475" s="58"/>
      <c r="BMM475" s="58"/>
      <c r="BMN475" s="58"/>
      <c r="BMO475" s="58"/>
      <c r="BMP475" s="58"/>
      <c r="BMQ475" s="58"/>
      <c r="BMR475" s="58"/>
      <c r="BMS475" s="58"/>
      <c r="BMT475" s="58"/>
      <c r="BMU475" s="58"/>
      <c r="BMV475" s="58"/>
      <c r="BMW475" s="58"/>
      <c r="BMX475" s="58"/>
      <c r="BMY475" s="58"/>
      <c r="BMZ475" s="58"/>
      <c r="BNA475" s="58"/>
      <c r="BNB475" s="58"/>
      <c r="BNC475" s="58"/>
      <c r="BND475" s="58"/>
      <c r="BNE475" s="58"/>
      <c r="BNF475" s="58"/>
      <c r="BNG475" s="58"/>
      <c r="BNH475" s="58"/>
      <c r="BNI475" s="58"/>
      <c r="BNJ475" s="58"/>
      <c r="BNK475" s="58"/>
      <c r="BNL475" s="58"/>
      <c r="BNM475" s="58"/>
      <c r="BNN475" s="58"/>
      <c r="BNO475" s="58"/>
      <c r="BNP475" s="58"/>
      <c r="BNQ475" s="58"/>
      <c r="BNR475" s="58"/>
      <c r="BNS475" s="58"/>
      <c r="BNT475" s="58"/>
      <c r="BNU475" s="58"/>
      <c r="BNV475" s="58"/>
      <c r="BNW475" s="58"/>
      <c r="BNX475" s="58"/>
      <c r="BNY475" s="58"/>
      <c r="BNZ475" s="58"/>
      <c r="BOA475" s="58"/>
      <c r="BOB475" s="58"/>
      <c r="BOC475" s="58"/>
      <c r="BOD475" s="58"/>
      <c r="BOE475" s="58"/>
      <c r="BOF475" s="58"/>
      <c r="BOG475" s="58"/>
      <c r="BOH475" s="58"/>
      <c r="BOI475" s="58"/>
      <c r="BOJ475" s="58"/>
      <c r="BOK475" s="58"/>
      <c r="BOL475" s="58"/>
      <c r="BOM475" s="58"/>
      <c r="BON475" s="58"/>
      <c r="BOO475" s="58"/>
      <c r="BOP475" s="58"/>
      <c r="BOQ475" s="58"/>
      <c r="BOR475" s="58"/>
      <c r="BOS475" s="58"/>
      <c r="BOT475" s="58"/>
      <c r="BOU475" s="58"/>
      <c r="BOV475" s="58"/>
      <c r="BOW475" s="58"/>
      <c r="BOX475" s="58"/>
      <c r="BOY475" s="58"/>
      <c r="BOZ475" s="58"/>
      <c r="BPA475" s="58"/>
      <c r="BPB475" s="58"/>
      <c r="BPC475" s="58"/>
      <c r="BPD475" s="58"/>
      <c r="BPE475" s="58"/>
      <c r="BPF475" s="58"/>
      <c r="BPG475" s="58"/>
      <c r="BPH475" s="58"/>
      <c r="BPI475" s="58"/>
      <c r="BPJ475" s="58"/>
      <c r="BPK475" s="58"/>
      <c r="BPL475" s="58"/>
      <c r="BPM475" s="58"/>
      <c r="BPN475" s="58"/>
      <c r="BPO475" s="58"/>
      <c r="BPP475" s="58"/>
      <c r="BPQ475" s="58"/>
      <c r="BPR475" s="58"/>
      <c r="BPS475" s="58"/>
      <c r="BPT475" s="58"/>
      <c r="BPU475" s="58"/>
      <c r="BPV475" s="58"/>
      <c r="BPW475" s="58"/>
      <c r="BPX475" s="58"/>
      <c r="BPY475" s="58"/>
      <c r="BPZ475" s="58"/>
      <c r="BQA475" s="58"/>
      <c r="BQB475" s="58"/>
      <c r="BQC475" s="58"/>
      <c r="BQD475" s="58"/>
      <c r="BQE475" s="58"/>
      <c r="BQF475" s="58"/>
      <c r="BQG475" s="58"/>
      <c r="BQH475" s="58"/>
      <c r="BQI475" s="58"/>
      <c r="BQJ475" s="58"/>
      <c r="BQK475" s="58"/>
      <c r="BQL475" s="58"/>
      <c r="BQM475" s="58"/>
      <c r="BQN475" s="58"/>
      <c r="BQO475" s="58"/>
      <c r="BQP475" s="58"/>
      <c r="BQQ475" s="58"/>
      <c r="BQR475" s="58"/>
      <c r="BQS475" s="58"/>
      <c r="BQT475" s="58"/>
      <c r="BQU475" s="58"/>
      <c r="BQV475" s="58"/>
      <c r="BQW475" s="58"/>
      <c r="BQX475" s="58"/>
      <c r="BQY475" s="58"/>
      <c r="BQZ475" s="58"/>
      <c r="BRA475" s="58"/>
      <c r="BRB475" s="58"/>
      <c r="BRC475" s="58"/>
      <c r="BRD475" s="58"/>
      <c r="BRE475" s="58"/>
      <c r="BRF475" s="58"/>
      <c r="BRG475" s="58"/>
      <c r="BRH475" s="58"/>
      <c r="BRI475" s="58"/>
      <c r="BRJ475" s="58"/>
      <c r="BRK475" s="58"/>
      <c r="BRL475" s="58"/>
      <c r="BRM475" s="58"/>
      <c r="BRN475" s="58"/>
      <c r="BRO475" s="58"/>
      <c r="BRP475" s="58"/>
      <c r="BRQ475" s="58"/>
      <c r="BRR475" s="58"/>
      <c r="BRS475" s="58"/>
      <c r="BRT475" s="58"/>
      <c r="BRU475" s="58"/>
      <c r="BRV475" s="58"/>
      <c r="BRW475" s="58"/>
      <c r="BRX475" s="58"/>
      <c r="BRY475" s="58"/>
      <c r="BRZ475" s="58"/>
      <c r="BSA475" s="58"/>
      <c r="BSB475" s="58"/>
      <c r="BSC475" s="58"/>
      <c r="BSD475" s="58"/>
      <c r="BSE475" s="58"/>
      <c r="BSF475" s="58"/>
      <c r="BSG475" s="58"/>
      <c r="BSH475" s="58"/>
      <c r="BSI475" s="58"/>
      <c r="BSJ475" s="58"/>
      <c r="BSK475" s="58"/>
      <c r="BSL475" s="58"/>
      <c r="BSM475" s="58"/>
      <c r="BSN475" s="58"/>
      <c r="BSO475" s="58"/>
      <c r="BSP475" s="58"/>
      <c r="BSQ475" s="58"/>
      <c r="BSR475" s="58"/>
      <c r="BSS475" s="58"/>
      <c r="BST475" s="58"/>
      <c r="BSU475" s="58"/>
      <c r="BSV475" s="58"/>
      <c r="BSW475" s="58"/>
      <c r="BSX475" s="58"/>
      <c r="BSY475" s="58"/>
      <c r="BSZ475" s="58"/>
      <c r="BTA475" s="58"/>
      <c r="BTB475" s="58"/>
      <c r="BTC475" s="58"/>
      <c r="BTD475" s="58"/>
      <c r="BTE475" s="58"/>
      <c r="BTF475" s="58"/>
      <c r="BTG475" s="58"/>
      <c r="BTH475" s="58"/>
      <c r="BTI475" s="58"/>
      <c r="BTJ475" s="58"/>
      <c r="BTK475" s="58"/>
      <c r="BTL475" s="58"/>
      <c r="BTM475" s="58"/>
      <c r="BTN475" s="58"/>
      <c r="BTO475" s="58"/>
      <c r="BTP475" s="58"/>
      <c r="BTQ475" s="58"/>
      <c r="BTR475" s="58"/>
      <c r="BTS475" s="58"/>
      <c r="BTT475" s="58"/>
      <c r="BTU475" s="58"/>
      <c r="BTV475" s="58"/>
      <c r="BTW475" s="58"/>
      <c r="BTX475" s="58"/>
      <c r="BTY475" s="58"/>
      <c r="BTZ475" s="58"/>
      <c r="BUA475" s="58"/>
      <c r="BUB475" s="58"/>
      <c r="BUC475" s="58"/>
      <c r="BUD475" s="58"/>
      <c r="BUE475" s="58"/>
      <c r="BUF475" s="58"/>
      <c r="BUG475" s="58"/>
      <c r="BUH475" s="58"/>
      <c r="BUI475" s="58"/>
      <c r="BUJ475" s="58"/>
      <c r="BUK475" s="58"/>
      <c r="BUL475" s="58"/>
      <c r="BUM475" s="58"/>
      <c r="BUN475" s="58"/>
      <c r="BUO475" s="58"/>
      <c r="BUP475" s="58"/>
      <c r="BUQ475" s="58"/>
      <c r="BUR475" s="58"/>
      <c r="BUS475" s="58"/>
      <c r="BUT475" s="58"/>
      <c r="BUU475" s="58"/>
      <c r="BUV475" s="58"/>
      <c r="BUW475" s="58"/>
      <c r="BUX475" s="58"/>
      <c r="BUY475" s="58"/>
      <c r="BUZ475" s="58"/>
      <c r="BVA475" s="58"/>
      <c r="BVB475" s="58"/>
      <c r="BVC475" s="58"/>
      <c r="BVD475" s="58"/>
      <c r="BVE475" s="58"/>
      <c r="BVF475" s="58"/>
      <c r="BVG475" s="58"/>
      <c r="BVH475" s="58"/>
      <c r="BVI475" s="58"/>
      <c r="BVJ475" s="58"/>
      <c r="BVK475" s="58"/>
      <c r="BVL475" s="58"/>
      <c r="BVM475" s="58"/>
      <c r="BVN475" s="58"/>
      <c r="BVO475" s="58"/>
      <c r="BVP475" s="58"/>
      <c r="BVQ475" s="58"/>
      <c r="BVR475" s="58"/>
      <c r="BVS475" s="58"/>
      <c r="BVT475" s="58"/>
      <c r="BVU475" s="58"/>
      <c r="BVV475" s="58"/>
      <c r="BVW475" s="58"/>
      <c r="BVX475" s="58"/>
      <c r="BVY475" s="58"/>
      <c r="BVZ475" s="58"/>
      <c r="BWA475" s="58"/>
      <c r="BWB475" s="58"/>
      <c r="BWC475" s="58"/>
      <c r="BWD475" s="58"/>
      <c r="BWE475" s="58"/>
      <c r="BWF475" s="58"/>
      <c r="BWG475" s="58"/>
      <c r="BWH475" s="58"/>
      <c r="BWI475" s="58"/>
      <c r="BWJ475" s="58"/>
      <c r="BWK475" s="58"/>
      <c r="BWL475" s="58"/>
      <c r="BWM475" s="58"/>
      <c r="BWN475" s="58"/>
      <c r="BWO475" s="58"/>
      <c r="BWP475" s="58"/>
      <c r="BWQ475" s="58"/>
      <c r="BWR475" s="58"/>
      <c r="BWS475" s="58"/>
      <c r="BWT475" s="58"/>
      <c r="BWU475" s="58"/>
      <c r="BWV475" s="58"/>
      <c r="BWW475" s="58"/>
      <c r="BWX475" s="58"/>
      <c r="BWY475" s="58"/>
      <c r="BWZ475" s="58"/>
      <c r="BXA475" s="58"/>
      <c r="BXB475" s="58"/>
      <c r="BXC475" s="58"/>
      <c r="BXD475" s="58"/>
      <c r="BXE475" s="58"/>
      <c r="BXF475" s="58"/>
      <c r="BXG475" s="58"/>
      <c r="BXH475" s="58"/>
      <c r="BXI475" s="58"/>
      <c r="BXJ475" s="58"/>
      <c r="BXK475" s="58"/>
      <c r="BXL475" s="58"/>
      <c r="BXM475" s="58"/>
      <c r="BXN475" s="58"/>
      <c r="BXO475" s="58"/>
      <c r="BXP475" s="58"/>
      <c r="BXQ475" s="58"/>
      <c r="BXR475" s="58"/>
      <c r="BXS475" s="58"/>
      <c r="BXT475" s="58"/>
      <c r="BXU475" s="58"/>
      <c r="BXV475" s="58"/>
      <c r="BXW475" s="58"/>
      <c r="BXX475" s="58"/>
      <c r="BXY475" s="58"/>
      <c r="BXZ475" s="58"/>
      <c r="BYA475" s="58"/>
      <c r="BYB475" s="58"/>
      <c r="BYC475" s="58"/>
      <c r="BYD475" s="58"/>
      <c r="BYE475" s="58"/>
      <c r="BYF475" s="58"/>
      <c r="BYG475" s="58"/>
      <c r="BYH475" s="58"/>
      <c r="BYI475" s="58"/>
      <c r="BYJ475" s="58"/>
      <c r="BYK475" s="58"/>
      <c r="BYL475" s="58"/>
      <c r="BYM475" s="58"/>
      <c r="BYN475" s="58"/>
      <c r="BYO475" s="58"/>
      <c r="BYP475" s="58"/>
      <c r="BYQ475" s="58"/>
      <c r="BYR475" s="58"/>
      <c r="BYS475" s="58"/>
      <c r="BYT475" s="58"/>
      <c r="BYU475" s="58"/>
      <c r="BYV475" s="58"/>
      <c r="BYW475" s="58"/>
      <c r="BYX475" s="58"/>
      <c r="BYY475" s="58"/>
      <c r="BYZ475" s="58"/>
      <c r="BZA475" s="58"/>
      <c r="BZB475" s="58"/>
      <c r="BZC475" s="58"/>
      <c r="BZD475" s="58"/>
      <c r="BZE475" s="58"/>
      <c r="BZF475" s="58"/>
      <c r="BZG475" s="58"/>
      <c r="BZH475" s="58"/>
      <c r="BZI475" s="58"/>
      <c r="BZJ475" s="58"/>
      <c r="BZK475" s="58"/>
      <c r="BZL475" s="58"/>
      <c r="BZM475" s="58"/>
      <c r="BZN475" s="58"/>
      <c r="BZO475" s="58"/>
      <c r="BZP475" s="58"/>
      <c r="BZQ475" s="58"/>
      <c r="BZR475" s="58"/>
      <c r="BZS475" s="58"/>
      <c r="BZT475" s="58"/>
      <c r="BZU475" s="58"/>
      <c r="BZV475" s="58"/>
      <c r="BZW475" s="58"/>
      <c r="BZX475" s="58"/>
      <c r="BZY475" s="58"/>
      <c r="BZZ475" s="58"/>
      <c r="CAA475" s="58"/>
      <c r="CAB475" s="58"/>
      <c r="CAC475" s="58"/>
      <c r="CAD475" s="58"/>
      <c r="CAE475" s="58"/>
      <c r="CAF475" s="58"/>
      <c r="CAG475" s="58"/>
      <c r="CAH475" s="58"/>
      <c r="CAI475" s="58"/>
      <c r="CAJ475" s="58"/>
      <c r="CAK475" s="58"/>
      <c r="CAL475" s="58"/>
      <c r="CAM475" s="58"/>
      <c r="CAN475" s="58"/>
      <c r="CAO475" s="58"/>
      <c r="CAP475" s="58"/>
      <c r="CAQ475" s="58"/>
      <c r="CAR475" s="58"/>
      <c r="CAS475" s="58"/>
      <c r="CAT475" s="58"/>
      <c r="CAU475" s="58"/>
      <c r="CAV475" s="58"/>
      <c r="CAW475" s="58"/>
      <c r="CAX475" s="58"/>
      <c r="CAY475" s="58"/>
      <c r="CAZ475" s="58"/>
      <c r="CBA475" s="58"/>
      <c r="CBB475" s="58"/>
      <c r="CBC475" s="58"/>
      <c r="CBD475" s="58"/>
      <c r="CBE475" s="58"/>
      <c r="CBF475" s="58"/>
      <c r="CBG475" s="58"/>
      <c r="CBH475" s="58"/>
      <c r="CBI475" s="58"/>
      <c r="CBJ475" s="58"/>
      <c r="CBK475" s="58"/>
      <c r="CBL475" s="58"/>
      <c r="CBM475" s="58"/>
      <c r="CBN475" s="58"/>
      <c r="CBO475" s="58"/>
      <c r="CBP475" s="58"/>
      <c r="CBQ475" s="58"/>
      <c r="CBR475" s="58"/>
      <c r="CBS475" s="58"/>
      <c r="CBT475" s="58"/>
      <c r="CBU475" s="58"/>
      <c r="CBV475" s="58"/>
      <c r="CBW475" s="58"/>
      <c r="CBX475" s="58"/>
      <c r="CBY475" s="58"/>
      <c r="CBZ475" s="58"/>
      <c r="CCA475" s="58"/>
      <c r="CCB475" s="58"/>
      <c r="CCC475" s="58"/>
      <c r="CCD475" s="58"/>
      <c r="CCE475" s="58"/>
      <c r="CCF475" s="58"/>
      <c r="CCG475" s="58"/>
      <c r="CCH475" s="58"/>
      <c r="CCI475" s="58"/>
      <c r="CCJ475" s="58"/>
      <c r="CCK475" s="58"/>
      <c r="CCL475" s="58"/>
      <c r="CCM475" s="58"/>
      <c r="CCN475" s="58"/>
      <c r="CCO475" s="58"/>
      <c r="CCP475" s="58"/>
      <c r="CCQ475" s="58"/>
      <c r="CCR475" s="58"/>
      <c r="CCS475" s="58"/>
      <c r="CCT475" s="58"/>
      <c r="CCU475" s="58"/>
      <c r="CCV475" s="58"/>
      <c r="CCW475" s="58"/>
      <c r="CCX475" s="58"/>
      <c r="CCY475" s="58"/>
      <c r="CCZ475" s="58"/>
      <c r="CDA475" s="58"/>
      <c r="CDB475" s="58"/>
      <c r="CDC475" s="58"/>
      <c r="CDD475" s="58"/>
      <c r="CDE475" s="58"/>
      <c r="CDF475" s="58"/>
      <c r="CDG475" s="58"/>
      <c r="CDH475" s="58"/>
      <c r="CDI475" s="58"/>
      <c r="CDJ475" s="58"/>
      <c r="CDK475" s="58"/>
      <c r="CDL475" s="58"/>
      <c r="CDM475" s="58"/>
      <c r="CDN475" s="58"/>
      <c r="CDO475" s="58"/>
      <c r="CDP475" s="58"/>
      <c r="CDQ475" s="58"/>
      <c r="CDR475" s="58"/>
      <c r="CDS475" s="58"/>
      <c r="CDT475" s="58"/>
      <c r="CDU475" s="58"/>
      <c r="CDV475" s="58"/>
      <c r="CDW475" s="58"/>
      <c r="CDX475" s="58"/>
      <c r="CDY475" s="58"/>
      <c r="CDZ475" s="58"/>
      <c r="CEA475" s="58"/>
      <c r="CEB475" s="58"/>
      <c r="CEC475" s="58"/>
      <c r="CED475" s="58"/>
      <c r="CEE475" s="58"/>
      <c r="CEF475" s="58"/>
      <c r="CEG475" s="58"/>
      <c r="CEH475" s="58"/>
      <c r="CEI475" s="58"/>
      <c r="CEJ475" s="58"/>
      <c r="CEK475" s="58"/>
      <c r="CEL475" s="58"/>
      <c r="CEM475" s="58"/>
      <c r="CEN475" s="58"/>
      <c r="CEO475" s="58"/>
      <c r="CEP475" s="58"/>
      <c r="CEQ475" s="58"/>
      <c r="CER475" s="58"/>
      <c r="CES475" s="58"/>
      <c r="CET475" s="58"/>
      <c r="CEU475" s="58"/>
      <c r="CEV475" s="58"/>
      <c r="CEW475" s="58"/>
      <c r="CEX475" s="58"/>
      <c r="CEY475" s="58"/>
      <c r="CEZ475" s="58"/>
      <c r="CFA475" s="58"/>
      <c r="CFB475" s="58"/>
      <c r="CFC475" s="58"/>
      <c r="CFD475" s="58"/>
      <c r="CFE475" s="58"/>
      <c r="CFF475" s="58"/>
      <c r="CFG475" s="58"/>
      <c r="CFH475" s="58"/>
      <c r="CFI475" s="58"/>
      <c r="CFJ475" s="58"/>
      <c r="CFK475" s="58"/>
      <c r="CFL475" s="58"/>
      <c r="CFM475" s="58"/>
      <c r="CFN475" s="58"/>
      <c r="CFO475" s="58"/>
      <c r="CFP475" s="58"/>
      <c r="CFQ475" s="58"/>
      <c r="CFR475" s="58"/>
      <c r="CFS475" s="58"/>
      <c r="CFT475" s="58"/>
      <c r="CFU475" s="58"/>
      <c r="CFV475" s="58"/>
      <c r="CFW475" s="58"/>
      <c r="CFX475" s="58"/>
      <c r="CFY475" s="58"/>
      <c r="CFZ475" s="58"/>
      <c r="CGA475" s="58"/>
      <c r="CGB475" s="58"/>
      <c r="CGC475" s="58"/>
      <c r="CGD475" s="58"/>
      <c r="CGE475" s="58"/>
      <c r="CGF475" s="58"/>
      <c r="CGG475" s="58"/>
      <c r="CGH475" s="58"/>
      <c r="CGI475" s="58"/>
      <c r="CGJ475" s="58"/>
      <c r="CGK475" s="58"/>
      <c r="CGL475" s="58"/>
      <c r="CGM475" s="58"/>
      <c r="CGN475" s="58"/>
      <c r="CGO475" s="58"/>
      <c r="CGP475" s="58"/>
      <c r="CGQ475" s="58"/>
      <c r="CGR475" s="58"/>
      <c r="CGS475" s="58"/>
      <c r="CGT475" s="58"/>
      <c r="CGU475" s="58"/>
      <c r="CGV475" s="58"/>
      <c r="CGW475" s="58"/>
      <c r="CGX475" s="58"/>
      <c r="CGY475" s="58"/>
      <c r="CGZ475" s="58"/>
      <c r="CHA475" s="58"/>
      <c r="CHB475" s="58"/>
      <c r="CHC475" s="58"/>
      <c r="CHD475" s="58"/>
      <c r="CHE475" s="58"/>
      <c r="CHF475" s="58"/>
      <c r="CHG475" s="58"/>
      <c r="CHH475" s="58"/>
      <c r="CHI475" s="58"/>
      <c r="CHJ475" s="58"/>
      <c r="CHK475" s="58"/>
      <c r="CHL475" s="58"/>
      <c r="CHM475" s="58"/>
      <c r="CHN475" s="58"/>
      <c r="CHO475" s="58"/>
      <c r="CHP475" s="58"/>
      <c r="CHQ475" s="58"/>
      <c r="CHR475" s="58"/>
      <c r="CHS475" s="58"/>
      <c r="CHT475" s="58"/>
      <c r="CHU475" s="58"/>
      <c r="CHV475" s="58"/>
      <c r="CHW475" s="58"/>
      <c r="CHX475" s="58"/>
      <c r="CHY475" s="58"/>
      <c r="CHZ475" s="58"/>
      <c r="CIA475" s="58"/>
      <c r="CIB475" s="58"/>
      <c r="CIC475" s="58"/>
      <c r="CID475" s="58"/>
      <c r="CIE475" s="58"/>
      <c r="CIF475" s="58"/>
      <c r="CIG475" s="58"/>
      <c r="CIH475" s="58"/>
      <c r="CII475" s="58"/>
      <c r="CIJ475" s="58"/>
      <c r="CIK475" s="58"/>
      <c r="CIL475" s="58"/>
      <c r="CIM475" s="58"/>
      <c r="CIN475" s="58"/>
      <c r="CIO475" s="58"/>
      <c r="CIP475" s="58"/>
      <c r="CIQ475" s="58"/>
      <c r="CIR475" s="58"/>
      <c r="CIS475" s="58"/>
      <c r="CIT475" s="58"/>
      <c r="CIU475" s="58"/>
      <c r="CIV475" s="58"/>
      <c r="CIW475" s="58"/>
      <c r="CIX475" s="58"/>
      <c r="CIY475" s="58"/>
      <c r="CIZ475" s="58"/>
      <c r="CJA475" s="58"/>
      <c r="CJB475" s="58"/>
      <c r="CJC475" s="58"/>
      <c r="CJD475" s="58"/>
      <c r="CJE475" s="58"/>
      <c r="CJF475" s="58"/>
      <c r="CJG475" s="58"/>
      <c r="CJH475" s="58"/>
      <c r="CJI475" s="58"/>
      <c r="CJJ475" s="58"/>
      <c r="CJK475" s="58"/>
      <c r="CJL475" s="58"/>
      <c r="CJM475" s="58"/>
      <c r="CJN475" s="58"/>
      <c r="CJO475" s="58"/>
      <c r="CJP475" s="58"/>
      <c r="CJQ475" s="58"/>
      <c r="CJR475" s="58"/>
      <c r="CJS475" s="58"/>
      <c r="CJT475" s="58"/>
      <c r="CJU475" s="58"/>
      <c r="CJV475" s="58"/>
      <c r="CJW475" s="58"/>
      <c r="CJX475" s="58"/>
      <c r="CJY475" s="58"/>
      <c r="CJZ475" s="58"/>
      <c r="CKA475" s="58"/>
      <c r="CKB475" s="58"/>
      <c r="CKC475" s="58"/>
      <c r="CKD475" s="58"/>
      <c r="CKE475" s="58"/>
      <c r="CKF475" s="58"/>
      <c r="CKG475" s="58"/>
      <c r="CKH475" s="58"/>
      <c r="CKI475" s="58"/>
      <c r="CKJ475" s="58"/>
      <c r="CKK475" s="58"/>
      <c r="CKL475" s="58"/>
      <c r="CKM475" s="58"/>
      <c r="CKN475" s="58"/>
      <c r="CKO475" s="58"/>
      <c r="CKP475" s="58"/>
      <c r="CKQ475" s="58"/>
      <c r="CKR475" s="58"/>
      <c r="CKS475" s="58"/>
      <c r="CKT475" s="58"/>
      <c r="CKU475" s="58"/>
      <c r="CKV475" s="58"/>
      <c r="CKW475" s="58"/>
      <c r="CKX475" s="58"/>
      <c r="CKY475" s="58"/>
      <c r="CKZ475" s="58"/>
      <c r="CLA475" s="58"/>
      <c r="CLB475" s="58"/>
      <c r="CLC475" s="58"/>
      <c r="CLD475" s="58"/>
      <c r="CLE475" s="58"/>
      <c r="CLF475" s="58"/>
      <c r="CLG475" s="58"/>
      <c r="CLH475" s="58"/>
      <c r="CLI475" s="58"/>
      <c r="CLJ475" s="58"/>
      <c r="CLK475" s="58"/>
      <c r="CLL475" s="58"/>
      <c r="CLM475" s="58"/>
      <c r="CLN475" s="58"/>
      <c r="CLO475" s="58"/>
      <c r="CLP475" s="58"/>
      <c r="CLQ475" s="58"/>
      <c r="CLR475" s="58"/>
      <c r="CLS475" s="58"/>
      <c r="CLT475" s="58"/>
      <c r="CLU475" s="58"/>
      <c r="CLV475" s="58"/>
      <c r="CLW475" s="58"/>
      <c r="CLX475" s="58"/>
      <c r="CLY475" s="58"/>
      <c r="CLZ475" s="58"/>
      <c r="CMA475" s="58"/>
      <c r="CMB475" s="58"/>
      <c r="CMC475" s="58"/>
      <c r="CMD475" s="58"/>
      <c r="CME475" s="58"/>
      <c r="CMF475" s="58"/>
      <c r="CMG475" s="58"/>
      <c r="CMH475" s="58"/>
      <c r="CMI475" s="58"/>
      <c r="CMJ475" s="58"/>
      <c r="CMK475" s="58"/>
      <c r="CML475" s="58"/>
      <c r="CMM475" s="58"/>
      <c r="CMN475" s="58"/>
      <c r="CMO475" s="58"/>
      <c r="CMP475" s="58"/>
      <c r="CMQ475" s="58"/>
      <c r="CMR475" s="58"/>
      <c r="CMS475" s="58"/>
      <c r="CMT475" s="58"/>
      <c r="CMU475" s="58"/>
      <c r="CMV475" s="58"/>
      <c r="CMW475" s="58"/>
      <c r="CMX475" s="58"/>
      <c r="CMY475" s="58"/>
      <c r="CMZ475" s="58"/>
      <c r="CNA475" s="58"/>
      <c r="CNB475" s="58"/>
      <c r="CNC475" s="58"/>
      <c r="CND475" s="58"/>
      <c r="CNE475" s="58"/>
      <c r="CNF475" s="58"/>
      <c r="CNG475" s="58"/>
      <c r="CNH475" s="58"/>
      <c r="CNI475" s="58"/>
      <c r="CNJ475" s="58"/>
      <c r="CNK475" s="58"/>
      <c r="CNL475" s="58"/>
      <c r="CNM475" s="58"/>
      <c r="CNN475" s="58"/>
      <c r="CNO475" s="58"/>
      <c r="CNP475" s="58"/>
      <c r="CNQ475" s="58"/>
      <c r="CNR475" s="58"/>
      <c r="CNS475" s="58"/>
      <c r="CNT475" s="58"/>
      <c r="CNU475" s="58"/>
      <c r="CNV475" s="58"/>
      <c r="CNW475" s="58"/>
      <c r="CNX475" s="58"/>
      <c r="CNY475" s="58"/>
      <c r="CNZ475" s="58"/>
      <c r="COA475" s="58"/>
      <c r="COB475" s="58"/>
      <c r="COC475" s="58"/>
      <c r="COD475" s="58"/>
      <c r="COE475" s="58"/>
      <c r="COF475" s="58"/>
      <c r="COG475" s="58"/>
      <c r="COH475" s="58"/>
      <c r="COI475" s="58"/>
      <c r="COJ475" s="58"/>
      <c r="COK475" s="58"/>
      <c r="COL475" s="58"/>
      <c r="COM475" s="58"/>
      <c r="CON475" s="58"/>
      <c r="COO475" s="58"/>
      <c r="COP475" s="58"/>
      <c r="COQ475" s="58"/>
      <c r="COR475" s="58"/>
      <c r="COS475" s="58"/>
      <c r="COT475" s="58"/>
      <c r="COU475" s="58"/>
      <c r="COV475" s="58"/>
      <c r="COW475" s="58"/>
      <c r="COX475" s="58"/>
      <c r="COY475" s="58"/>
      <c r="COZ475" s="58"/>
      <c r="CPA475" s="58"/>
      <c r="CPB475" s="58"/>
      <c r="CPC475" s="58"/>
      <c r="CPD475" s="58"/>
      <c r="CPE475" s="58"/>
      <c r="CPF475" s="58"/>
      <c r="CPG475" s="58"/>
      <c r="CPH475" s="58"/>
      <c r="CPI475" s="58"/>
      <c r="CPJ475" s="58"/>
      <c r="CPK475" s="58"/>
      <c r="CPL475" s="58"/>
      <c r="CPM475" s="58"/>
      <c r="CPN475" s="58"/>
      <c r="CPO475" s="58"/>
      <c r="CPP475" s="58"/>
      <c r="CPQ475" s="58"/>
      <c r="CPR475" s="58"/>
      <c r="CPS475" s="58"/>
      <c r="CPT475" s="58"/>
      <c r="CPU475" s="58"/>
      <c r="CPV475" s="58"/>
      <c r="CPW475" s="58"/>
      <c r="CPX475" s="58"/>
      <c r="CPY475" s="58"/>
      <c r="CPZ475" s="58"/>
      <c r="CQA475" s="58"/>
      <c r="CQB475" s="58"/>
      <c r="CQC475" s="58"/>
      <c r="CQD475" s="58"/>
      <c r="CQE475" s="58"/>
      <c r="CQF475" s="58"/>
      <c r="CQG475" s="58"/>
      <c r="CQH475" s="58"/>
      <c r="CQI475" s="58"/>
      <c r="CQJ475" s="58"/>
      <c r="CQK475" s="58"/>
      <c r="CQL475" s="58"/>
      <c r="CQM475" s="58"/>
      <c r="CQN475" s="58"/>
      <c r="CQO475" s="58"/>
      <c r="CQP475" s="58"/>
      <c r="CQQ475" s="58"/>
      <c r="CQR475" s="58"/>
      <c r="CQS475" s="58"/>
      <c r="CQT475" s="58"/>
      <c r="CQU475" s="58"/>
      <c r="CQV475" s="58"/>
      <c r="CQW475" s="58"/>
      <c r="CQX475" s="58"/>
      <c r="CQY475" s="58"/>
      <c r="CQZ475" s="58"/>
      <c r="CRA475" s="58"/>
      <c r="CRB475" s="58"/>
      <c r="CRC475" s="58"/>
      <c r="CRD475" s="58"/>
      <c r="CRE475" s="58"/>
      <c r="CRF475" s="58"/>
      <c r="CRG475" s="58"/>
      <c r="CRH475" s="58"/>
      <c r="CRI475" s="58"/>
      <c r="CRJ475" s="58"/>
      <c r="CRK475" s="58"/>
      <c r="CRL475" s="58"/>
      <c r="CRM475" s="58"/>
      <c r="CRN475" s="58"/>
      <c r="CRO475" s="58"/>
      <c r="CRP475" s="58"/>
      <c r="CRQ475" s="58"/>
      <c r="CRR475" s="58"/>
      <c r="CRS475" s="58"/>
      <c r="CRT475" s="58"/>
      <c r="CRU475" s="58"/>
      <c r="CRV475" s="58"/>
      <c r="CRW475" s="58"/>
      <c r="CRX475" s="58"/>
      <c r="CRY475" s="58"/>
      <c r="CRZ475" s="58"/>
      <c r="CSA475" s="58"/>
      <c r="CSB475" s="58"/>
      <c r="CSC475" s="58"/>
      <c r="CSD475" s="58"/>
      <c r="CSE475" s="58"/>
      <c r="CSF475" s="58"/>
      <c r="CSG475" s="58"/>
      <c r="CSH475" s="58"/>
      <c r="CSI475" s="58"/>
      <c r="CSJ475" s="58"/>
      <c r="CSK475" s="58"/>
      <c r="CSL475" s="58"/>
      <c r="CSM475" s="58"/>
      <c r="CSN475" s="58"/>
      <c r="CSO475" s="58"/>
      <c r="CSP475" s="58"/>
      <c r="CSQ475" s="58"/>
      <c r="CSR475" s="58"/>
      <c r="CSS475" s="58"/>
      <c r="CST475" s="58"/>
      <c r="CSU475" s="58"/>
      <c r="CSV475" s="58"/>
      <c r="CSW475" s="58"/>
      <c r="CSX475" s="58"/>
      <c r="CSY475" s="58"/>
      <c r="CSZ475" s="58"/>
      <c r="CTA475" s="58"/>
      <c r="CTB475" s="58"/>
      <c r="CTC475" s="58"/>
      <c r="CTD475" s="58"/>
      <c r="CTE475" s="58"/>
      <c r="CTF475" s="58"/>
      <c r="CTG475" s="58"/>
      <c r="CTH475" s="58"/>
      <c r="CTI475" s="58"/>
      <c r="CTJ475" s="58"/>
      <c r="CTK475" s="58"/>
      <c r="CTL475" s="58"/>
      <c r="CTM475" s="58"/>
      <c r="CTN475" s="58"/>
      <c r="CTO475" s="58"/>
      <c r="CTP475" s="58"/>
      <c r="CTQ475" s="58"/>
      <c r="CTR475" s="58"/>
      <c r="CTS475" s="58"/>
      <c r="CTT475" s="58"/>
      <c r="CTU475" s="58"/>
      <c r="CTV475" s="58"/>
      <c r="CTW475" s="58"/>
      <c r="CTX475" s="58"/>
      <c r="CTY475" s="58"/>
      <c r="CTZ475" s="58"/>
      <c r="CUA475" s="58"/>
      <c r="CUB475" s="58"/>
      <c r="CUC475" s="58"/>
      <c r="CUD475" s="58"/>
      <c r="CUE475" s="58"/>
      <c r="CUF475" s="58"/>
      <c r="CUG475" s="58"/>
      <c r="CUH475" s="58"/>
      <c r="CUI475" s="58"/>
      <c r="CUJ475" s="58"/>
      <c r="CUK475" s="58"/>
      <c r="CUL475" s="58"/>
      <c r="CUM475" s="58"/>
      <c r="CUN475" s="58"/>
      <c r="CUO475" s="58"/>
      <c r="CUP475" s="58"/>
      <c r="CUQ475" s="58"/>
      <c r="CUR475" s="58"/>
      <c r="CUS475" s="58"/>
      <c r="CUT475" s="58"/>
      <c r="CUU475" s="58"/>
      <c r="CUV475" s="58"/>
      <c r="CUW475" s="58"/>
      <c r="CUX475" s="58"/>
      <c r="CUY475" s="58"/>
      <c r="CUZ475" s="58"/>
      <c r="CVA475" s="58"/>
      <c r="CVB475" s="58"/>
      <c r="CVC475" s="58"/>
      <c r="CVD475" s="58"/>
      <c r="CVE475" s="58"/>
      <c r="CVF475" s="58"/>
      <c r="CVG475" s="58"/>
      <c r="CVH475" s="58"/>
      <c r="CVI475" s="58"/>
      <c r="CVJ475" s="58"/>
      <c r="CVK475" s="58"/>
      <c r="CVL475" s="58"/>
      <c r="CVM475" s="58"/>
      <c r="CVN475" s="58"/>
      <c r="CVO475" s="58"/>
      <c r="CVP475" s="58"/>
      <c r="CVQ475" s="58"/>
      <c r="CVR475" s="58"/>
      <c r="CVS475" s="58"/>
      <c r="CVT475" s="58"/>
      <c r="CVU475" s="58"/>
      <c r="CVV475" s="58"/>
      <c r="CVW475" s="58"/>
      <c r="CVX475" s="58"/>
      <c r="CVY475" s="58"/>
      <c r="CVZ475" s="58"/>
      <c r="CWA475" s="58"/>
      <c r="CWB475" s="58"/>
      <c r="CWC475" s="58"/>
      <c r="CWD475" s="58"/>
      <c r="CWE475" s="58"/>
      <c r="CWF475" s="58"/>
      <c r="CWG475" s="58"/>
      <c r="CWH475" s="58"/>
      <c r="CWI475" s="58"/>
      <c r="CWJ475" s="58"/>
      <c r="CWK475" s="58"/>
      <c r="CWL475" s="58"/>
      <c r="CWM475" s="58"/>
      <c r="CWN475" s="58"/>
      <c r="CWO475" s="58"/>
      <c r="CWP475" s="58"/>
      <c r="CWQ475" s="58"/>
      <c r="CWR475" s="58"/>
      <c r="CWS475" s="58"/>
      <c r="CWT475" s="58"/>
      <c r="CWU475" s="58"/>
      <c r="CWV475" s="58"/>
      <c r="CWW475" s="58"/>
      <c r="CWX475" s="58"/>
      <c r="CWY475" s="58"/>
      <c r="CWZ475" s="58"/>
      <c r="CXA475" s="58"/>
      <c r="CXB475" s="58"/>
      <c r="CXC475" s="58"/>
      <c r="CXD475" s="58"/>
      <c r="CXE475" s="58"/>
      <c r="CXF475" s="58"/>
      <c r="CXG475" s="58"/>
      <c r="CXH475" s="58"/>
      <c r="CXI475" s="58"/>
      <c r="CXJ475" s="58"/>
      <c r="CXK475" s="58"/>
      <c r="CXL475" s="58"/>
      <c r="CXM475" s="58"/>
      <c r="CXN475" s="58"/>
      <c r="CXO475" s="58"/>
      <c r="CXP475" s="58"/>
      <c r="CXQ475" s="58"/>
      <c r="CXR475" s="58"/>
      <c r="CXS475" s="58"/>
      <c r="CXT475" s="58"/>
      <c r="CXU475" s="58"/>
      <c r="CXV475" s="58"/>
      <c r="CXW475" s="58"/>
      <c r="CXX475" s="58"/>
      <c r="CXY475" s="58"/>
      <c r="CXZ475" s="58"/>
      <c r="CYA475" s="58"/>
      <c r="CYB475" s="58"/>
      <c r="CYC475" s="58"/>
      <c r="CYD475" s="58"/>
      <c r="CYE475" s="58"/>
      <c r="CYF475" s="58"/>
      <c r="CYG475" s="58"/>
      <c r="CYH475" s="58"/>
      <c r="CYI475" s="58"/>
      <c r="CYJ475" s="58"/>
      <c r="CYK475" s="58"/>
      <c r="CYL475" s="58"/>
      <c r="CYM475" s="58"/>
      <c r="CYN475" s="58"/>
      <c r="CYO475" s="58"/>
      <c r="CYP475" s="58"/>
      <c r="CYQ475" s="58"/>
      <c r="CYR475" s="58"/>
      <c r="CYS475" s="58"/>
      <c r="CYT475" s="58"/>
      <c r="CYU475" s="58"/>
      <c r="CYV475" s="58"/>
      <c r="CYW475" s="58"/>
      <c r="CYX475" s="58"/>
      <c r="CYY475" s="58"/>
      <c r="CYZ475" s="58"/>
      <c r="CZA475" s="58"/>
      <c r="CZB475" s="58"/>
      <c r="CZC475" s="58"/>
      <c r="CZD475" s="58"/>
      <c r="CZE475" s="58"/>
      <c r="CZF475" s="58"/>
      <c r="CZG475" s="58"/>
      <c r="CZH475" s="58"/>
      <c r="CZI475" s="58"/>
      <c r="CZJ475" s="58"/>
      <c r="CZK475" s="58"/>
      <c r="CZL475" s="58"/>
      <c r="CZM475" s="58"/>
      <c r="CZN475" s="58"/>
      <c r="CZO475" s="58"/>
      <c r="CZP475" s="58"/>
      <c r="CZQ475" s="58"/>
      <c r="CZR475" s="58"/>
      <c r="CZS475" s="58"/>
      <c r="CZT475" s="58"/>
      <c r="CZU475" s="58"/>
      <c r="CZV475" s="58"/>
      <c r="CZW475" s="58"/>
      <c r="CZX475" s="58"/>
      <c r="CZY475" s="58"/>
      <c r="CZZ475" s="58"/>
      <c r="DAA475" s="58"/>
      <c r="DAB475" s="58"/>
      <c r="DAC475" s="58"/>
      <c r="DAD475" s="58"/>
      <c r="DAE475" s="58"/>
      <c r="DAF475" s="58"/>
      <c r="DAG475" s="58"/>
      <c r="DAH475" s="58"/>
      <c r="DAI475" s="58"/>
      <c r="DAJ475" s="58"/>
      <c r="DAK475" s="58"/>
      <c r="DAL475" s="58"/>
      <c r="DAM475" s="58"/>
      <c r="DAN475" s="58"/>
      <c r="DAO475" s="58"/>
      <c r="DAP475" s="58"/>
      <c r="DAQ475" s="58"/>
      <c r="DAR475" s="58"/>
      <c r="DAS475" s="58"/>
      <c r="DAT475" s="58"/>
      <c r="DAU475" s="58"/>
      <c r="DAV475" s="58"/>
      <c r="DAW475" s="58"/>
      <c r="DAX475" s="58"/>
      <c r="DAY475" s="58"/>
      <c r="DAZ475" s="58"/>
      <c r="DBA475" s="58"/>
      <c r="DBB475" s="58"/>
      <c r="DBC475" s="58"/>
      <c r="DBD475" s="58"/>
      <c r="DBE475" s="58"/>
      <c r="DBF475" s="58"/>
      <c r="DBG475" s="58"/>
      <c r="DBH475" s="58"/>
      <c r="DBI475" s="58"/>
      <c r="DBJ475" s="58"/>
      <c r="DBK475" s="58"/>
      <c r="DBL475" s="58"/>
      <c r="DBM475" s="58"/>
      <c r="DBN475" s="58"/>
      <c r="DBO475" s="58"/>
      <c r="DBP475" s="58"/>
      <c r="DBQ475" s="58"/>
      <c r="DBR475" s="58"/>
      <c r="DBS475" s="58"/>
      <c r="DBT475" s="58"/>
      <c r="DBU475" s="58"/>
      <c r="DBV475" s="58"/>
      <c r="DBW475" s="58"/>
      <c r="DBX475" s="58"/>
      <c r="DBY475" s="58"/>
      <c r="DBZ475" s="58"/>
      <c r="DCA475" s="58"/>
      <c r="DCB475" s="58"/>
      <c r="DCC475" s="58"/>
      <c r="DCD475" s="58"/>
      <c r="DCE475" s="58"/>
      <c r="DCF475" s="58"/>
      <c r="DCG475" s="58"/>
      <c r="DCH475" s="58"/>
      <c r="DCI475" s="58"/>
      <c r="DCJ475" s="58"/>
      <c r="DCK475" s="58"/>
      <c r="DCL475" s="58"/>
      <c r="DCM475" s="58"/>
      <c r="DCN475" s="58"/>
      <c r="DCO475" s="58"/>
      <c r="DCP475" s="58"/>
      <c r="DCQ475" s="58"/>
      <c r="DCR475" s="58"/>
      <c r="DCS475" s="58"/>
      <c r="DCT475" s="58"/>
      <c r="DCU475" s="58"/>
      <c r="DCV475" s="58"/>
      <c r="DCW475" s="58"/>
      <c r="DCX475" s="58"/>
      <c r="DCY475" s="58"/>
      <c r="DCZ475" s="58"/>
      <c r="DDA475" s="58"/>
      <c r="DDB475" s="58"/>
      <c r="DDC475" s="58"/>
      <c r="DDD475" s="58"/>
      <c r="DDE475" s="58"/>
      <c r="DDF475" s="58"/>
      <c r="DDG475" s="58"/>
      <c r="DDH475" s="58"/>
      <c r="DDI475" s="58"/>
      <c r="DDJ475" s="58"/>
      <c r="DDK475" s="58"/>
      <c r="DDL475" s="58"/>
      <c r="DDM475" s="58"/>
      <c r="DDN475" s="58"/>
      <c r="DDO475" s="58"/>
      <c r="DDP475" s="58"/>
      <c r="DDQ475" s="58"/>
      <c r="DDR475" s="58"/>
      <c r="DDS475" s="58"/>
      <c r="DDT475" s="58"/>
      <c r="DDU475" s="58"/>
      <c r="DDV475" s="58"/>
      <c r="DDW475" s="58"/>
      <c r="DDX475" s="58"/>
      <c r="DDY475" s="58"/>
      <c r="DDZ475" s="58"/>
      <c r="DEA475" s="58"/>
      <c r="DEB475" s="58"/>
      <c r="DEC475" s="58"/>
      <c r="DED475" s="58"/>
      <c r="DEE475" s="58"/>
      <c r="DEF475" s="58"/>
      <c r="DEG475" s="58"/>
      <c r="DEH475" s="58"/>
      <c r="DEI475" s="58"/>
      <c r="DEJ475" s="58"/>
      <c r="DEK475" s="58"/>
      <c r="DEL475" s="58"/>
      <c r="DEM475" s="58"/>
      <c r="DEN475" s="58"/>
      <c r="DEO475" s="58"/>
      <c r="DEP475" s="58"/>
      <c r="DEQ475" s="58"/>
      <c r="DER475" s="58"/>
      <c r="DES475" s="58"/>
      <c r="DET475" s="58"/>
      <c r="DEU475" s="58"/>
      <c r="DEV475" s="58"/>
      <c r="DEW475" s="58"/>
      <c r="DEX475" s="58"/>
      <c r="DEY475" s="58"/>
      <c r="DEZ475" s="58"/>
      <c r="DFA475" s="58"/>
      <c r="DFB475" s="58"/>
      <c r="DFC475" s="58"/>
      <c r="DFD475" s="58"/>
      <c r="DFE475" s="58"/>
      <c r="DFF475" s="58"/>
      <c r="DFG475" s="58"/>
      <c r="DFH475" s="58"/>
      <c r="DFI475" s="58"/>
      <c r="DFJ475" s="58"/>
      <c r="DFK475" s="58"/>
      <c r="DFL475" s="58"/>
      <c r="DFM475" s="58"/>
      <c r="DFN475" s="58"/>
      <c r="DFO475" s="58"/>
      <c r="DFP475" s="58"/>
      <c r="DFQ475" s="58"/>
      <c r="DFR475" s="58"/>
      <c r="DFS475" s="58"/>
      <c r="DFT475" s="58"/>
      <c r="DFU475" s="58"/>
      <c r="DFV475" s="58"/>
      <c r="DFW475" s="58"/>
      <c r="DFX475" s="58"/>
      <c r="DFY475" s="58"/>
      <c r="DFZ475" s="58"/>
      <c r="DGA475" s="58"/>
      <c r="DGB475" s="58"/>
      <c r="DGC475" s="58"/>
      <c r="DGD475" s="58"/>
      <c r="DGE475" s="58"/>
      <c r="DGF475" s="58"/>
      <c r="DGG475" s="58"/>
      <c r="DGH475" s="58"/>
      <c r="DGI475" s="58"/>
      <c r="DGJ475" s="58"/>
      <c r="DGK475" s="58"/>
      <c r="DGL475" s="58"/>
      <c r="DGM475" s="58"/>
      <c r="DGN475" s="58"/>
      <c r="DGO475" s="58"/>
      <c r="DGP475" s="58"/>
      <c r="DGQ475" s="58"/>
      <c r="DGR475" s="58"/>
      <c r="DGS475" s="58"/>
      <c r="DGT475" s="58"/>
      <c r="DGU475" s="58"/>
      <c r="DGV475" s="58"/>
      <c r="DGW475" s="58"/>
      <c r="DGX475" s="58"/>
      <c r="DGY475" s="58"/>
      <c r="DGZ475" s="58"/>
      <c r="DHA475" s="58"/>
      <c r="DHB475" s="58"/>
      <c r="DHC475" s="58"/>
      <c r="DHD475" s="58"/>
      <c r="DHE475" s="58"/>
      <c r="DHF475" s="58"/>
      <c r="DHG475" s="58"/>
      <c r="DHH475" s="58"/>
      <c r="DHI475" s="58"/>
      <c r="DHJ475" s="58"/>
      <c r="DHK475" s="58"/>
      <c r="DHL475" s="58"/>
      <c r="DHM475" s="58"/>
      <c r="DHN475" s="58"/>
      <c r="DHO475" s="58"/>
      <c r="DHP475" s="58"/>
      <c r="DHQ475" s="58"/>
      <c r="DHR475" s="58"/>
      <c r="DHS475" s="58"/>
      <c r="DHT475" s="58"/>
      <c r="DHU475" s="58"/>
      <c r="DHV475" s="58"/>
      <c r="DHW475" s="58"/>
      <c r="DHX475" s="58"/>
      <c r="DHY475" s="58"/>
      <c r="DHZ475" s="58"/>
      <c r="DIA475" s="58"/>
      <c r="DIB475" s="58"/>
      <c r="DIC475" s="58"/>
      <c r="DID475" s="58"/>
      <c r="DIE475" s="58"/>
      <c r="DIF475" s="58"/>
      <c r="DIG475" s="58"/>
      <c r="DIH475" s="58"/>
      <c r="DII475" s="58"/>
      <c r="DIJ475" s="58"/>
      <c r="DIK475" s="58"/>
      <c r="DIL475" s="58"/>
      <c r="DIM475" s="58"/>
      <c r="DIN475" s="58"/>
      <c r="DIO475" s="58"/>
      <c r="DIP475" s="58"/>
      <c r="DIQ475" s="58"/>
      <c r="DIR475" s="58"/>
      <c r="DIS475" s="58"/>
      <c r="DIT475" s="58"/>
      <c r="DIU475" s="58"/>
      <c r="DIV475" s="58"/>
      <c r="DIW475" s="58"/>
      <c r="DIX475" s="58"/>
      <c r="DIY475" s="58"/>
      <c r="DIZ475" s="58"/>
      <c r="DJA475" s="58"/>
      <c r="DJB475" s="58"/>
      <c r="DJC475" s="58"/>
      <c r="DJD475" s="58"/>
      <c r="DJE475" s="58"/>
      <c r="DJF475" s="58"/>
      <c r="DJG475" s="58"/>
      <c r="DJH475" s="58"/>
      <c r="DJI475" s="58"/>
      <c r="DJJ475" s="58"/>
      <c r="DJK475" s="58"/>
      <c r="DJL475" s="58"/>
      <c r="DJM475" s="58"/>
      <c r="DJN475" s="58"/>
      <c r="DJO475" s="58"/>
      <c r="DJP475" s="58"/>
      <c r="DJQ475" s="58"/>
      <c r="DJR475" s="58"/>
      <c r="DJS475" s="58"/>
      <c r="DJT475" s="58"/>
      <c r="DJU475" s="58"/>
      <c r="DJV475" s="58"/>
      <c r="DJW475" s="58"/>
      <c r="DJX475" s="58"/>
      <c r="DJY475" s="58"/>
      <c r="DJZ475" s="58"/>
      <c r="DKA475" s="58"/>
      <c r="DKB475" s="58"/>
      <c r="DKC475" s="58"/>
      <c r="DKD475" s="58"/>
      <c r="DKE475" s="58"/>
      <c r="DKF475" s="58"/>
      <c r="DKG475" s="58"/>
      <c r="DKH475" s="58"/>
      <c r="DKI475" s="58"/>
      <c r="DKJ475" s="58"/>
      <c r="DKK475" s="58"/>
      <c r="DKL475" s="58"/>
      <c r="DKM475" s="58"/>
      <c r="DKN475" s="58"/>
      <c r="DKO475" s="58"/>
      <c r="DKP475" s="58"/>
      <c r="DKQ475" s="58"/>
      <c r="DKR475" s="58"/>
      <c r="DKS475" s="58"/>
      <c r="DKT475" s="58"/>
      <c r="DKU475" s="58"/>
      <c r="DKV475" s="58"/>
      <c r="DKW475" s="58"/>
      <c r="DKX475" s="58"/>
      <c r="DKY475" s="58"/>
      <c r="DKZ475" s="58"/>
      <c r="DLA475" s="58"/>
      <c r="DLB475" s="58"/>
      <c r="DLC475" s="58"/>
      <c r="DLD475" s="58"/>
      <c r="DLE475" s="58"/>
      <c r="DLF475" s="58"/>
      <c r="DLG475" s="58"/>
      <c r="DLH475" s="58"/>
      <c r="DLI475" s="58"/>
      <c r="DLJ475" s="58"/>
      <c r="DLK475" s="58"/>
      <c r="DLL475" s="58"/>
      <c r="DLM475" s="58"/>
      <c r="DLN475" s="58"/>
      <c r="DLO475" s="58"/>
      <c r="DLP475" s="58"/>
      <c r="DLQ475" s="58"/>
      <c r="DLR475" s="58"/>
      <c r="DLS475" s="58"/>
      <c r="DLT475" s="58"/>
      <c r="DLU475" s="58"/>
      <c r="DLV475" s="58"/>
      <c r="DLW475" s="58"/>
      <c r="DLX475" s="58"/>
      <c r="DLY475" s="58"/>
      <c r="DLZ475" s="58"/>
      <c r="DMA475" s="58"/>
      <c r="DMB475" s="58"/>
      <c r="DMC475" s="58"/>
      <c r="DMD475" s="58"/>
      <c r="DME475" s="58"/>
      <c r="DMF475" s="58"/>
      <c r="DMG475" s="58"/>
      <c r="DMH475" s="58"/>
      <c r="DMI475" s="58"/>
      <c r="DMJ475" s="58"/>
      <c r="DMK475" s="58"/>
      <c r="DML475" s="58"/>
      <c r="DMM475" s="58"/>
      <c r="DMN475" s="58"/>
      <c r="DMO475" s="58"/>
      <c r="DMP475" s="58"/>
      <c r="DMQ475" s="58"/>
      <c r="DMR475" s="58"/>
      <c r="DMS475" s="58"/>
      <c r="DMT475" s="58"/>
      <c r="DMU475" s="58"/>
      <c r="DMV475" s="58"/>
      <c r="DMW475" s="58"/>
      <c r="DMX475" s="58"/>
      <c r="DMY475" s="58"/>
      <c r="DMZ475" s="58"/>
      <c r="DNA475" s="58"/>
      <c r="DNB475" s="58"/>
      <c r="DNC475" s="58"/>
      <c r="DND475" s="58"/>
      <c r="DNE475" s="58"/>
      <c r="DNF475" s="58"/>
      <c r="DNG475" s="58"/>
      <c r="DNH475" s="58"/>
      <c r="DNI475" s="58"/>
      <c r="DNJ475" s="58"/>
      <c r="DNK475" s="58"/>
      <c r="DNL475" s="58"/>
      <c r="DNM475" s="58"/>
      <c r="DNN475" s="58"/>
      <c r="DNO475" s="58"/>
      <c r="DNP475" s="58"/>
      <c r="DNQ475" s="58"/>
      <c r="DNR475" s="58"/>
      <c r="DNS475" s="58"/>
      <c r="DNT475" s="58"/>
      <c r="DNU475" s="58"/>
      <c r="DNV475" s="58"/>
      <c r="DNW475" s="58"/>
      <c r="DNX475" s="58"/>
      <c r="DNY475" s="58"/>
      <c r="DNZ475" s="58"/>
      <c r="DOA475" s="58"/>
      <c r="DOB475" s="58"/>
      <c r="DOC475" s="58"/>
      <c r="DOD475" s="58"/>
      <c r="DOE475" s="58"/>
      <c r="DOF475" s="58"/>
      <c r="DOG475" s="58"/>
      <c r="DOH475" s="58"/>
      <c r="DOI475" s="58"/>
      <c r="DOJ475" s="58"/>
      <c r="DOK475" s="58"/>
      <c r="DOL475" s="58"/>
      <c r="DOM475" s="58"/>
      <c r="DON475" s="58"/>
      <c r="DOO475" s="58"/>
      <c r="DOP475" s="58"/>
      <c r="DOQ475" s="58"/>
      <c r="DOR475" s="58"/>
      <c r="DOS475" s="58"/>
      <c r="DOT475" s="58"/>
      <c r="DOU475" s="58"/>
      <c r="DOV475" s="58"/>
      <c r="DOW475" s="58"/>
      <c r="DOX475" s="58"/>
      <c r="DOY475" s="58"/>
      <c r="DOZ475" s="58"/>
      <c r="DPA475" s="58"/>
      <c r="DPB475" s="58"/>
      <c r="DPC475" s="58"/>
      <c r="DPD475" s="58"/>
      <c r="DPE475" s="58"/>
      <c r="DPF475" s="58"/>
      <c r="DPG475" s="58"/>
      <c r="DPH475" s="58"/>
      <c r="DPI475" s="58"/>
      <c r="DPJ475" s="58"/>
      <c r="DPK475" s="58"/>
      <c r="DPL475" s="58"/>
      <c r="DPM475" s="58"/>
      <c r="DPN475" s="58"/>
      <c r="DPO475" s="58"/>
      <c r="DPP475" s="58"/>
      <c r="DPQ475" s="58"/>
      <c r="DPR475" s="58"/>
      <c r="DPS475" s="58"/>
      <c r="DPT475" s="58"/>
      <c r="DPU475" s="58"/>
      <c r="DPV475" s="58"/>
      <c r="DPW475" s="58"/>
      <c r="DPX475" s="58"/>
      <c r="DPY475" s="58"/>
      <c r="DPZ475" s="58"/>
      <c r="DQA475" s="58"/>
      <c r="DQB475" s="58"/>
      <c r="DQC475" s="58"/>
      <c r="DQD475" s="58"/>
      <c r="DQE475" s="58"/>
      <c r="DQF475" s="58"/>
      <c r="DQG475" s="58"/>
      <c r="DQH475" s="58"/>
      <c r="DQI475" s="58"/>
      <c r="DQJ475" s="58"/>
      <c r="DQK475" s="58"/>
      <c r="DQL475" s="58"/>
      <c r="DQM475" s="58"/>
      <c r="DQN475" s="58"/>
      <c r="DQO475" s="58"/>
      <c r="DQP475" s="58"/>
      <c r="DQQ475" s="58"/>
      <c r="DQR475" s="58"/>
      <c r="DQS475" s="58"/>
      <c r="DQT475" s="58"/>
      <c r="DQU475" s="58"/>
      <c r="DQV475" s="58"/>
      <c r="DQW475" s="58"/>
      <c r="DQX475" s="58"/>
      <c r="DQY475" s="58"/>
      <c r="DQZ475" s="58"/>
      <c r="DRA475" s="58"/>
      <c r="DRB475" s="58"/>
      <c r="DRC475" s="58"/>
      <c r="DRD475" s="58"/>
      <c r="DRE475" s="58"/>
      <c r="DRF475" s="58"/>
      <c r="DRG475" s="58"/>
      <c r="DRH475" s="58"/>
      <c r="DRI475" s="58"/>
      <c r="DRJ475" s="58"/>
      <c r="DRK475" s="58"/>
      <c r="DRL475" s="58"/>
      <c r="DRM475" s="58"/>
      <c r="DRN475" s="58"/>
      <c r="DRO475" s="58"/>
      <c r="DRP475" s="58"/>
      <c r="DRQ475" s="58"/>
      <c r="DRR475" s="58"/>
      <c r="DRS475" s="58"/>
      <c r="DRT475" s="58"/>
      <c r="DRU475" s="58"/>
      <c r="DRV475" s="58"/>
      <c r="DRW475" s="58"/>
      <c r="DRX475" s="58"/>
      <c r="DRY475" s="58"/>
      <c r="DRZ475" s="58"/>
      <c r="DSA475" s="58"/>
      <c r="DSB475" s="58"/>
      <c r="DSC475" s="58"/>
      <c r="DSD475" s="58"/>
      <c r="DSE475" s="58"/>
      <c r="DSF475" s="58"/>
      <c r="DSG475" s="58"/>
      <c r="DSH475" s="58"/>
      <c r="DSI475" s="58"/>
      <c r="DSJ475" s="58"/>
      <c r="DSK475" s="58"/>
      <c r="DSL475" s="58"/>
      <c r="DSM475" s="58"/>
      <c r="DSN475" s="58"/>
      <c r="DSO475" s="58"/>
      <c r="DSP475" s="58"/>
      <c r="DSQ475" s="58"/>
      <c r="DSR475" s="58"/>
      <c r="DSS475" s="58"/>
      <c r="DST475" s="58"/>
      <c r="DSU475" s="58"/>
      <c r="DSV475" s="58"/>
      <c r="DSW475" s="58"/>
      <c r="DSX475" s="58"/>
      <c r="DSY475" s="58"/>
      <c r="DSZ475" s="58"/>
      <c r="DTA475" s="58"/>
      <c r="DTB475" s="58"/>
      <c r="DTC475" s="58"/>
      <c r="DTD475" s="58"/>
      <c r="DTE475" s="58"/>
      <c r="DTF475" s="58"/>
      <c r="DTG475" s="58"/>
      <c r="DTH475" s="58"/>
      <c r="DTI475" s="58"/>
      <c r="DTJ475" s="58"/>
      <c r="DTK475" s="58"/>
      <c r="DTL475" s="58"/>
      <c r="DTM475" s="58"/>
      <c r="DTN475" s="58"/>
      <c r="DTO475" s="58"/>
      <c r="DTP475" s="58"/>
      <c r="DTQ475" s="58"/>
      <c r="DTR475" s="58"/>
      <c r="DTS475" s="58"/>
      <c r="DTT475" s="58"/>
      <c r="DTU475" s="58"/>
      <c r="DTV475" s="58"/>
      <c r="DTW475" s="58"/>
      <c r="DTX475" s="58"/>
      <c r="DTY475" s="58"/>
      <c r="DTZ475" s="58"/>
      <c r="DUA475" s="58"/>
      <c r="DUB475" s="58"/>
      <c r="DUC475" s="58"/>
      <c r="DUD475" s="58"/>
      <c r="DUE475" s="58"/>
      <c r="DUF475" s="58"/>
      <c r="DUG475" s="58"/>
      <c r="DUH475" s="58"/>
      <c r="DUI475" s="58"/>
      <c r="DUJ475" s="58"/>
      <c r="DUK475" s="58"/>
      <c r="DUL475" s="58"/>
      <c r="DUM475" s="58"/>
      <c r="DUN475" s="58"/>
      <c r="DUO475" s="58"/>
      <c r="DUP475" s="58"/>
      <c r="DUQ475" s="58"/>
      <c r="DUR475" s="58"/>
      <c r="DUS475" s="58"/>
      <c r="DUT475" s="58"/>
      <c r="DUU475" s="58"/>
      <c r="DUV475" s="58"/>
      <c r="DUW475" s="58"/>
      <c r="DUX475" s="58"/>
      <c r="DUY475" s="58"/>
      <c r="DUZ475" s="58"/>
      <c r="DVA475" s="58"/>
      <c r="DVB475" s="58"/>
      <c r="DVC475" s="58"/>
      <c r="DVD475" s="58"/>
      <c r="DVE475" s="58"/>
      <c r="DVF475" s="58"/>
      <c r="DVG475" s="58"/>
      <c r="DVH475" s="58"/>
      <c r="DVI475" s="58"/>
      <c r="DVJ475" s="58"/>
      <c r="DVK475" s="58"/>
      <c r="DVL475" s="58"/>
      <c r="DVM475" s="58"/>
      <c r="DVN475" s="58"/>
      <c r="DVO475" s="58"/>
      <c r="DVP475" s="58"/>
      <c r="DVQ475" s="58"/>
      <c r="DVR475" s="58"/>
      <c r="DVS475" s="58"/>
      <c r="DVT475" s="58"/>
      <c r="DVU475" s="58"/>
      <c r="DVV475" s="58"/>
      <c r="DVW475" s="58"/>
      <c r="DVX475" s="58"/>
      <c r="DVY475" s="58"/>
      <c r="DVZ475" s="58"/>
      <c r="DWA475" s="58"/>
      <c r="DWB475" s="58"/>
      <c r="DWC475" s="58"/>
      <c r="DWD475" s="58"/>
      <c r="DWE475" s="58"/>
      <c r="DWF475" s="58"/>
      <c r="DWG475" s="58"/>
      <c r="DWH475" s="58"/>
      <c r="DWI475" s="58"/>
      <c r="DWJ475" s="58"/>
      <c r="DWK475" s="58"/>
      <c r="DWL475" s="58"/>
      <c r="DWM475" s="58"/>
      <c r="DWN475" s="58"/>
      <c r="DWO475" s="58"/>
      <c r="DWP475" s="58"/>
      <c r="DWQ475" s="58"/>
      <c r="DWR475" s="58"/>
      <c r="DWS475" s="58"/>
      <c r="DWT475" s="58"/>
      <c r="DWU475" s="58"/>
      <c r="DWV475" s="58"/>
      <c r="DWW475" s="58"/>
      <c r="DWX475" s="58"/>
      <c r="DWY475" s="58"/>
      <c r="DWZ475" s="58"/>
      <c r="DXA475" s="58"/>
      <c r="DXB475" s="58"/>
      <c r="DXC475" s="58"/>
      <c r="DXD475" s="58"/>
      <c r="DXE475" s="58"/>
      <c r="DXF475" s="58"/>
      <c r="DXG475" s="58"/>
      <c r="DXH475" s="58"/>
      <c r="DXI475" s="58"/>
      <c r="DXJ475" s="58"/>
      <c r="DXK475" s="58"/>
      <c r="DXL475" s="58"/>
      <c r="DXM475" s="58"/>
      <c r="DXN475" s="58"/>
      <c r="DXO475" s="58"/>
      <c r="DXP475" s="58"/>
      <c r="DXQ475" s="58"/>
      <c r="DXR475" s="58"/>
      <c r="DXS475" s="58"/>
      <c r="DXT475" s="58"/>
      <c r="DXU475" s="58"/>
      <c r="DXV475" s="58"/>
      <c r="DXW475" s="58"/>
      <c r="DXX475" s="58"/>
      <c r="DXY475" s="58"/>
      <c r="DXZ475" s="58"/>
      <c r="DYA475" s="58"/>
      <c r="DYB475" s="58"/>
      <c r="DYC475" s="58"/>
      <c r="DYD475" s="58"/>
      <c r="DYE475" s="58"/>
      <c r="DYF475" s="58"/>
      <c r="DYG475" s="58"/>
      <c r="DYH475" s="58"/>
      <c r="DYI475" s="58"/>
      <c r="DYJ475" s="58"/>
      <c r="DYK475" s="58"/>
      <c r="DYL475" s="58"/>
      <c r="DYM475" s="58"/>
      <c r="DYN475" s="58"/>
      <c r="DYO475" s="58"/>
      <c r="DYP475" s="58"/>
      <c r="DYQ475" s="58"/>
      <c r="DYR475" s="58"/>
      <c r="DYS475" s="58"/>
      <c r="DYT475" s="58"/>
      <c r="DYU475" s="58"/>
      <c r="DYV475" s="58"/>
      <c r="DYW475" s="58"/>
      <c r="DYX475" s="58"/>
      <c r="DYY475" s="58"/>
      <c r="DYZ475" s="58"/>
      <c r="DZA475" s="58"/>
      <c r="DZB475" s="58"/>
      <c r="DZC475" s="58"/>
      <c r="DZD475" s="58"/>
      <c r="DZE475" s="58"/>
      <c r="DZF475" s="58"/>
      <c r="DZG475" s="58"/>
      <c r="DZH475" s="58"/>
      <c r="DZI475" s="58"/>
      <c r="DZJ475" s="58"/>
      <c r="DZK475" s="58"/>
      <c r="DZL475" s="58"/>
      <c r="DZM475" s="58"/>
      <c r="DZN475" s="58"/>
      <c r="DZO475" s="58"/>
      <c r="DZP475" s="58"/>
      <c r="DZQ475" s="58"/>
      <c r="DZR475" s="58"/>
      <c r="DZS475" s="58"/>
      <c r="DZT475" s="58"/>
      <c r="DZU475" s="58"/>
      <c r="DZV475" s="58"/>
      <c r="DZW475" s="58"/>
      <c r="DZX475" s="58"/>
      <c r="DZY475" s="58"/>
      <c r="DZZ475" s="58"/>
      <c r="EAA475" s="58"/>
      <c r="EAB475" s="58"/>
      <c r="EAC475" s="58"/>
      <c r="EAD475" s="58"/>
      <c r="EAE475" s="58"/>
      <c r="EAF475" s="58"/>
      <c r="EAG475" s="58"/>
      <c r="EAH475" s="58"/>
      <c r="EAI475" s="58"/>
      <c r="EAJ475" s="58"/>
      <c r="EAK475" s="58"/>
      <c r="EAL475" s="58"/>
      <c r="EAM475" s="58"/>
      <c r="EAN475" s="58"/>
      <c r="EAO475" s="58"/>
      <c r="EAP475" s="58"/>
      <c r="EAQ475" s="58"/>
      <c r="EAR475" s="58"/>
      <c r="EAS475" s="58"/>
      <c r="EAT475" s="58"/>
      <c r="EAU475" s="58"/>
      <c r="EAV475" s="58"/>
      <c r="EAW475" s="58"/>
      <c r="EAX475" s="58"/>
      <c r="EAY475" s="58"/>
      <c r="EAZ475" s="58"/>
      <c r="EBA475" s="58"/>
      <c r="EBB475" s="58"/>
      <c r="EBC475" s="58"/>
      <c r="EBD475" s="58"/>
      <c r="EBE475" s="58"/>
      <c r="EBF475" s="58"/>
      <c r="EBG475" s="58"/>
      <c r="EBH475" s="58"/>
      <c r="EBI475" s="58"/>
      <c r="EBJ475" s="58"/>
      <c r="EBK475" s="58"/>
      <c r="EBL475" s="58"/>
      <c r="EBM475" s="58"/>
      <c r="EBN475" s="58"/>
      <c r="EBO475" s="58"/>
      <c r="EBP475" s="58"/>
      <c r="EBQ475" s="58"/>
      <c r="EBR475" s="58"/>
      <c r="EBS475" s="58"/>
      <c r="EBT475" s="58"/>
      <c r="EBU475" s="58"/>
      <c r="EBV475" s="58"/>
      <c r="EBW475" s="58"/>
      <c r="EBX475" s="58"/>
      <c r="EBY475" s="58"/>
      <c r="EBZ475" s="58"/>
      <c r="ECA475" s="58"/>
      <c r="ECB475" s="58"/>
      <c r="ECC475" s="58"/>
      <c r="ECD475" s="58"/>
      <c r="ECE475" s="58"/>
      <c r="ECF475" s="58"/>
      <c r="ECG475" s="58"/>
      <c r="ECH475" s="58"/>
      <c r="ECI475" s="58"/>
      <c r="ECJ475" s="58"/>
      <c r="ECK475" s="58"/>
      <c r="ECL475" s="58"/>
      <c r="ECM475" s="58"/>
      <c r="ECN475" s="58"/>
      <c r="ECO475" s="58"/>
      <c r="ECP475" s="58"/>
      <c r="ECQ475" s="58"/>
      <c r="ECR475" s="58"/>
      <c r="ECS475" s="58"/>
      <c r="ECT475" s="58"/>
      <c r="ECU475" s="58"/>
      <c r="ECV475" s="58"/>
      <c r="ECW475" s="58"/>
      <c r="ECX475" s="58"/>
      <c r="ECY475" s="58"/>
      <c r="ECZ475" s="58"/>
      <c r="EDA475" s="58"/>
      <c r="EDB475" s="58"/>
      <c r="EDC475" s="58"/>
      <c r="EDD475" s="58"/>
      <c r="EDE475" s="58"/>
      <c r="EDF475" s="58"/>
      <c r="EDG475" s="58"/>
      <c r="EDH475" s="58"/>
      <c r="EDI475" s="58"/>
      <c r="EDJ475" s="58"/>
      <c r="EDK475" s="58"/>
      <c r="EDL475" s="58"/>
      <c r="EDM475" s="58"/>
      <c r="EDN475" s="58"/>
      <c r="EDO475" s="58"/>
      <c r="EDP475" s="58"/>
      <c r="EDQ475" s="58"/>
      <c r="EDR475" s="58"/>
      <c r="EDS475" s="58"/>
      <c r="EDT475" s="58"/>
      <c r="EDU475" s="58"/>
      <c r="EDV475" s="58"/>
      <c r="EDW475" s="58"/>
      <c r="EDX475" s="58"/>
      <c r="EDY475" s="58"/>
      <c r="EDZ475" s="58"/>
      <c r="EEA475" s="58"/>
      <c r="EEB475" s="58"/>
      <c r="EEC475" s="58"/>
      <c r="EED475" s="58"/>
      <c r="EEE475" s="58"/>
      <c r="EEF475" s="58"/>
      <c r="EEG475" s="58"/>
      <c r="EEH475" s="58"/>
      <c r="EEI475" s="58"/>
      <c r="EEJ475" s="58"/>
      <c r="EEK475" s="58"/>
      <c r="EEL475" s="58"/>
      <c r="EEM475" s="58"/>
      <c r="EEN475" s="58"/>
      <c r="EEO475" s="58"/>
      <c r="EEP475" s="58"/>
      <c r="EEQ475" s="58"/>
      <c r="EER475" s="58"/>
      <c r="EES475" s="58"/>
      <c r="EET475" s="58"/>
      <c r="EEU475" s="58"/>
      <c r="EEV475" s="58"/>
      <c r="EEW475" s="58"/>
      <c r="EEX475" s="58"/>
      <c r="EEY475" s="58"/>
      <c r="EEZ475" s="58"/>
      <c r="EFA475" s="58"/>
      <c r="EFB475" s="58"/>
      <c r="EFC475" s="58"/>
      <c r="EFD475" s="58"/>
      <c r="EFE475" s="58"/>
      <c r="EFF475" s="58"/>
      <c r="EFG475" s="58"/>
      <c r="EFH475" s="58"/>
      <c r="EFI475" s="58"/>
      <c r="EFJ475" s="58"/>
      <c r="EFK475" s="58"/>
      <c r="EFL475" s="58"/>
      <c r="EFM475" s="58"/>
      <c r="EFN475" s="58"/>
      <c r="EFO475" s="58"/>
      <c r="EFP475" s="58"/>
      <c r="EFQ475" s="58"/>
      <c r="EFR475" s="58"/>
      <c r="EFS475" s="58"/>
      <c r="EFT475" s="58"/>
      <c r="EFU475" s="58"/>
      <c r="EFV475" s="58"/>
      <c r="EFW475" s="58"/>
      <c r="EFX475" s="58"/>
      <c r="EFY475" s="58"/>
      <c r="EFZ475" s="58"/>
      <c r="EGA475" s="58"/>
      <c r="EGB475" s="58"/>
      <c r="EGC475" s="58"/>
      <c r="EGD475" s="58"/>
      <c r="EGE475" s="58"/>
      <c r="EGF475" s="58"/>
      <c r="EGG475" s="58"/>
      <c r="EGH475" s="58"/>
      <c r="EGI475" s="58"/>
      <c r="EGJ475" s="58"/>
      <c r="EGK475" s="58"/>
      <c r="EGL475" s="58"/>
      <c r="EGM475" s="58"/>
      <c r="EGN475" s="58"/>
      <c r="EGO475" s="58"/>
      <c r="EGP475" s="58"/>
      <c r="EGQ475" s="58"/>
      <c r="EGR475" s="58"/>
      <c r="EGS475" s="58"/>
      <c r="EGT475" s="58"/>
      <c r="EGU475" s="58"/>
      <c r="EGV475" s="58"/>
      <c r="EGW475" s="58"/>
      <c r="EGX475" s="58"/>
      <c r="EGY475" s="58"/>
      <c r="EGZ475" s="58"/>
      <c r="EHA475" s="58"/>
      <c r="EHB475" s="58"/>
      <c r="EHC475" s="58"/>
      <c r="EHD475" s="58"/>
      <c r="EHE475" s="58"/>
      <c r="EHF475" s="58"/>
      <c r="EHG475" s="58"/>
      <c r="EHH475" s="58"/>
      <c r="EHI475" s="58"/>
      <c r="EHJ475" s="58"/>
      <c r="EHK475" s="58"/>
      <c r="EHL475" s="58"/>
      <c r="EHM475" s="58"/>
      <c r="EHN475" s="58"/>
      <c r="EHO475" s="58"/>
      <c r="EHP475" s="58"/>
      <c r="EHQ475" s="58"/>
      <c r="EHR475" s="58"/>
      <c r="EHS475" s="58"/>
      <c r="EHT475" s="58"/>
      <c r="EHU475" s="58"/>
      <c r="EHV475" s="58"/>
      <c r="EHW475" s="58"/>
      <c r="EHX475" s="58"/>
      <c r="EHY475" s="58"/>
      <c r="EHZ475" s="58"/>
      <c r="EIA475" s="58"/>
      <c r="EIB475" s="58"/>
      <c r="EIC475" s="58"/>
      <c r="EID475" s="58"/>
      <c r="EIE475" s="58"/>
      <c r="EIF475" s="58"/>
      <c r="EIG475" s="58"/>
      <c r="EIH475" s="58"/>
      <c r="EII475" s="58"/>
      <c r="EIJ475" s="58"/>
      <c r="EIK475" s="58"/>
      <c r="EIL475" s="58"/>
      <c r="EIM475" s="58"/>
      <c r="EIN475" s="58"/>
      <c r="EIO475" s="58"/>
      <c r="EIP475" s="58"/>
      <c r="EIQ475" s="58"/>
      <c r="EIR475" s="58"/>
      <c r="EIS475" s="58"/>
      <c r="EIT475" s="58"/>
      <c r="EIU475" s="58"/>
      <c r="EIV475" s="58"/>
      <c r="EIW475" s="58"/>
      <c r="EIX475" s="58"/>
      <c r="EIY475" s="58"/>
      <c r="EIZ475" s="58"/>
      <c r="EJA475" s="58"/>
      <c r="EJB475" s="58"/>
      <c r="EJC475" s="58"/>
      <c r="EJD475" s="58"/>
      <c r="EJE475" s="58"/>
      <c r="EJF475" s="58"/>
      <c r="EJG475" s="58"/>
      <c r="EJH475" s="58"/>
      <c r="EJI475" s="58"/>
      <c r="EJJ475" s="58"/>
      <c r="EJK475" s="58"/>
      <c r="EJL475" s="58"/>
      <c r="EJM475" s="58"/>
      <c r="EJN475" s="58"/>
      <c r="EJO475" s="58"/>
      <c r="EJP475" s="58"/>
      <c r="EJQ475" s="58"/>
      <c r="EJR475" s="58"/>
      <c r="EJS475" s="58"/>
      <c r="EJT475" s="58"/>
      <c r="EJU475" s="58"/>
      <c r="EJV475" s="58"/>
      <c r="EJW475" s="58"/>
      <c r="EJX475" s="58"/>
      <c r="EJY475" s="58"/>
      <c r="EJZ475" s="58"/>
      <c r="EKA475" s="58"/>
      <c r="EKB475" s="58"/>
      <c r="EKC475" s="58"/>
      <c r="EKD475" s="58"/>
      <c r="EKE475" s="58"/>
      <c r="EKF475" s="58"/>
      <c r="EKG475" s="58"/>
      <c r="EKH475" s="58"/>
      <c r="EKI475" s="58"/>
      <c r="EKJ475" s="58"/>
      <c r="EKK475" s="58"/>
      <c r="EKL475" s="58"/>
      <c r="EKM475" s="58"/>
      <c r="EKN475" s="58"/>
      <c r="EKO475" s="58"/>
      <c r="EKP475" s="58"/>
      <c r="EKQ475" s="58"/>
      <c r="EKR475" s="58"/>
      <c r="EKS475" s="58"/>
      <c r="EKT475" s="58"/>
      <c r="EKU475" s="58"/>
      <c r="EKV475" s="58"/>
      <c r="EKW475" s="58"/>
      <c r="EKX475" s="58"/>
      <c r="EKY475" s="58"/>
      <c r="EKZ475" s="58"/>
      <c r="ELA475" s="58"/>
      <c r="ELB475" s="58"/>
      <c r="ELC475" s="58"/>
      <c r="ELD475" s="58"/>
      <c r="ELE475" s="58"/>
      <c r="ELF475" s="58"/>
      <c r="ELG475" s="58"/>
      <c r="ELH475" s="58"/>
      <c r="ELI475" s="58"/>
      <c r="ELJ475" s="58"/>
      <c r="ELK475" s="58"/>
      <c r="ELL475" s="58"/>
      <c r="ELM475" s="58"/>
      <c r="ELN475" s="58"/>
      <c r="ELO475" s="58"/>
      <c r="ELP475" s="58"/>
      <c r="ELQ475" s="58"/>
      <c r="ELR475" s="58"/>
      <c r="ELS475" s="58"/>
      <c r="ELT475" s="58"/>
      <c r="ELU475" s="58"/>
      <c r="ELV475" s="58"/>
      <c r="ELW475" s="58"/>
      <c r="ELX475" s="58"/>
      <c r="ELY475" s="58"/>
      <c r="ELZ475" s="58"/>
      <c r="EMA475" s="58"/>
      <c r="EMB475" s="58"/>
      <c r="EMC475" s="58"/>
      <c r="EMD475" s="58"/>
      <c r="EME475" s="58"/>
      <c r="EMF475" s="58"/>
      <c r="EMG475" s="58"/>
      <c r="EMH475" s="58"/>
      <c r="EMI475" s="58"/>
      <c r="EMJ475" s="58"/>
      <c r="EMK475" s="58"/>
      <c r="EML475" s="58"/>
      <c r="EMM475" s="58"/>
      <c r="EMN475" s="58"/>
      <c r="EMO475" s="58"/>
      <c r="EMP475" s="58"/>
      <c r="EMQ475" s="58"/>
      <c r="EMR475" s="58"/>
      <c r="EMS475" s="58"/>
      <c r="EMT475" s="58"/>
      <c r="EMU475" s="58"/>
      <c r="EMV475" s="58"/>
      <c r="EMW475" s="58"/>
      <c r="EMX475" s="58"/>
      <c r="EMY475" s="58"/>
      <c r="EMZ475" s="58"/>
      <c r="ENA475" s="58"/>
      <c r="ENB475" s="58"/>
      <c r="ENC475" s="58"/>
      <c r="END475" s="58"/>
      <c r="ENE475" s="58"/>
      <c r="ENF475" s="58"/>
      <c r="ENG475" s="58"/>
      <c r="ENH475" s="58"/>
      <c r="ENI475" s="58"/>
      <c r="ENJ475" s="58"/>
      <c r="ENK475" s="58"/>
      <c r="ENL475" s="58"/>
      <c r="ENM475" s="58"/>
      <c r="ENN475" s="58"/>
      <c r="ENO475" s="58"/>
      <c r="ENP475" s="58"/>
      <c r="ENQ475" s="58"/>
      <c r="ENR475" s="58"/>
      <c r="ENS475" s="58"/>
      <c r="ENT475" s="58"/>
      <c r="ENU475" s="58"/>
      <c r="ENV475" s="58"/>
      <c r="ENW475" s="58"/>
      <c r="ENX475" s="58"/>
      <c r="ENY475" s="58"/>
      <c r="ENZ475" s="58"/>
      <c r="EOA475" s="58"/>
      <c r="EOB475" s="58"/>
      <c r="EOC475" s="58"/>
      <c r="EOD475" s="58"/>
      <c r="EOE475" s="58"/>
      <c r="EOF475" s="58"/>
      <c r="EOG475" s="58"/>
      <c r="EOH475" s="58"/>
      <c r="EOI475" s="58"/>
      <c r="EOJ475" s="58"/>
      <c r="EOK475" s="58"/>
      <c r="EOL475" s="58"/>
      <c r="EOM475" s="58"/>
      <c r="EON475" s="58"/>
      <c r="EOO475" s="58"/>
      <c r="EOP475" s="58"/>
      <c r="EOQ475" s="58"/>
      <c r="EOR475" s="58"/>
      <c r="EOS475" s="58"/>
      <c r="EOT475" s="58"/>
      <c r="EOU475" s="58"/>
      <c r="EOV475" s="58"/>
      <c r="EOW475" s="58"/>
      <c r="EOX475" s="58"/>
      <c r="EOY475" s="58"/>
      <c r="EOZ475" s="58"/>
      <c r="EPA475" s="58"/>
      <c r="EPB475" s="58"/>
      <c r="EPC475" s="58"/>
      <c r="EPD475" s="58"/>
      <c r="EPE475" s="58"/>
      <c r="EPF475" s="58"/>
      <c r="EPG475" s="58"/>
      <c r="EPH475" s="58"/>
      <c r="EPI475" s="58"/>
      <c r="EPJ475" s="58"/>
      <c r="EPK475" s="58"/>
      <c r="EPL475" s="58"/>
      <c r="EPM475" s="58"/>
      <c r="EPN475" s="58"/>
      <c r="EPO475" s="58"/>
      <c r="EPP475" s="58"/>
      <c r="EPQ475" s="58"/>
      <c r="EPR475" s="58"/>
      <c r="EPS475" s="58"/>
      <c r="EPT475" s="58"/>
      <c r="EPU475" s="58"/>
      <c r="EPV475" s="58"/>
      <c r="EPW475" s="58"/>
      <c r="EPX475" s="58"/>
      <c r="EPY475" s="58"/>
      <c r="EPZ475" s="58"/>
      <c r="EQA475" s="58"/>
      <c r="EQB475" s="58"/>
      <c r="EQC475" s="58"/>
      <c r="EQD475" s="58"/>
      <c r="EQE475" s="58"/>
      <c r="EQF475" s="58"/>
      <c r="EQG475" s="58"/>
      <c r="EQH475" s="58"/>
      <c r="EQI475" s="58"/>
      <c r="EQJ475" s="58"/>
      <c r="EQK475" s="58"/>
      <c r="EQL475" s="58"/>
      <c r="EQM475" s="58"/>
      <c r="EQN475" s="58"/>
      <c r="EQO475" s="58"/>
      <c r="EQP475" s="58"/>
      <c r="EQQ475" s="58"/>
      <c r="EQR475" s="58"/>
      <c r="EQS475" s="58"/>
      <c r="EQT475" s="58"/>
      <c r="EQU475" s="58"/>
      <c r="EQV475" s="58"/>
      <c r="EQW475" s="58"/>
      <c r="EQX475" s="58"/>
      <c r="EQY475" s="58"/>
      <c r="EQZ475" s="58"/>
      <c r="ERA475" s="58"/>
      <c r="ERB475" s="58"/>
      <c r="ERC475" s="58"/>
      <c r="ERD475" s="58"/>
      <c r="ERE475" s="58"/>
      <c r="ERF475" s="58"/>
      <c r="ERG475" s="58"/>
      <c r="ERH475" s="58"/>
      <c r="ERI475" s="58"/>
      <c r="ERJ475" s="58"/>
      <c r="ERK475" s="58"/>
      <c r="ERL475" s="58"/>
      <c r="ERM475" s="58"/>
      <c r="ERN475" s="58"/>
      <c r="ERO475" s="58"/>
      <c r="ERP475" s="58"/>
      <c r="ERQ475" s="58"/>
      <c r="ERR475" s="58"/>
      <c r="ERS475" s="58"/>
      <c r="ERT475" s="58"/>
      <c r="ERU475" s="58"/>
      <c r="ERV475" s="58"/>
      <c r="ERW475" s="58"/>
      <c r="ERX475" s="58"/>
      <c r="ERY475" s="58"/>
      <c r="ERZ475" s="58"/>
      <c r="ESA475" s="58"/>
      <c r="ESB475" s="58"/>
      <c r="ESC475" s="58"/>
      <c r="ESD475" s="58"/>
      <c r="ESE475" s="58"/>
      <c r="ESF475" s="58"/>
      <c r="ESG475" s="58"/>
      <c r="ESH475" s="58"/>
      <c r="ESI475" s="58"/>
      <c r="ESJ475" s="58"/>
      <c r="ESK475" s="58"/>
      <c r="ESL475" s="58"/>
      <c r="ESM475" s="58"/>
      <c r="ESN475" s="58"/>
      <c r="ESO475" s="58"/>
      <c r="ESP475" s="58"/>
      <c r="ESQ475" s="58"/>
      <c r="ESR475" s="58"/>
      <c r="ESS475" s="58"/>
      <c r="EST475" s="58"/>
      <c r="ESU475" s="58"/>
      <c r="ESV475" s="58"/>
      <c r="ESW475" s="58"/>
      <c r="ESX475" s="58"/>
      <c r="ESY475" s="58"/>
      <c r="ESZ475" s="58"/>
      <c r="ETA475" s="58"/>
      <c r="ETB475" s="58"/>
      <c r="ETC475" s="58"/>
      <c r="ETD475" s="58"/>
      <c r="ETE475" s="58"/>
      <c r="ETF475" s="58"/>
      <c r="ETG475" s="58"/>
      <c r="ETH475" s="58"/>
      <c r="ETI475" s="58"/>
      <c r="ETJ475" s="58"/>
      <c r="ETK475" s="58"/>
      <c r="ETL475" s="58"/>
      <c r="ETM475" s="58"/>
      <c r="ETN475" s="58"/>
      <c r="ETO475" s="58"/>
      <c r="ETP475" s="58"/>
      <c r="ETQ475" s="58"/>
      <c r="ETR475" s="58"/>
      <c r="ETS475" s="58"/>
      <c r="ETT475" s="58"/>
      <c r="ETU475" s="58"/>
      <c r="ETV475" s="58"/>
      <c r="ETW475" s="58"/>
      <c r="ETX475" s="58"/>
      <c r="ETY475" s="58"/>
      <c r="ETZ475" s="58"/>
      <c r="EUA475" s="58"/>
      <c r="EUB475" s="58"/>
      <c r="EUC475" s="58"/>
      <c r="EUD475" s="58"/>
      <c r="EUE475" s="58"/>
      <c r="EUF475" s="58"/>
      <c r="EUG475" s="58"/>
      <c r="EUH475" s="58"/>
      <c r="EUI475" s="58"/>
      <c r="EUJ475" s="58"/>
      <c r="EUK475" s="58"/>
      <c r="EUL475" s="58"/>
      <c r="EUM475" s="58"/>
      <c r="EUN475" s="58"/>
      <c r="EUO475" s="58"/>
      <c r="EUP475" s="58"/>
      <c r="EUQ475" s="58"/>
      <c r="EUR475" s="58"/>
      <c r="EUS475" s="58"/>
      <c r="EUT475" s="58"/>
      <c r="EUU475" s="58"/>
      <c r="EUV475" s="58"/>
      <c r="EUW475" s="58"/>
      <c r="EUX475" s="58"/>
      <c r="EUY475" s="58"/>
      <c r="EUZ475" s="58"/>
      <c r="EVA475" s="58"/>
      <c r="EVB475" s="58"/>
      <c r="EVC475" s="58"/>
      <c r="EVD475" s="58"/>
      <c r="EVE475" s="58"/>
      <c r="EVF475" s="58"/>
      <c r="EVG475" s="58"/>
      <c r="EVH475" s="58"/>
      <c r="EVI475" s="58"/>
      <c r="EVJ475" s="58"/>
      <c r="EVK475" s="58"/>
      <c r="EVL475" s="58"/>
      <c r="EVM475" s="58"/>
      <c r="EVN475" s="58"/>
      <c r="EVO475" s="58"/>
      <c r="EVP475" s="58"/>
      <c r="EVQ475" s="58"/>
      <c r="EVR475" s="58"/>
      <c r="EVS475" s="58"/>
      <c r="EVT475" s="58"/>
      <c r="EVU475" s="58"/>
      <c r="EVV475" s="58"/>
      <c r="EVW475" s="58"/>
      <c r="EVX475" s="58"/>
      <c r="EVY475" s="58"/>
      <c r="EVZ475" s="58"/>
      <c r="EWA475" s="58"/>
      <c r="EWB475" s="58"/>
      <c r="EWC475" s="58"/>
      <c r="EWD475" s="58"/>
      <c r="EWE475" s="58"/>
      <c r="EWF475" s="58"/>
      <c r="EWG475" s="58"/>
      <c r="EWH475" s="58"/>
      <c r="EWI475" s="58"/>
      <c r="EWJ475" s="58"/>
      <c r="EWK475" s="58"/>
      <c r="EWL475" s="58"/>
      <c r="EWM475" s="58"/>
      <c r="EWN475" s="58"/>
      <c r="EWO475" s="58"/>
      <c r="EWP475" s="58"/>
      <c r="EWQ475" s="58"/>
      <c r="EWR475" s="58"/>
      <c r="EWS475" s="58"/>
      <c r="EWT475" s="58"/>
      <c r="EWU475" s="58"/>
      <c r="EWV475" s="58"/>
      <c r="EWW475" s="58"/>
      <c r="EWX475" s="58"/>
      <c r="EWY475" s="58"/>
      <c r="EWZ475" s="58"/>
      <c r="EXA475" s="58"/>
      <c r="EXB475" s="58"/>
      <c r="EXC475" s="58"/>
      <c r="EXD475" s="58"/>
      <c r="EXE475" s="58"/>
      <c r="EXF475" s="58"/>
      <c r="EXG475" s="58"/>
      <c r="EXH475" s="58"/>
      <c r="EXI475" s="58"/>
      <c r="EXJ475" s="58"/>
      <c r="EXK475" s="58"/>
      <c r="EXL475" s="58"/>
      <c r="EXM475" s="58"/>
      <c r="EXN475" s="58"/>
      <c r="EXO475" s="58"/>
      <c r="EXP475" s="58"/>
      <c r="EXQ475" s="58"/>
      <c r="EXR475" s="58"/>
      <c r="EXS475" s="58"/>
      <c r="EXT475" s="58"/>
      <c r="EXU475" s="58"/>
      <c r="EXV475" s="58"/>
      <c r="EXW475" s="58"/>
      <c r="EXX475" s="58"/>
      <c r="EXY475" s="58"/>
      <c r="EXZ475" s="58"/>
      <c r="EYA475" s="58"/>
      <c r="EYB475" s="58"/>
      <c r="EYC475" s="58"/>
      <c r="EYD475" s="58"/>
      <c r="EYE475" s="58"/>
      <c r="EYF475" s="58"/>
      <c r="EYG475" s="58"/>
      <c r="EYH475" s="58"/>
      <c r="EYI475" s="58"/>
      <c r="EYJ475" s="58"/>
      <c r="EYK475" s="58"/>
      <c r="EYL475" s="58"/>
      <c r="EYM475" s="58"/>
      <c r="EYN475" s="58"/>
      <c r="EYO475" s="58"/>
      <c r="EYP475" s="58"/>
      <c r="EYQ475" s="58"/>
      <c r="EYR475" s="58"/>
      <c r="EYS475" s="58"/>
      <c r="EYT475" s="58"/>
      <c r="EYU475" s="58"/>
      <c r="EYV475" s="58"/>
      <c r="EYW475" s="58"/>
      <c r="EYX475" s="58"/>
      <c r="EYY475" s="58"/>
      <c r="EYZ475" s="58"/>
      <c r="EZA475" s="58"/>
      <c r="EZB475" s="58"/>
      <c r="EZC475" s="58"/>
      <c r="EZD475" s="58"/>
      <c r="EZE475" s="58"/>
      <c r="EZF475" s="58"/>
      <c r="EZG475" s="58"/>
      <c r="EZH475" s="58"/>
      <c r="EZI475" s="58"/>
      <c r="EZJ475" s="58"/>
      <c r="EZK475" s="58"/>
      <c r="EZL475" s="58"/>
      <c r="EZM475" s="58"/>
      <c r="EZN475" s="58"/>
      <c r="EZO475" s="58"/>
      <c r="EZP475" s="58"/>
      <c r="EZQ475" s="58"/>
      <c r="EZR475" s="58"/>
      <c r="EZS475" s="58"/>
      <c r="EZT475" s="58"/>
      <c r="EZU475" s="58"/>
      <c r="EZV475" s="58"/>
      <c r="EZW475" s="58"/>
      <c r="EZX475" s="58"/>
      <c r="EZY475" s="58"/>
      <c r="EZZ475" s="58"/>
      <c r="FAA475" s="58"/>
      <c r="FAB475" s="58"/>
      <c r="FAC475" s="58"/>
      <c r="FAD475" s="58"/>
      <c r="FAE475" s="58"/>
      <c r="FAF475" s="58"/>
      <c r="FAG475" s="58"/>
      <c r="FAH475" s="58"/>
      <c r="FAI475" s="58"/>
      <c r="FAJ475" s="58"/>
      <c r="FAK475" s="58"/>
      <c r="FAL475" s="58"/>
      <c r="FAM475" s="58"/>
      <c r="FAN475" s="58"/>
      <c r="FAO475" s="58"/>
      <c r="FAP475" s="58"/>
      <c r="FAQ475" s="58"/>
      <c r="FAR475" s="58"/>
      <c r="FAS475" s="58"/>
      <c r="FAT475" s="58"/>
      <c r="FAU475" s="58"/>
      <c r="FAV475" s="58"/>
      <c r="FAW475" s="58"/>
      <c r="FAX475" s="58"/>
      <c r="FAY475" s="58"/>
      <c r="FAZ475" s="58"/>
      <c r="FBA475" s="58"/>
      <c r="FBB475" s="58"/>
      <c r="FBC475" s="58"/>
      <c r="FBD475" s="58"/>
      <c r="FBE475" s="58"/>
      <c r="FBF475" s="58"/>
      <c r="FBG475" s="58"/>
      <c r="FBH475" s="58"/>
      <c r="FBI475" s="58"/>
      <c r="FBJ475" s="58"/>
      <c r="FBK475" s="58"/>
      <c r="FBL475" s="58"/>
      <c r="FBM475" s="58"/>
      <c r="FBN475" s="58"/>
      <c r="FBO475" s="58"/>
      <c r="FBP475" s="58"/>
      <c r="FBQ475" s="58"/>
      <c r="FBR475" s="58"/>
      <c r="FBS475" s="58"/>
      <c r="FBT475" s="58"/>
      <c r="FBU475" s="58"/>
      <c r="FBV475" s="58"/>
      <c r="FBW475" s="58"/>
      <c r="FBX475" s="58"/>
      <c r="FBY475" s="58"/>
      <c r="FBZ475" s="58"/>
      <c r="FCA475" s="58"/>
      <c r="FCB475" s="58"/>
      <c r="FCC475" s="58"/>
      <c r="FCD475" s="58"/>
      <c r="FCE475" s="58"/>
      <c r="FCF475" s="58"/>
      <c r="FCG475" s="58"/>
      <c r="FCH475" s="58"/>
      <c r="FCI475" s="58"/>
      <c r="FCJ475" s="58"/>
      <c r="FCK475" s="58"/>
      <c r="FCL475" s="58"/>
      <c r="FCM475" s="58"/>
      <c r="FCN475" s="58"/>
      <c r="FCO475" s="58"/>
      <c r="FCP475" s="58"/>
      <c r="FCQ475" s="58"/>
      <c r="FCR475" s="58"/>
      <c r="FCS475" s="58"/>
      <c r="FCT475" s="58"/>
      <c r="FCU475" s="58"/>
      <c r="FCV475" s="58"/>
      <c r="FCW475" s="58"/>
      <c r="FCX475" s="58"/>
      <c r="FCY475" s="58"/>
      <c r="FCZ475" s="58"/>
      <c r="FDA475" s="58"/>
      <c r="FDB475" s="58"/>
      <c r="FDC475" s="58"/>
      <c r="FDD475" s="58"/>
      <c r="FDE475" s="58"/>
      <c r="FDF475" s="58"/>
      <c r="FDG475" s="58"/>
      <c r="FDH475" s="58"/>
      <c r="FDI475" s="58"/>
      <c r="FDJ475" s="58"/>
      <c r="FDK475" s="58"/>
      <c r="FDL475" s="58"/>
      <c r="FDM475" s="58"/>
      <c r="FDN475" s="58"/>
      <c r="FDO475" s="58"/>
      <c r="FDP475" s="58"/>
      <c r="FDQ475" s="58"/>
      <c r="FDR475" s="58"/>
      <c r="FDS475" s="58"/>
      <c r="FDT475" s="58"/>
      <c r="FDU475" s="58"/>
      <c r="FDV475" s="58"/>
      <c r="FDW475" s="58"/>
      <c r="FDX475" s="58"/>
      <c r="FDY475" s="58"/>
      <c r="FDZ475" s="58"/>
      <c r="FEA475" s="58"/>
      <c r="FEB475" s="58"/>
      <c r="FEC475" s="58"/>
      <c r="FED475" s="58"/>
      <c r="FEE475" s="58"/>
      <c r="FEF475" s="58"/>
      <c r="FEG475" s="58"/>
      <c r="FEH475" s="58"/>
      <c r="FEI475" s="58"/>
      <c r="FEJ475" s="58"/>
      <c r="FEK475" s="58"/>
      <c r="FEL475" s="58"/>
      <c r="FEM475" s="58"/>
      <c r="FEN475" s="58"/>
      <c r="FEO475" s="58"/>
      <c r="FEP475" s="58"/>
      <c r="FEQ475" s="58"/>
      <c r="FER475" s="58"/>
      <c r="FES475" s="58"/>
      <c r="FET475" s="58"/>
      <c r="FEU475" s="58"/>
      <c r="FEV475" s="58"/>
      <c r="FEW475" s="58"/>
      <c r="FEX475" s="58"/>
      <c r="FEY475" s="58"/>
      <c r="FEZ475" s="58"/>
      <c r="FFA475" s="58"/>
      <c r="FFB475" s="58"/>
      <c r="FFC475" s="58"/>
      <c r="FFD475" s="58"/>
      <c r="FFE475" s="58"/>
      <c r="FFF475" s="58"/>
      <c r="FFG475" s="58"/>
      <c r="FFH475" s="58"/>
      <c r="FFI475" s="58"/>
      <c r="FFJ475" s="58"/>
      <c r="FFK475" s="58"/>
      <c r="FFL475" s="58"/>
      <c r="FFM475" s="58"/>
      <c r="FFN475" s="58"/>
      <c r="FFO475" s="58"/>
      <c r="FFP475" s="58"/>
      <c r="FFQ475" s="58"/>
      <c r="FFR475" s="58"/>
      <c r="FFS475" s="58"/>
      <c r="FFT475" s="58"/>
      <c r="FFU475" s="58"/>
      <c r="FFV475" s="58"/>
      <c r="FFW475" s="58"/>
      <c r="FFX475" s="58"/>
      <c r="FFY475" s="58"/>
      <c r="FFZ475" s="58"/>
      <c r="FGA475" s="58"/>
      <c r="FGB475" s="58"/>
      <c r="FGC475" s="58"/>
      <c r="FGD475" s="58"/>
      <c r="FGE475" s="58"/>
      <c r="FGF475" s="58"/>
      <c r="FGG475" s="58"/>
      <c r="FGH475" s="58"/>
      <c r="FGI475" s="58"/>
      <c r="FGJ475" s="58"/>
      <c r="FGK475" s="58"/>
      <c r="FGL475" s="58"/>
      <c r="FGM475" s="58"/>
      <c r="FGN475" s="58"/>
      <c r="FGO475" s="58"/>
      <c r="FGP475" s="58"/>
      <c r="FGQ475" s="58"/>
      <c r="FGR475" s="58"/>
      <c r="FGS475" s="58"/>
      <c r="FGT475" s="58"/>
      <c r="FGU475" s="58"/>
      <c r="FGV475" s="58"/>
      <c r="FGW475" s="58"/>
      <c r="FGX475" s="58"/>
      <c r="FGY475" s="58"/>
      <c r="FGZ475" s="58"/>
      <c r="FHA475" s="58"/>
      <c r="FHB475" s="58"/>
      <c r="FHC475" s="58"/>
      <c r="FHD475" s="58"/>
      <c r="FHE475" s="58"/>
      <c r="FHF475" s="58"/>
      <c r="FHG475" s="58"/>
      <c r="FHH475" s="58"/>
      <c r="FHI475" s="58"/>
      <c r="FHJ475" s="58"/>
      <c r="FHK475" s="58"/>
      <c r="FHL475" s="58"/>
      <c r="FHM475" s="58"/>
      <c r="FHN475" s="58"/>
      <c r="FHO475" s="58"/>
      <c r="FHP475" s="58"/>
      <c r="FHQ475" s="58"/>
      <c r="FHR475" s="58"/>
      <c r="FHS475" s="58"/>
      <c r="FHT475" s="58"/>
      <c r="FHU475" s="58"/>
      <c r="FHV475" s="58"/>
      <c r="FHW475" s="58"/>
      <c r="FHX475" s="58"/>
      <c r="FHY475" s="58"/>
      <c r="FHZ475" s="58"/>
      <c r="FIA475" s="58"/>
      <c r="FIB475" s="58"/>
      <c r="FIC475" s="58"/>
      <c r="FID475" s="58"/>
      <c r="FIE475" s="58"/>
      <c r="FIF475" s="58"/>
      <c r="FIG475" s="58"/>
      <c r="FIH475" s="58"/>
      <c r="FII475" s="58"/>
      <c r="FIJ475" s="58"/>
      <c r="FIK475" s="58"/>
      <c r="FIL475" s="58"/>
      <c r="FIM475" s="58"/>
      <c r="FIN475" s="58"/>
      <c r="FIO475" s="58"/>
      <c r="FIP475" s="58"/>
      <c r="FIQ475" s="58"/>
      <c r="FIR475" s="58"/>
      <c r="FIS475" s="58"/>
      <c r="FIT475" s="58"/>
      <c r="FIU475" s="58"/>
      <c r="FIV475" s="58"/>
      <c r="FIW475" s="58"/>
      <c r="FIX475" s="58"/>
      <c r="FIY475" s="58"/>
      <c r="FIZ475" s="58"/>
      <c r="FJA475" s="58"/>
      <c r="FJB475" s="58"/>
      <c r="FJC475" s="58"/>
      <c r="FJD475" s="58"/>
      <c r="FJE475" s="58"/>
      <c r="FJF475" s="58"/>
      <c r="FJG475" s="58"/>
      <c r="FJH475" s="58"/>
      <c r="FJI475" s="58"/>
      <c r="FJJ475" s="58"/>
      <c r="FJK475" s="58"/>
      <c r="FJL475" s="58"/>
      <c r="FJM475" s="58"/>
      <c r="FJN475" s="58"/>
      <c r="FJO475" s="58"/>
      <c r="FJP475" s="58"/>
      <c r="FJQ475" s="58"/>
      <c r="FJR475" s="58"/>
      <c r="FJS475" s="58"/>
      <c r="FJT475" s="58"/>
      <c r="FJU475" s="58"/>
      <c r="FJV475" s="58"/>
      <c r="FJW475" s="58"/>
      <c r="FJX475" s="58"/>
      <c r="FJY475" s="58"/>
      <c r="FJZ475" s="58"/>
      <c r="FKA475" s="58"/>
      <c r="FKB475" s="58"/>
      <c r="FKC475" s="58"/>
      <c r="FKD475" s="58"/>
      <c r="FKE475" s="58"/>
      <c r="FKF475" s="58"/>
      <c r="FKG475" s="58"/>
      <c r="FKH475" s="58"/>
      <c r="FKI475" s="58"/>
      <c r="FKJ475" s="58"/>
      <c r="FKK475" s="58"/>
      <c r="FKL475" s="58"/>
      <c r="FKM475" s="58"/>
      <c r="FKN475" s="58"/>
      <c r="FKO475" s="58"/>
      <c r="FKP475" s="58"/>
      <c r="FKQ475" s="58"/>
      <c r="FKR475" s="58"/>
      <c r="FKS475" s="58"/>
      <c r="FKT475" s="58"/>
      <c r="FKU475" s="58"/>
      <c r="FKV475" s="58"/>
      <c r="FKW475" s="58"/>
      <c r="FKX475" s="58"/>
      <c r="FKY475" s="58"/>
      <c r="FKZ475" s="58"/>
      <c r="FLA475" s="58"/>
      <c r="FLB475" s="58"/>
      <c r="FLC475" s="58"/>
      <c r="FLD475" s="58"/>
      <c r="FLE475" s="58"/>
      <c r="FLF475" s="58"/>
      <c r="FLG475" s="58"/>
      <c r="FLH475" s="58"/>
      <c r="FLI475" s="58"/>
      <c r="FLJ475" s="58"/>
      <c r="FLK475" s="58"/>
      <c r="FLL475" s="58"/>
      <c r="FLM475" s="58"/>
      <c r="FLN475" s="58"/>
      <c r="FLO475" s="58"/>
      <c r="FLP475" s="58"/>
      <c r="FLQ475" s="58"/>
      <c r="FLR475" s="58"/>
      <c r="FLS475" s="58"/>
      <c r="FLT475" s="58"/>
      <c r="FLU475" s="58"/>
      <c r="FLV475" s="58"/>
      <c r="FLW475" s="58"/>
      <c r="FLX475" s="58"/>
      <c r="FLY475" s="58"/>
      <c r="FLZ475" s="58"/>
      <c r="FMA475" s="58"/>
      <c r="FMB475" s="58"/>
      <c r="FMC475" s="58"/>
      <c r="FMD475" s="58"/>
      <c r="FME475" s="58"/>
      <c r="FMF475" s="58"/>
      <c r="FMG475" s="58"/>
      <c r="FMH475" s="58"/>
      <c r="FMI475" s="58"/>
      <c r="FMJ475" s="58"/>
      <c r="FMK475" s="58"/>
      <c r="FML475" s="58"/>
      <c r="FMM475" s="58"/>
      <c r="FMN475" s="58"/>
      <c r="FMO475" s="58"/>
      <c r="FMP475" s="58"/>
      <c r="FMQ475" s="58"/>
      <c r="FMR475" s="58"/>
      <c r="FMS475" s="58"/>
      <c r="FMT475" s="58"/>
      <c r="FMU475" s="58"/>
      <c r="FMV475" s="58"/>
      <c r="FMW475" s="58"/>
      <c r="FMX475" s="58"/>
      <c r="FMY475" s="58"/>
      <c r="FMZ475" s="58"/>
      <c r="FNA475" s="58"/>
      <c r="FNB475" s="58"/>
      <c r="FNC475" s="58"/>
      <c r="FND475" s="58"/>
      <c r="FNE475" s="58"/>
      <c r="FNF475" s="58"/>
      <c r="FNG475" s="58"/>
      <c r="FNH475" s="58"/>
      <c r="FNI475" s="58"/>
      <c r="FNJ475" s="58"/>
      <c r="FNK475" s="58"/>
      <c r="FNL475" s="58"/>
      <c r="FNM475" s="58"/>
      <c r="FNN475" s="58"/>
      <c r="FNO475" s="58"/>
      <c r="FNP475" s="58"/>
      <c r="FNQ475" s="58"/>
      <c r="FNR475" s="58"/>
      <c r="FNS475" s="58"/>
      <c r="FNT475" s="58"/>
      <c r="FNU475" s="58"/>
      <c r="FNV475" s="58"/>
      <c r="FNW475" s="58"/>
      <c r="FNX475" s="58"/>
      <c r="FNY475" s="58"/>
      <c r="FNZ475" s="58"/>
      <c r="FOA475" s="58"/>
      <c r="FOB475" s="58"/>
      <c r="FOC475" s="58"/>
      <c r="FOD475" s="58"/>
      <c r="FOE475" s="58"/>
      <c r="FOF475" s="58"/>
      <c r="FOG475" s="58"/>
      <c r="FOH475" s="58"/>
      <c r="FOI475" s="58"/>
      <c r="FOJ475" s="58"/>
      <c r="FOK475" s="58"/>
      <c r="FOL475" s="58"/>
      <c r="FOM475" s="58"/>
      <c r="FON475" s="58"/>
      <c r="FOO475" s="58"/>
      <c r="FOP475" s="58"/>
      <c r="FOQ475" s="58"/>
      <c r="FOR475" s="58"/>
      <c r="FOS475" s="58"/>
      <c r="FOT475" s="58"/>
      <c r="FOU475" s="58"/>
      <c r="FOV475" s="58"/>
      <c r="FOW475" s="58"/>
      <c r="FOX475" s="58"/>
      <c r="FOY475" s="58"/>
      <c r="FOZ475" s="58"/>
      <c r="FPA475" s="58"/>
      <c r="FPB475" s="58"/>
      <c r="FPC475" s="58"/>
      <c r="FPD475" s="58"/>
      <c r="FPE475" s="58"/>
      <c r="FPF475" s="58"/>
      <c r="FPG475" s="58"/>
      <c r="FPH475" s="58"/>
      <c r="FPI475" s="58"/>
      <c r="FPJ475" s="58"/>
      <c r="FPK475" s="58"/>
      <c r="FPL475" s="58"/>
      <c r="FPM475" s="58"/>
      <c r="FPN475" s="58"/>
      <c r="FPO475" s="58"/>
      <c r="FPP475" s="58"/>
      <c r="FPQ475" s="58"/>
      <c r="FPR475" s="58"/>
      <c r="FPS475" s="58"/>
      <c r="FPT475" s="58"/>
      <c r="FPU475" s="58"/>
      <c r="FPV475" s="58"/>
      <c r="FPW475" s="58"/>
      <c r="FPX475" s="58"/>
      <c r="FPY475" s="58"/>
      <c r="FPZ475" s="58"/>
      <c r="FQA475" s="58"/>
      <c r="FQB475" s="58"/>
      <c r="FQC475" s="58"/>
      <c r="FQD475" s="58"/>
      <c r="FQE475" s="58"/>
      <c r="FQF475" s="58"/>
      <c r="FQG475" s="58"/>
      <c r="FQH475" s="58"/>
      <c r="FQI475" s="58"/>
      <c r="FQJ475" s="58"/>
      <c r="FQK475" s="58"/>
      <c r="FQL475" s="58"/>
      <c r="FQM475" s="58"/>
      <c r="FQN475" s="58"/>
      <c r="FQO475" s="58"/>
      <c r="FQP475" s="58"/>
      <c r="FQQ475" s="58"/>
      <c r="FQR475" s="58"/>
      <c r="FQS475" s="58"/>
      <c r="FQT475" s="58"/>
      <c r="FQU475" s="58"/>
      <c r="FQV475" s="58"/>
      <c r="FQW475" s="58"/>
      <c r="FQX475" s="58"/>
      <c r="FQY475" s="58"/>
      <c r="FQZ475" s="58"/>
      <c r="FRA475" s="58"/>
      <c r="FRB475" s="58"/>
      <c r="FRC475" s="58"/>
      <c r="FRD475" s="58"/>
      <c r="FRE475" s="58"/>
      <c r="FRF475" s="58"/>
      <c r="FRG475" s="58"/>
      <c r="FRH475" s="58"/>
      <c r="FRI475" s="58"/>
      <c r="FRJ475" s="58"/>
      <c r="FRK475" s="58"/>
      <c r="FRL475" s="58"/>
      <c r="FRM475" s="58"/>
      <c r="FRN475" s="58"/>
      <c r="FRO475" s="58"/>
      <c r="FRP475" s="58"/>
      <c r="FRQ475" s="58"/>
      <c r="FRR475" s="58"/>
      <c r="FRS475" s="58"/>
      <c r="FRT475" s="58"/>
      <c r="FRU475" s="58"/>
      <c r="FRV475" s="58"/>
      <c r="FRW475" s="58"/>
      <c r="FRX475" s="58"/>
      <c r="FRY475" s="58"/>
      <c r="FRZ475" s="58"/>
      <c r="FSA475" s="58"/>
      <c r="FSB475" s="58"/>
      <c r="FSC475" s="58"/>
      <c r="FSD475" s="58"/>
      <c r="FSE475" s="58"/>
      <c r="FSF475" s="58"/>
      <c r="FSG475" s="58"/>
      <c r="FSH475" s="58"/>
      <c r="FSI475" s="58"/>
      <c r="FSJ475" s="58"/>
      <c r="FSK475" s="58"/>
      <c r="FSL475" s="58"/>
      <c r="FSM475" s="58"/>
      <c r="FSN475" s="58"/>
      <c r="FSO475" s="58"/>
      <c r="FSP475" s="58"/>
      <c r="FSQ475" s="58"/>
      <c r="FSR475" s="58"/>
      <c r="FSS475" s="58"/>
      <c r="FST475" s="58"/>
      <c r="FSU475" s="58"/>
      <c r="FSV475" s="58"/>
      <c r="FSW475" s="58"/>
      <c r="FSX475" s="58"/>
      <c r="FSY475" s="58"/>
      <c r="FSZ475" s="58"/>
      <c r="FTA475" s="58"/>
      <c r="FTB475" s="58"/>
      <c r="FTC475" s="58"/>
      <c r="FTD475" s="58"/>
      <c r="FTE475" s="58"/>
      <c r="FTF475" s="58"/>
      <c r="FTG475" s="58"/>
      <c r="FTH475" s="58"/>
      <c r="FTI475" s="58"/>
      <c r="FTJ475" s="58"/>
      <c r="FTK475" s="58"/>
      <c r="FTL475" s="58"/>
      <c r="FTM475" s="58"/>
      <c r="FTN475" s="58"/>
      <c r="FTO475" s="58"/>
      <c r="FTP475" s="58"/>
      <c r="FTQ475" s="58"/>
      <c r="FTR475" s="58"/>
      <c r="FTS475" s="58"/>
      <c r="FTT475" s="58"/>
      <c r="FTU475" s="58"/>
      <c r="FTV475" s="58"/>
      <c r="FTW475" s="58"/>
      <c r="FTX475" s="58"/>
      <c r="FTY475" s="58"/>
      <c r="FTZ475" s="58"/>
      <c r="FUA475" s="58"/>
      <c r="FUB475" s="58"/>
      <c r="FUC475" s="58"/>
      <c r="FUD475" s="58"/>
      <c r="FUE475" s="58"/>
      <c r="FUF475" s="58"/>
      <c r="FUG475" s="58"/>
      <c r="FUH475" s="58"/>
      <c r="FUI475" s="58"/>
      <c r="FUJ475" s="58"/>
      <c r="FUK475" s="58"/>
      <c r="FUL475" s="58"/>
      <c r="FUM475" s="58"/>
      <c r="FUN475" s="58"/>
      <c r="FUO475" s="58"/>
      <c r="FUP475" s="58"/>
      <c r="FUQ475" s="58"/>
      <c r="FUR475" s="58"/>
      <c r="FUS475" s="58"/>
      <c r="FUT475" s="58"/>
      <c r="FUU475" s="58"/>
      <c r="FUV475" s="58"/>
      <c r="FUW475" s="58"/>
      <c r="FUX475" s="58"/>
      <c r="FUY475" s="58"/>
      <c r="FUZ475" s="58"/>
      <c r="FVA475" s="58"/>
      <c r="FVB475" s="58"/>
      <c r="FVC475" s="58"/>
      <c r="FVD475" s="58"/>
      <c r="FVE475" s="58"/>
      <c r="FVF475" s="58"/>
      <c r="FVG475" s="58"/>
      <c r="FVH475" s="58"/>
      <c r="FVI475" s="58"/>
      <c r="FVJ475" s="58"/>
      <c r="FVK475" s="58"/>
      <c r="FVL475" s="58"/>
      <c r="FVM475" s="58"/>
      <c r="FVN475" s="58"/>
      <c r="FVO475" s="58"/>
      <c r="FVP475" s="58"/>
      <c r="FVQ475" s="58"/>
      <c r="FVR475" s="58"/>
      <c r="FVS475" s="58"/>
      <c r="FVT475" s="58"/>
      <c r="FVU475" s="58"/>
      <c r="FVV475" s="58"/>
      <c r="FVW475" s="58"/>
      <c r="FVX475" s="58"/>
      <c r="FVY475" s="58"/>
      <c r="FVZ475" s="58"/>
      <c r="FWA475" s="58"/>
      <c r="FWB475" s="58"/>
      <c r="FWC475" s="58"/>
      <c r="FWD475" s="58"/>
      <c r="FWE475" s="58"/>
      <c r="FWF475" s="58"/>
      <c r="FWG475" s="58"/>
      <c r="FWH475" s="58"/>
      <c r="FWI475" s="58"/>
      <c r="FWJ475" s="58"/>
      <c r="FWK475" s="58"/>
      <c r="FWL475" s="58"/>
      <c r="FWM475" s="58"/>
      <c r="FWN475" s="58"/>
      <c r="FWO475" s="58"/>
      <c r="FWP475" s="58"/>
      <c r="FWQ475" s="58"/>
      <c r="FWR475" s="58"/>
      <c r="FWS475" s="58"/>
      <c r="FWT475" s="58"/>
      <c r="FWU475" s="58"/>
      <c r="FWV475" s="58"/>
      <c r="FWW475" s="58"/>
      <c r="FWX475" s="58"/>
      <c r="FWY475" s="58"/>
      <c r="FWZ475" s="58"/>
      <c r="FXA475" s="58"/>
      <c r="FXB475" s="58"/>
      <c r="FXC475" s="58"/>
      <c r="FXD475" s="58"/>
      <c r="FXE475" s="58"/>
      <c r="FXF475" s="58"/>
      <c r="FXG475" s="58"/>
      <c r="FXH475" s="58"/>
      <c r="FXI475" s="58"/>
      <c r="FXJ475" s="58"/>
      <c r="FXK475" s="58"/>
      <c r="FXL475" s="58"/>
      <c r="FXM475" s="58"/>
      <c r="FXN475" s="58"/>
      <c r="FXO475" s="58"/>
      <c r="FXP475" s="58"/>
      <c r="FXQ475" s="58"/>
      <c r="FXR475" s="58"/>
      <c r="FXS475" s="58"/>
      <c r="FXT475" s="58"/>
      <c r="FXU475" s="58"/>
      <c r="FXV475" s="58"/>
      <c r="FXW475" s="58"/>
      <c r="FXX475" s="58"/>
      <c r="FXY475" s="58"/>
      <c r="FXZ475" s="58"/>
      <c r="FYA475" s="58"/>
      <c r="FYB475" s="58"/>
      <c r="FYC475" s="58"/>
      <c r="FYD475" s="58"/>
      <c r="FYE475" s="58"/>
      <c r="FYF475" s="58"/>
      <c r="FYG475" s="58"/>
      <c r="FYH475" s="58"/>
      <c r="FYI475" s="58"/>
      <c r="FYJ475" s="58"/>
      <c r="FYK475" s="58"/>
      <c r="FYL475" s="58"/>
      <c r="FYM475" s="58"/>
      <c r="FYN475" s="58"/>
      <c r="FYO475" s="58"/>
      <c r="FYP475" s="58"/>
      <c r="FYQ475" s="58"/>
      <c r="FYR475" s="58"/>
      <c r="FYS475" s="58"/>
      <c r="FYT475" s="58"/>
      <c r="FYU475" s="58"/>
      <c r="FYV475" s="58"/>
      <c r="FYW475" s="58"/>
      <c r="FYX475" s="58"/>
      <c r="FYY475" s="58"/>
      <c r="FYZ475" s="58"/>
      <c r="FZA475" s="58"/>
      <c r="FZB475" s="58"/>
      <c r="FZC475" s="58"/>
      <c r="FZD475" s="58"/>
      <c r="FZE475" s="58"/>
      <c r="FZF475" s="58"/>
      <c r="FZG475" s="58"/>
      <c r="FZH475" s="58"/>
      <c r="FZI475" s="58"/>
      <c r="FZJ475" s="58"/>
      <c r="FZK475" s="58"/>
      <c r="FZL475" s="58"/>
      <c r="FZM475" s="58"/>
      <c r="FZN475" s="58"/>
      <c r="FZO475" s="58"/>
      <c r="FZP475" s="58"/>
      <c r="FZQ475" s="58"/>
      <c r="FZR475" s="58"/>
      <c r="FZS475" s="58"/>
      <c r="FZT475" s="58"/>
      <c r="FZU475" s="58"/>
      <c r="FZV475" s="58"/>
      <c r="FZW475" s="58"/>
      <c r="FZX475" s="58"/>
      <c r="FZY475" s="58"/>
      <c r="FZZ475" s="58"/>
      <c r="GAA475" s="58"/>
      <c r="GAB475" s="58"/>
      <c r="GAC475" s="58"/>
      <c r="GAD475" s="58"/>
      <c r="GAE475" s="58"/>
      <c r="GAF475" s="58"/>
      <c r="GAG475" s="58"/>
      <c r="GAH475" s="58"/>
      <c r="GAI475" s="58"/>
      <c r="GAJ475" s="58"/>
      <c r="GAK475" s="58"/>
      <c r="GAL475" s="58"/>
      <c r="GAM475" s="58"/>
      <c r="GAN475" s="58"/>
      <c r="GAO475" s="58"/>
      <c r="GAP475" s="58"/>
      <c r="GAQ475" s="58"/>
      <c r="GAR475" s="58"/>
      <c r="GAS475" s="58"/>
      <c r="GAT475" s="58"/>
      <c r="GAU475" s="58"/>
      <c r="GAV475" s="58"/>
      <c r="GAW475" s="58"/>
      <c r="GAX475" s="58"/>
      <c r="GAY475" s="58"/>
      <c r="GAZ475" s="58"/>
      <c r="GBA475" s="58"/>
      <c r="GBB475" s="58"/>
      <c r="GBC475" s="58"/>
      <c r="GBD475" s="58"/>
      <c r="GBE475" s="58"/>
      <c r="GBF475" s="58"/>
      <c r="GBG475" s="58"/>
      <c r="GBH475" s="58"/>
      <c r="GBI475" s="58"/>
      <c r="GBJ475" s="58"/>
      <c r="GBK475" s="58"/>
      <c r="GBL475" s="58"/>
      <c r="GBM475" s="58"/>
      <c r="GBN475" s="58"/>
      <c r="GBO475" s="58"/>
      <c r="GBP475" s="58"/>
      <c r="GBQ475" s="58"/>
      <c r="GBR475" s="58"/>
      <c r="GBS475" s="58"/>
      <c r="GBT475" s="58"/>
      <c r="GBU475" s="58"/>
      <c r="GBV475" s="58"/>
      <c r="GBW475" s="58"/>
      <c r="GBX475" s="58"/>
      <c r="GBY475" s="58"/>
      <c r="GBZ475" s="58"/>
      <c r="GCA475" s="58"/>
      <c r="GCB475" s="58"/>
      <c r="GCC475" s="58"/>
      <c r="GCD475" s="58"/>
      <c r="GCE475" s="58"/>
      <c r="GCF475" s="58"/>
      <c r="GCG475" s="58"/>
      <c r="GCH475" s="58"/>
      <c r="GCI475" s="58"/>
      <c r="GCJ475" s="58"/>
      <c r="GCK475" s="58"/>
      <c r="GCL475" s="58"/>
      <c r="GCM475" s="58"/>
      <c r="GCN475" s="58"/>
      <c r="GCO475" s="58"/>
      <c r="GCP475" s="58"/>
      <c r="GCQ475" s="58"/>
      <c r="GCR475" s="58"/>
      <c r="GCS475" s="58"/>
      <c r="GCT475" s="58"/>
      <c r="GCU475" s="58"/>
      <c r="GCV475" s="58"/>
      <c r="GCW475" s="58"/>
      <c r="GCX475" s="58"/>
      <c r="GCY475" s="58"/>
      <c r="GCZ475" s="58"/>
      <c r="GDA475" s="58"/>
      <c r="GDB475" s="58"/>
      <c r="GDC475" s="58"/>
      <c r="GDD475" s="58"/>
      <c r="GDE475" s="58"/>
      <c r="GDF475" s="58"/>
      <c r="GDG475" s="58"/>
      <c r="GDH475" s="58"/>
      <c r="GDI475" s="58"/>
      <c r="GDJ475" s="58"/>
      <c r="GDK475" s="58"/>
      <c r="GDL475" s="58"/>
      <c r="GDM475" s="58"/>
      <c r="GDN475" s="58"/>
      <c r="GDO475" s="58"/>
      <c r="GDP475" s="58"/>
      <c r="GDQ475" s="58"/>
      <c r="GDR475" s="58"/>
      <c r="GDS475" s="58"/>
      <c r="GDT475" s="58"/>
      <c r="GDU475" s="58"/>
      <c r="GDV475" s="58"/>
      <c r="GDW475" s="58"/>
      <c r="GDX475" s="58"/>
      <c r="GDY475" s="58"/>
      <c r="GDZ475" s="58"/>
      <c r="GEA475" s="58"/>
      <c r="GEB475" s="58"/>
      <c r="GEC475" s="58"/>
      <c r="GED475" s="58"/>
      <c r="GEE475" s="58"/>
      <c r="GEF475" s="58"/>
      <c r="GEG475" s="58"/>
      <c r="GEH475" s="58"/>
      <c r="GEI475" s="58"/>
      <c r="GEJ475" s="58"/>
      <c r="GEK475" s="58"/>
      <c r="GEL475" s="58"/>
      <c r="GEM475" s="58"/>
      <c r="GEN475" s="58"/>
      <c r="GEO475" s="58"/>
      <c r="GEP475" s="58"/>
      <c r="GEQ475" s="58"/>
      <c r="GER475" s="58"/>
      <c r="GES475" s="58"/>
      <c r="GET475" s="58"/>
      <c r="GEU475" s="58"/>
      <c r="GEV475" s="58"/>
      <c r="GEW475" s="58"/>
      <c r="GEX475" s="58"/>
      <c r="GEY475" s="58"/>
      <c r="GEZ475" s="58"/>
      <c r="GFA475" s="58"/>
      <c r="GFB475" s="58"/>
      <c r="GFC475" s="58"/>
      <c r="GFD475" s="58"/>
      <c r="GFE475" s="58"/>
      <c r="GFF475" s="58"/>
      <c r="GFG475" s="58"/>
      <c r="GFH475" s="58"/>
      <c r="GFI475" s="58"/>
      <c r="GFJ475" s="58"/>
      <c r="GFK475" s="58"/>
      <c r="GFL475" s="58"/>
      <c r="GFM475" s="58"/>
      <c r="GFN475" s="58"/>
      <c r="GFO475" s="58"/>
      <c r="GFP475" s="58"/>
      <c r="GFQ475" s="58"/>
      <c r="GFR475" s="58"/>
      <c r="GFS475" s="58"/>
      <c r="GFT475" s="58"/>
      <c r="GFU475" s="58"/>
      <c r="GFV475" s="58"/>
      <c r="GFW475" s="58"/>
      <c r="GFX475" s="58"/>
      <c r="GFY475" s="58"/>
      <c r="GFZ475" s="58"/>
      <c r="GGA475" s="58"/>
      <c r="GGB475" s="58"/>
      <c r="GGC475" s="58"/>
      <c r="GGD475" s="58"/>
      <c r="GGE475" s="58"/>
      <c r="GGF475" s="58"/>
      <c r="GGG475" s="58"/>
      <c r="GGH475" s="58"/>
      <c r="GGI475" s="58"/>
      <c r="GGJ475" s="58"/>
      <c r="GGK475" s="58"/>
      <c r="GGL475" s="58"/>
      <c r="GGM475" s="58"/>
      <c r="GGN475" s="58"/>
      <c r="GGO475" s="58"/>
      <c r="GGP475" s="58"/>
      <c r="GGQ475" s="58"/>
      <c r="GGR475" s="58"/>
      <c r="GGS475" s="58"/>
      <c r="GGT475" s="58"/>
      <c r="GGU475" s="58"/>
      <c r="GGV475" s="58"/>
      <c r="GGW475" s="58"/>
      <c r="GGX475" s="58"/>
      <c r="GGY475" s="58"/>
      <c r="GGZ475" s="58"/>
      <c r="GHA475" s="58"/>
      <c r="GHB475" s="58"/>
      <c r="GHC475" s="58"/>
      <c r="GHD475" s="58"/>
      <c r="GHE475" s="58"/>
      <c r="GHF475" s="58"/>
      <c r="GHG475" s="58"/>
      <c r="GHH475" s="58"/>
      <c r="GHI475" s="58"/>
      <c r="GHJ475" s="58"/>
      <c r="GHK475" s="58"/>
      <c r="GHL475" s="58"/>
      <c r="GHM475" s="58"/>
      <c r="GHN475" s="58"/>
      <c r="GHO475" s="58"/>
      <c r="GHP475" s="58"/>
      <c r="GHQ475" s="58"/>
      <c r="GHR475" s="58"/>
      <c r="GHS475" s="58"/>
      <c r="GHT475" s="58"/>
      <c r="GHU475" s="58"/>
      <c r="GHV475" s="58"/>
      <c r="GHW475" s="58"/>
      <c r="GHX475" s="58"/>
      <c r="GHY475" s="58"/>
      <c r="GHZ475" s="58"/>
      <c r="GIA475" s="58"/>
      <c r="GIB475" s="58"/>
      <c r="GIC475" s="58"/>
      <c r="GID475" s="58"/>
      <c r="GIE475" s="58"/>
      <c r="GIF475" s="58"/>
      <c r="GIG475" s="58"/>
      <c r="GIH475" s="58"/>
      <c r="GII475" s="58"/>
      <c r="GIJ475" s="58"/>
      <c r="GIK475" s="58"/>
      <c r="GIL475" s="58"/>
      <c r="GIM475" s="58"/>
      <c r="GIN475" s="58"/>
      <c r="GIO475" s="58"/>
      <c r="GIP475" s="58"/>
      <c r="GIQ475" s="58"/>
      <c r="GIR475" s="58"/>
      <c r="GIS475" s="58"/>
      <c r="GIT475" s="58"/>
      <c r="GIU475" s="58"/>
      <c r="GIV475" s="58"/>
      <c r="GIW475" s="58"/>
      <c r="GIX475" s="58"/>
      <c r="GIY475" s="58"/>
      <c r="GIZ475" s="58"/>
      <c r="GJA475" s="58"/>
      <c r="GJB475" s="58"/>
      <c r="GJC475" s="58"/>
      <c r="GJD475" s="58"/>
      <c r="GJE475" s="58"/>
      <c r="GJF475" s="58"/>
      <c r="GJG475" s="58"/>
      <c r="GJH475" s="58"/>
      <c r="GJI475" s="58"/>
      <c r="GJJ475" s="58"/>
      <c r="GJK475" s="58"/>
      <c r="GJL475" s="58"/>
      <c r="GJM475" s="58"/>
      <c r="GJN475" s="58"/>
      <c r="GJO475" s="58"/>
      <c r="GJP475" s="58"/>
      <c r="GJQ475" s="58"/>
      <c r="GJR475" s="58"/>
      <c r="GJS475" s="58"/>
      <c r="GJT475" s="58"/>
      <c r="GJU475" s="58"/>
      <c r="GJV475" s="58"/>
      <c r="GJW475" s="58"/>
      <c r="GJX475" s="58"/>
      <c r="GJY475" s="58"/>
      <c r="GJZ475" s="58"/>
      <c r="GKA475" s="58"/>
      <c r="GKB475" s="58"/>
      <c r="GKC475" s="58"/>
      <c r="GKD475" s="58"/>
      <c r="GKE475" s="58"/>
      <c r="GKF475" s="58"/>
      <c r="GKG475" s="58"/>
      <c r="GKH475" s="58"/>
      <c r="GKI475" s="58"/>
      <c r="GKJ475" s="58"/>
      <c r="GKK475" s="58"/>
      <c r="GKL475" s="58"/>
      <c r="GKM475" s="58"/>
      <c r="GKN475" s="58"/>
      <c r="GKO475" s="58"/>
      <c r="GKP475" s="58"/>
      <c r="GKQ475" s="58"/>
      <c r="GKR475" s="58"/>
      <c r="GKS475" s="58"/>
      <c r="GKT475" s="58"/>
      <c r="GKU475" s="58"/>
      <c r="GKV475" s="58"/>
      <c r="GKW475" s="58"/>
      <c r="GKX475" s="58"/>
      <c r="GKY475" s="58"/>
      <c r="GKZ475" s="58"/>
      <c r="GLA475" s="58"/>
      <c r="GLB475" s="58"/>
      <c r="GLC475" s="58"/>
      <c r="GLD475" s="58"/>
      <c r="GLE475" s="58"/>
      <c r="GLF475" s="58"/>
      <c r="GLG475" s="58"/>
      <c r="GLH475" s="58"/>
      <c r="GLI475" s="58"/>
      <c r="GLJ475" s="58"/>
      <c r="GLK475" s="58"/>
      <c r="GLL475" s="58"/>
      <c r="GLM475" s="58"/>
      <c r="GLN475" s="58"/>
      <c r="GLO475" s="58"/>
      <c r="GLP475" s="58"/>
      <c r="GLQ475" s="58"/>
      <c r="GLR475" s="58"/>
      <c r="GLS475" s="58"/>
      <c r="GLT475" s="58"/>
      <c r="GLU475" s="58"/>
      <c r="GLV475" s="58"/>
      <c r="GLW475" s="58"/>
      <c r="GLX475" s="58"/>
      <c r="GLY475" s="58"/>
      <c r="GLZ475" s="58"/>
      <c r="GMA475" s="58"/>
      <c r="GMB475" s="58"/>
      <c r="GMC475" s="58"/>
      <c r="GMD475" s="58"/>
      <c r="GME475" s="58"/>
      <c r="GMF475" s="58"/>
      <c r="GMG475" s="58"/>
      <c r="GMH475" s="58"/>
      <c r="GMI475" s="58"/>
      <c r="GMJ475" s="58"/>
      <c r="GMK475" s="58"/>
      <c r="GML475" s="58"/>
      <c r="GMM475" s="58"/>
      <c r="GMN475" s="58"/>
      <c r="GMO475" s="58"/>
      <c r="GMP475" s="58"/>
      <c r="GMQ475" s="58"/>
      <c r="GMR475" s="58"/>
      <c r="GMS475" s="58"/>
      <c r="GMT475" s="58"/>
      <c r="GMU475" s="58"/>
      <c r="GMV475" s="58"/>
      <c r="GMW475" s="58"/>
      <c r="GMX475" s="58"/>
      <c r="GMY475" s="58"/>
      <c r="GMZ475" s="58"/>
      <c r="GNA475" s="58"/>
      <c r="GNB475" s="58"/>
      <c r="GNC475" s="58"/>
      <c r="GND475" s="58"/>
      <c r="GNE475" s="58"/>
      <c r="GNF475" s="58"/>
      <c r="GNG475" s="58"/>
      <c r="GNH475" s="58"/>
      <c r="GNI475" s="58"/>
      <c r="GNJ475" s="58"/>
      <c r="GNK475" s="58"/>
      <c r="GNL475" s="58"/>
      <c r="GNM475" s="58"/>
      <c r="GNN475" s="58"/>
      <c r="GNO475" s="58"/>
      <c r="GNP475" s="58"/>
      <c r="GNQ475" s="58"/>
      <c r="GNR475" s="58"/>
      <c r="GNS475" s="58"/>
      <c r="GNT475" s="58"/>
      <c r="GNU475" s="58"/>
      <c r="GNV475" s="58"/>
      <c r="GNW475" s="58"/>
      <c r="GNX475" s="58"/>
      <c r="GNY475" s="58"/>
      <c r="GNZ475" s="58"/>
      <c r="GOA475" s="58"/>
      <c r="GOB475" s="58"/>
      <c r="GOC475" s="58"/>
      <c r="GOD475" s="58"/>
      <c r="GOE475" s="58"/>
      <c r="GOF475" s="58"/>
      <c r="GOG475" s="58"/>
      <c r="GOH475" s="58"/>
      <c r="GOI475" s="58"/>
      <c r="GOJ475" s="58"/>
      <c r="GOK475" s="58"/>
      <c r="GOL475" s="58"/>
      <c r="GOM475" s="58"/>
      <c r="GON475" s="58"/>
      <c r="GOO475" s="58"/>
      <c r="GOP475" s="58"/>
      <c r="GOQ475" s="58"/>
      <c r="GOR475" s="58"/>
      <c r="GOS475" s="58"/>
      <c r="GOT475" s="58"/>
      <c r="GOU475" s="58"/>
      <c r="GOV475" s="58"/>
      <c r="GOW475" s="58"/>
      <c r="GOX475" s="58"/>
      <c r="GOY475" s="58"/>
      <c r="GOZ475" s="58"/>
      <c r="GPA475" s="58"/>
      <c r="GPB475" s="58"/>
      <c r="GPC475" s="58"/>
      <c r="GPD475" s="58"/>
      <c r="GPE475" s="58"/>
      <c r="GPF475" s="58"/>
      <c r="GPG475" s="58"/>
      <c r="GPH475" s="58"/>
      <c r="GPI475" s="58"/>
      <c r="GPJ475" s="58"/>
      <c r="GPK475" s="58"/>
      <c r="GPL475" s="58"/>
      <c r="GPM475" s="58"/>
      <c r="GPN475" s="58"/>
      <c r="GPO475" s="58"/>
      <c r="GPP475" s="58"/>
      <c r="GPQ475" s="58"/>
      <c r="GPR475" s="58"/>
      <c r="GPS475" s="58"/>
      <c r="GPT475" s="58"/>
      <c r="GPU475" s="58"/>
      <c r="GPV475" s="58"/>
      <c r="GPW475" s="58"/>
      <c r="GPX475" s="58"/>
      <c r="GPY475" s="58"/>
      <c r="GPZ475" s="58"/>
      <c r="GQA475" s="58"/>
      <c r="GQB475" s="58"/>
      <c r="GQC475" s="58"/>
      <c r="GQD475" s="58"/>
      <c r="GQE475" s="58"/>
      <c r="GQF475" s="58"/>
      <c r="GQG475" s="58"/>
      <c r="GQH475" s="58"/>
      <c r="GQI475" s="58"/>
      <c r="GQJ475" s="58"/>
      <c r="GQK475" s="58"/>
      <c r="GQL475" s="58"/>
      <c r="GQM475" s="58"/>
      <c r="GQN475" s="58"/>
      <c r="GQO475" s="58"/>
      <c r="GQP475" s="58"/>
      <c r="GQQ475" s="58"/>
      <c r="GQR475" s="58"/>
      <c r="GQS475" s="58"/>
      <c r="GQT475" s="58"/>
      <c r="GQU475" s="58"/>
      <c r="GQV475" s="58"/>
      <c r="GQW475" s="58"/>
      <c r="GQX475" s="58"/>
      <c r="GQY475" s="58"/>
      <c r="GQZ475" s="58"/>
      <c r="GRA475" s="58"/>
      <c r="GRB475" s="58"/>
      <c r="GRC475" s="58"/>
      <c r="GRD475" s="58"/>
      <c r="GRE475" s="58"/>
      <c r="GRF475" s="58"/>
      <c r="GRG475" s="58"/>
      <c r="GRH475" s="58"/>
      <c r="GRI475" s="58"/>
      <c r="GRJ475" s="58"/>
      <c r="GRK475" s="58"/>
      <c r="GRL475" s="58"/>
      <c r="GRM475" s="58"/>
      <c r="GRN475" s="58"/>
      <c r="GRO475" s="58"/>
      <c r="GRP475" s="58"/>
      <c r="GRQ475" s="58"/>
      <c r="GRR475" s="58"/>
      <c r="GRS475" s="58"/>
      <c r="GRT475" s="58"/>
      <c r="GRU475" s="58"/>
      <c r="GRV475" s="58"/>
      <c r="GRW475" s="58"/>
      <c r="GRX475" s="58"/>
      <c r="GRY475" s="58"/>
      <c r="GRZ475" s="58"/>
      <c r="GSA475" s="58"/>
      <c r="GSB475" s="58"/>
      <c r="GSC475" s="58"/>
      <c r="GSD475" s="58"/>
      <c r="GSE475" s="58"/>
      <c r="GSF475" s="58"/>
      <c r="GSG475" s="58"/>
      <c r="GSH475" s="58"/>
      <c r="GSI475" s="58"/>
      <c r="GSJ475" s="58"/>
      <c r="GSK475" s="58"/>
      <c r="GSL475" s="58"/>
      <c r="GSM475" s="58"/>
      <c r="GSN475" s="58"/>
      <c r="GSO475" s="58"/>
      <c r="GSP475" s="58"/>
      <c r="GSQ475" s="58"/>
      <c r="GSR475" s="58"/>
      <c r="GSS475" s="58"/>
      <c r="GST475" s="58"/>
      <c r="GSU475" s="58"/>
      <c r="GSV475" s="58"/>
      <c r="GSW475" s="58"/>
      <c r="GSX475" s="58"/>
      <c r="GSY475" s="58"/>
      <c r="GSZ475" s="58"/>
      <c r="GTA475" s="58"/>
      <c r="GTB475" s="58"/>
      <c r="GTC475" s="58"/>
      <c r="GTD475" s="58"/>
      <c r="GTE475" s="58"/>
      <c r="GTF475" s="58"/>
      <c r="GTG475" s="58"/>
      <c r="GTH475" s="58"/>
      <c r="GTI475" s="58"/>
      <c r="GTJ475" s="58"/>
      <c r="GTK475" s="58"/>
      <c r="GTL475" s="58"/>
      <c r="GTM475" s="58"/>
      <c r="GTN475" s="58"/>
      <c r="GTO475" s="58"/>
      <c r="GTP475" s="58"/>
      <c r="GTQ475" s="58"/>
      <c r="GTR475" s="58"/>
      <c r="GTS475" s="58"/>
      <c r="GTT475" s="58"/>
      <c r="GTU475" s="58"/>
      <c r="GTV475" s="58"/>
      <c r="GTW475" s="58"/>
      <c r="GTX475" s="58"/>
      <c r="GTY475" s="58"/>
      <c r="GTZ475" s="58"/>
      <c r="GUA475" s="58"/>
      <c r="GUB475" s="58"/>
      <c r="GUC475" s="58"/>
      <c r="GUD475" s="58"/>
      <c r="GUE475" s="58"/>
      <c r="GUF475" s="58"/>
      <c r="GUG475" s="58"/>
      <c r="GUH475" s="58"/>
      <c r="GUI475" s="58"/>
      <c r="GUJ475" s="58"/>
      <c r="GUK475" s="58"/>
      <c r="GUL475" s="58"/>
      <c r="GUM475" s="58"/>
      <c r="GUN475" s="58"/>
      <c r="GUO475" s="58"/>
      <c r="GUP475" s="58"/>
      <c r="GUQ475" s="58"/>
      <c r="GUR475" s="58"/>
      <c r="GUS475" s="58"/>
      <c r="GUT475" s="58"/>
      <c r="GUU475" s="58"/>
      <c r="GUV475" s="58"/>
      <c r="GUW475" s="58"/>
      <c r="GUX475" s="58"/>
      <c r="GUY475" s="58"/>
      <c r="GUZ475" s="58"/>
      <c r="GVA475" s="58"/>
      <c r="GVB475" s="58"/>
      <c r="GVC475" s="58"/>
      <c r="GVD475" s="58"/>
      <c r="GVE475" s="58"/>
      <c r="GVF475" s="58"/>
      <c r="GVG475" s="58"/>
      <c r="GVH475" s="58"/>
      <c r="GVI475" s="58"/>
      <c r="GVJ475" s="58"/>
      <c r="GVK475" s="58"/>
      <c r="GVL475" s="58"/>
      <c r="GVM475" s="58"/>
      <c r="GVN475" s="58"/>
      <c r="GVO475" s="58"/>
      <c r="GVP475" s="58"/>
      <c r="GVQ475" s="58"/>
      <c r="GVR475" s="58"/>
      <c r="GVS475" s="58"/>
      <c r="GVT475" s="58"/>
      <c r="GVU475" s="58"/>
      <c r="GVV475" s="58"/>
      <c r="GVW475" s="58"/>
      <c r="GVX475" s="58"/>
      <c r="GVY475" s="58"/>
      <c r="GVZ475" s="58"/>
      <c r="GWA475" s="58"/>
      <c r="GWB475" s="58"/>
      <c r="GWC475" s="58"/>
      <c r="GWD475" s="58"/>
      <c r="GWE475" s="58"/>
      <c r="GWF475" s="58"/>
      <c r="GWG475" s="58"/>
      <c r="GWH475" s="58"/>
      <c r="GWI475" s="58"/>
      <c r="GWJ475" s="58"/>
      <c r="GWK475" s="58"/>
      <c r="GWL475" s="58"/>
      <c r="GWM475" s="58"/>
      <c r="GWN475" s="58"/>
      <c r="GWO475" s="58"/>
      <c r="GWP475" s="58"/>
      <c r="GWQ475" s="58"/>
      <c r="GWR475" s="58"/>
      <c r="GWS475" s="58"/>
      <c r="GWT475" s="58"/>
      <c r="GWU475" s="58"/>
      <c r="GWV475" s="58"/>
      <c r="GWW475" s="58"/>
      <c r="GWX475" s="58"/>
      <c r="GWY475" s="58"/>
      <c r="GWZ475" s="58"/>
      <c r="GXA475" s="58"/>
      <c r="GXB475" s="58"/>
      <c r="GXC475" s="58"/>
      <c r="GXD475" s="58"/>
      <c r="GXE475" s="58"/>
      <c r="GXF475" s="58"/>
      <c r="GXG475" s="58"/>
      <c r="GXH475" s="58"/>
      <c r="GXI475" s="58"/>
      <c r="GXJ475" s="58"/>
      <c r="GXK475" s="58"/>
      <c r="GXL475" s="58"/>
      <c r="GXM475" s="58"/>
      <c r="GXN475" s="58"/>
      <c r="GXO475" s="58"/>
      <c r="GXP475" s="58"/>
      <c r="GXQ475" s="58"/>
      <c r="GXR475" s="58"/>
      <c r="GXS475" s="58"/>
      <c r="GXT475" s="58"/>
      <c r="GXU475" s="58"/>
      <c r="GXV475" s="58"/>
      <c r="GXW475" s="58"/>
      <c r="GXX475" s="58"/>
      <c r="GXY475" s="58"/>
      <c r="GXZ475" s="58"/>
      <c r="GYA475" s="58"/>
      <c r="GYB475" s="58"/>
      <c r="GYC475" s="58"/>
      <c r="GYD475" s="58"/>
      <c r="GYE475" s="58"/>
      <c r="GYF475" s="58"/>
      <c r="GYG475" s="58"/>
      <c r="GYH475" s="58"/>
      <c r="GYI475" s="58"/>
      <c r="GYJ475" s="58"/>
      <c r="GYK475" s="58"/>
      <c r="GYL475" s="58"/>
      <c r="GYM475" s="58"/>
      <c r="GYN475" s="58"/>
      <c r="GYO475" s="58"/>
      <c r="GYP475" s="58"/>
      <c r="GYQ475" s="58"/>
      <c r="GYR475" s="58"/>
      <c r="GYS475" s="58"/>
      <c r="GYT475" s="58"/>
      <c r="GYU475" s="58"/>
      <c r="GYV475" s="58"/>
      <c r="GYW475" s="58"/>
      <c r="GYX475" s="58"/>
      <c r="GYY475" s="58"/>
      <c r="GYZ475" s="58"/>
      <c r="GZA475" s="58"/>
      <c r="GZB475" s="58"/>
      <c r="GZC475" s="58"/>
      <c r="GZD475" s="58"/>
      <c r="GZE475" s="58"/>
      <c r="GZF475" s="58"/>
      <c r="GZG475" s="58"/>
      <c r="GZH475" s="58"/>
      <c r="GZI475" s="58"/>
      <c r="GZJ475" s="58"/>
      <c r="GZK475" s="58"/>
      <c r="GZL475" s="58"/>
      <c r="GZM475" s="58"/>
      <c r="GZN475" s="58"/>
      <c r="GZO475" s="58"/>
      <c r="GZP475" s="58"/>
      <c r="GZQ475" s="58"/>
      <c r="GZR475" s="58"/>
      <c r="GZS475" s="58"/>
      <c r="GZT475" s="58"/>
      <c r="GZU475" s="58"/>
      <c r="GZV475" s="58"/>
      <c r="GZW475" s="58"/>
      <c r="GZX475" s="58"/>
      <c r="GZY475" s="58"/>
      <c r="GZZ475" s="58"/>
      <c r="HAA475" s="58"/>
      <c r="HAB475" s="58"/>
      <c r="HAC475" s="58"/>
      <c r="HAD475" s="58"/>
      <c r="HAE475" s="58"/>
      <c r="HAF475" s="58"/>
      <c r="HAG475" s="58"/>
      <c r="HAH475" s="58"/>
      <c r="HAI475" s="58"/>
      <c r="HAJ475" s="58"/>
      <c r="HAK475" s="58"/>
      <c r="HAL475" s="58"/>
      <c r="HAM475" s="58"/>
      <c r="HAN475" s="58"/>
      <c r="HAO475" s="58"/>
      <c r="HAP475" s="58"/>
      <c r="HAQ475" s="58"/>
      <c r="HAR475" s="58"/>
      <c r="HAS475" s="58"/>
      <c r="HAT475" s="58"/>
      <c r="HAU475" s="58"/>
      <c r="HAV475" s="58"/>
      <c r="HAW475" s="58"/>
      <c r="HAX475" s="58"/>
      <c r="HAY475" s="58"/>
      <c r="HAZ475" s="58"/>
      <c r="HBA475" s="58"/>
      <c r="HBB475" s="58"/>
      <c r="HBC475" s="58"/>
      <c r="HBD475" s="58"/>
      <c r="HBE475" s="58"/>
      <c r="HBF475" s="58"/>
      <c r="HBG475" s="58"/>
      <c r="HBH475" s="58"/>
      <c r="HBI475" s="58"/>
      <c r="HBJ475" s="58"/>
      <c r="HBK475" s="58"/>
      <c r="HBL475" s="58"/>
      <c r="HBM475" s="58"/>
      <c r="HBN475" s="58"/>
      <c r="HBO475" s="58"/>
      <c r="HBP475" s="58"/>
      <c r="HBQ475" s="58"/>
      <c r="HBR475" s="58"/>
      <c r="HBS475" s="58"/>
      <c r="HBT475" s="58"/>
      <c r="HBU475" s="58"/>
      <c r="HBV475" s="58"/>
      <c r="HBW475" s="58"/>
      <c r="HBX475" s="58"/>
      <c r="HBY475" s="58"/>
      <c r="HBZ475" s="58"/>
      <c r="HCA475" s="58"/>
      <c r="HCB475" s="58"/>
      <c r="HCC475" s="58"/>
      <c r="HCD475" s="58"/>
      <c r="HCE475" s="58"/>
      <c r="HCF475" s="58"/>
      <c r="HCG475" s="58"/>
      <c r="HCH475" s="58"/>
      <c r="HCI475" s="58"/>
      <c r="HCJ475" s="58"/>
      <c r="HCK475" s="58"/>
      <c r="HCL475" s="58"/>
      <c r="HCM475" s="58"/>
      <c r="HCN475" s="58"/>
      <c r="HCO475" s="58"/>
      <c r="HCP475" s="58"/>
      <c r="HCQ475" s="58"/>
      <c r="HCR475" s="58"/>
      <c r="HCS475" s="58"/>
      <c r="HCT475" s="58"/>
      <c r="HCU475" s="58"/>
      <c r="HCV475" s="58"/>
      <c r="HCW475" s="58"/>
      <c r="HCX475" s="58"/>
      <c r="HCY475" s="58"/>
      <c r="HCZ475" s="58"/>
      <c r="HDA475" s="58"/>
      <c r="HDB475" s="58"/>
      <c r="HDC475" s="58"/>
      <c r="HDD475" s="58"/>
      <c r="HDE475" s="58"/>
      <c r="HDF475" s="58"/>
      <c r="HDG475" s="58"/>
      <c r="HDH475" s="58"/>
      <c r="HDI475" s="58"/>
      <c r="HDJ475" s="58"/>
      <c r="HDK475" s="58"/>
      <c r="HDL475" s="58"/>
      <c r="HDM475" s="58"/>
      <c r="HDN475" s="58"/>
      <c r="HDO475" s="58"/>
      <c r="HDP475" s="58"/>
      <c r="HDQ475" s="58"/>
      <c r="HDR475" s="58"/>
      <c r="HDS475" s="58"/>
      <c r="HDT475" s="58"/>
      <c r="HDU475" s="58"/>
      <c r="HDV475" s="58"/>
      <c r="HDW475" s="58"/>
      <c r="HDX475" s="58"/>
      <c r="HDY475" s="58"/>
      <c r="HDZ475" s="58"/>
      <c r="HEA475" s="58"/>
      <c r="HEB475" s="58"/>
      <c r="HEC475" s="58"/>
      <c r="HED475" s="58"/>
      <c r="HEE475" s="58"/>
      <c r="HEF475" s="58"/>
      <c r="HEG475" s="58"/>
      <c r="HEH475" s="58"/>
      <c r="HEI475" s="58"/>
      <c r="HEJ475" s="58"/>
      <c r="HEK475" s="58"/>
      <c r="HEL475" s="58"/>
      <c r="HEM475" s="58"/>
      <c r="HEN475" s="58"/>
      <c r="HEO475" s="58"/>
      <c r="HEP475" s="58"/>
      <c r="HEQ475" s="58"/>
      <c r="HER475" s="58"/>
      <c r="HES475" s="58"/>
      <c r="HET475" s="58"/>
      <c r="HEU475" s="58"/>
      <c r="HEV475" s="58"/>
      <c r="HEW475" s="58"/>
      <c r="HEX475" s="58"/>
      <c r="HEY475" s="58"/>
      <c r="HEZ475" s="58"/>
      <c r="HFA475" s="58"/>
      <c r="HFB475" s="58"/>
      <c r="HFC475" s="58"/>
      <c r="HFD475" s="58"/>
      <c r="HFE475" s="58"/>
      <c r="HFF475" s="58"/>
      <c r="HFG475" s="58"/>
      <c r="HFH475" s="58"/>
      <c r="HFI475" s="58"/>
      <c r="HFJ475" s="58"/>
      <c r="HFK475" s="58"/>
      <c r="HFL475" s="58"/>
      <c r="HFM475" s="58"/>
      <c r="HFN475" s="58"/>
      <c r="HFO475" s="58"/>
      <c r="HFP475" s="58"/>
      <c r="HFQ475" s="58"/>
      <c r="HFR475" s="58"/>
      <c r="HFS475" s="58"/>
      <c r="HFT475" s="58"/>
      <c r="HFU475" s="58"/>
      <c r="HFV475" s="58"/>
      <c r="HFW475" s="58"/>
      <c r="HFX475" s="58"/>
      <c r="HFY475" s="58"/>
      <c r="HFZ475" s="58"/>
      <c r="HGA475" s="58"/>
      <c r="HGB475" s="58"/>
      <c r="HGC475" s="58"/>
      <c r="HGD475" s="58"/>
      <c r="HGE475" s="58"/>
      <c r="HGF475" s="58"/>
      <c r="HGG475" s="58"/>
      <c r="HGH475" s="58"/>
      <c r="HGI475" s="58"/>
      <c r="HGJ475" s="58"/>
      <c r="HGK475" s="58"/>
      <c r="HGL475" s="58"/>
      <c r="HGM475" s="58"/>
      <c r="HGN475" s="58"/>
      <c r="HGO475" s="58"/>
      <c r="HGP475" s="58"/>
      <c r="HGQ475" s="58"/>
      <c r="HGR475" s="58"/>
      <c r="HGS475" s="58"/>
      <c r="HGT475" s="58"/>
      <c r="HGU475" s="58"/>
      <c r="HGV475" s="58"/>
      <c r="HGW475" s="58"/>
      <c r="HGX475" s="58"/>
      <c r="HGY475" s="58"/>
      <c r="HGZ475" s="58"/>
      <c r="HHA475" s="58"/>
      <c r="HHB475" s="58"/>
      <c r="HHC475" s="58"/>
      <c r="HHD475" s="58"/>
      <c r="HHE475" s="58"/>
      <c r="HHF475" s="58"/>
      <c r="HHG475" s="58"/>
      <c r="HHH475" s="58"/>
      <c r="HHI475" s="58"/>
      <c r="HHJ475" s="58"/>
      <c r="HHK475" s="58"/>
      <c r="HHL475" s="58"/>
      <c r="HHM475" s="58"/>
      <c r="HHN475" s="58"/>
      <c r="HHO475" s="58"/>
      <c r="HHP475" s="58"/>
      <c r="HHQ475" s="58"/>
      <c r="HHR475" s="58"/>
      <c r="HHS475" s="58"/>
      <c r="HHT475" s="58"/>
      <c r="HHU475" s="58"/>
      <c r="HHV475" s="58"/>
      <c r="HHW475" s="58"/>
      <c r="HHX475" s="58"/>
      <c r="HHY475" s="58"/>
      <c r="HHZ475" s="58"/>
      <c r="HIA475" s="58"/>
      <c r="HIB475" s="58"/>
      <c r="HIC475" s="58"/>
      <c r="HID475" s="58"/>
      <c r="HIE475" s="58"/>
      <c r="HIF475" s="58"/>
      <c r="HIG475" s="58"/>
      <c r="HIH475" s="58"/>
      <c r="HII475" s="58"/>
      <c r="HIJ475" s="58"/>
      <c r="HIK475" s="58"/>
      <c r="HIL475" s="58"/>
      <c r="HIM475" s="58"/>
      <c r="HIN475" s="58"/>
      <c r="HIO475" s="58"/>
      <c r="HIP475" s="58"/>
      <c r="HIQ475" s="58"/>
      <c r="HIR475" s="58"/>
      <c r="HIS475" s="58"/>
      <c r="HIT475" s="58"/>
      <c r="HIU475" s="58"/>
      <c r="HIV475" s="58"/>
      <c r="HIW475" s="58"/>
      <c r="HIX475" s="58"/>
      <c r="HIY475" s="58"/>
      <c r="HIZ475" s="58"/>
      <c r="HJA475" s="58"/>
      <c r="HJB475" s="58"/>
      <c r="HJC475" s="58"/>
      <c r="HJD475" s="58"/>
      <c r="HJE475" s="58"/>
      <c r="HJF475" s="58"/>
      <c r="HJG475" s="58"/>
      <c r="HJH475" s="58"/>
      <c r="HJI475" s="58"/>
      <c r="HJJ475" s="58"/>
      <c r="HJK475" s="58"/>
      <c r="HJL475" s="58"/>
      <c r="HJM475" s="58"/>
      <c r="HJN475" s="58"/>
      <c r="HJO475" s="58"/>
      <c r="HJP475" s="58"/>
      <c r="HJQ475" s="58"/>
      <c r="HJR475" s="58"/>
      <c r="HJS475" s="58"/>
      <c r="HJT475" s="58"/>
      <c r="HJU475" s="58"/>
      <c r="HJV475" s="58"/>
      <c r="HJW475" s="58"/>
      <c r="HJX475" s="58"/>
      <c r="HJY475" s="58"/>
      <c r="HJZ475" s="58"/>
      <c r="HKA475" s="58"/>
      <c r="HKB475" s="58"/>
      <c r="HKC475" s="58"/>
      <c r="HKD475" s="58"/>
      <c r="HKE475" s="58"/>
      <c r="HKF475" s="58"/>
      <c r="HKG475" s="58"/>
      <c r="HKH475" s="58"/>
      <c r="HKI475" s="58"/>
      <c r="HKJ475" s="58"/>
      <c r="HKK475" s="58"/>
      <c r="HKL475" s="58"/>
      <c r="HKM475" s="58"/>
      <c r="HKN475" s="58"/>
      <c r="HKO475" s="58"/>
      <c r="HKP475" s="58"/>
      <c r="HKQ475" s="58"/>
      <c r="HKR475" s="58"/>
      <c r="HKS475" s="58"/>
      <c r="HKT475" s="58"/>
      <c r="HKU475" s="58"/>
      <c r="HKV475" s="58"/>
      <c r="HKW475" s="58"/>
      <c r="HKX475" s="58"/>
      <c r="HKY475" s="58"/>
      <c r="HKZ475" s="58"/>
      <c r="HLA475" s="58"/>
      <c r="HLB475" s="58"/>
      <c r="HLC475" s="58"/>
      <c r="HLD475" s="58"/>
      <c r="HLE475" s="58"/>
      <c r="HLF475" s="58"/>
      <c r="HLG475" s="58"/>
      <c r="HLH475" s="58"/>
      <c r="HLI475" s="58"/>
      <c r="HLJ475" s="58"/>
      <c r="HLK475" s="58"/>
      <c r="HLL475" s="58"/>
      <c r="HLM475" s="58"/>
      <c r="HLN475" s="58"/>
      <c r="HLO475" s="58"/>
      <c r="HLP475" s="58"/>
      <c r="HLQ475" s="58"/>
      <c r="HLR475" s="58"/>
      <c r="HLS475" s="58"/>
      <c r="HLT475" s="58"/>
      <c r="HLU475" s="58"/>
      <c r="HLV475" s="58"/>
      <c r="HLW475" s="58"/>
      <c r="HLX475" s="58"/>
      <c r="HLY475" s="58"/>
      <c r="HLZ475" s="58"/>
      <c r="HMA475" s="58"/>
      <c r="HMB475" s="58"/>
      <c r="HMC475" s="58"/>
      <c r="HMD475" s="58"/>
      <c r="HME475" s="58"/>
      <c r="HMF475" s="58"/>
      <c r="HMG475" s="58"/>
      <c r="HMH475" s="58"/>
      <c r="HMI475" s="58"/>
      <c r="HMJ475" s="58"/>
      <c r="HMK475" s="58"/>
      <c r="HML475" s="58"/>
      <c r="HMM475" s="58"/>
      <c r="HMN475" s="58"/>
      <c r="HMO475" s="58"/>
      <c r="HMP475" s="58"/>
      <c r="HMQ475" s="58"/>
      <c r="HMR475" s="58"/>
      <c r="HMS475" s="58"/>
      <c r="HMT475" s="58"/>
      <c r="HMU475" s="58"/>
      <c r="HMV475" s="58"/>
      <c r="HMW475" s="58"/>
      <c r="HMX475" s="58"/>
      <c r="HMY475" s="58"/>
      <c r="HMZ475" s="58"/>
      <c r="HNA475" s="58"/>
      <c r="HNB475" s="58"/>
      <c r="HNC475" s="58"/>
      <c r="HND475" s="58"/>
      <c r="HNE475" s="58"/>
      <c r="HNF475" s="58"/>
      <c r="HNG475" s="58"/>
      <c r="HNH475" s="58"/>
      <c r="HNI475" s="58"/>
      <c r="HNJ475" s="58"/>
      <c r="HNK475" s="58"/>
      <c r="HNL475" s="58"/>
      <c r="HNM475" s="58"/>
      <c r="HNN475" s="58"/>
      <c r="HNO475" s="58"/>
      <c r="HNP475" s="58"/>
      <c r="HNQ475" s="58"/>
      <c r="HNR475" s="58"/>
      <c r="HNS475" s="58"/>
      <c r="HNT475" s="58"/>
      <c r="HNU475" s="58"/>
      <c r="HNV475" s="58"/>
      <c r="HNW475" s="58"/>
      <c r="HNX475" s="58"/>
      <c r="HNY475" s="58"/>
      <c r="HNZ475" s="58"/>
      <c r="HOA475" s="58"/>
      <c r="HOB475" s="58"/>
      <c r="HOC475" s="58"/>
      <c r="HOD475" s="58"/>
      <c r="HOE475" s="58"/>
      <c r="HOF475" s="58"/>
      <c r="HOG475" s="58"/>
      <c r="HOH475" s="58"/>
      <c r="HOI475" s="58"/>
      <c r="HOJ475" s="58"/>
      <c r="HOK475" s="58"/>
      <c r="HOL475" s="58"/>
      <c r="HOM475" s="58"/>
      <c r="HON475" s="58"/>
      <c r="HOO475" s="58"/>
      <c r="HOP475" s="58"/>
      <c r="HOQ475" s="58"/>
      <c r="HOR475" s="58"/>
      <c r="HOS475" s="58"/>
      <c r="HOT475" s="58"/>
      <c r="HOU475" s="58"/>
      <c r="HOV475" s="58"/>
      <c r="HOW475" s="58"/>
      <c r="HOX475" s="58"/>
      <c r="HOY475" s="58"/>
      <c r="HOZ475" s="58"/>
      <c r="HPA475" s="58"/>
      <c r="HPB475" s="58"/>
      <c r="HPC475" s="58"/>
      <c r="HPD475" s="58"/>
      <c r="HPE475" s="58"/>
      <c r="HPF475" s="58"/>
      <c r="HPG475" s="58"/>
      <c r="HPH475" s="58"/>
      <c r="HPI475" s="58"/>
      <c r="HPJ475" s="58"/>
      <c r="HPK475" s="58"/>
      <c r="HPL475" s="58"/>
      <c r="HPM475" s="58"/>
      <c r="HPN475" s="58"/>
      <c r="HPO475" s="58"/>
      <c r="HPP475" s="58"/>
      <c r="HPQ475" s="58"/>
      <c r="HPR475" s="58"/>
      <c r="HPS475" s="58"/>
      <c r="HPT475" s="58"/>
      <c r="HPU475" s="58"/>
      <c r="HPV475" s="58"/>
      <c r="HPW475" s="58"/>
      <c r="HPX475" s="58"/>
      <c r="HPY475" s="58"/>
      <c r="HPZ475" s="58"/>
      <c r="HQA475" s="58"/>
      <c r="HQB475" s="58"/>
      <c r="HQC475" s="58"/>
      <c r="HQD475" s="58"/>
      <c r="HQE475" s="58"/>
      <c r="HQF475" s="58"/>
      <c r="HQG475" s="58"/>
      <c r="HQH475" s="58"/>
      <c r="HQI475" s="58"/>
      <c r="HQJ475" s="58"/>
      <c r="HQK475" s="58"/>
      <c r="HQL475" s="58"/>
      <c r="HQM475" s="58"/>
      <c r="HQN475" s="58"/>
      <c r="HQO475" s="58"/>
      <c r="HQP475" s="58"/>
      <c r="HQQ475" s="58"/>
      <c r="HQR475" s="58"/>
      <c r="HQS475" s="58"/>
      <c r="HQT475" s="58"/>
      <c r="HQU475" s="58"/>
      <c r="HQV475" s="58"/>
      <c r="HQW475" s="58"/>
      <c r="HQX475" s="58"/>
      <c r="HQY475" s="58"/>
      <c r="HQZ475" s="58"/>
      <c r="HRA475" s="58"/>
      <c r="HRB475" s="58"/>
      <c r="HRC475" s="58"/>
      <c r="HRD475" s="58"/>
      <c r="HRE475" s="58"/>
      <c r="HRF475" s="58"/>
      <c r="HRG475" s="58"/>
      <c r="HRH475" s="58"/>
      <c r="HRI475" s="58"/>
      <c r="HRJ475" s="58"/>
      <c r="HRK475" s="58"/>
      <c r="HRL475" s="58"/>
      <c r="HRM475" s="58"/>
      <c r="HRN475" s="58"/>
      <c r="HRO475" s="58"/>
      <c r="HRP475" s="58"/>
      <c r="HRQ475" s="58"/>
      <c r="HRR475" s="58"/>
      <c r="HRS475" s="58"/>
      <c r="HRT475" s="58"/>
      <c r="HRU475" s="58"/>
      <c r="HRV475" s="58"/>
      <c r="HRW475" s="58"/>
      <c r="HRX475" s="58"/>
      <c r="HRY475" s="58"/>
      <c r="HRZ475" s="58"/>
      <c r="HSA475" s="58"/>
      <c r="HSB475" s="58"/>
      <c r="HSC475" s="58"/>
      <c r="HSD475" s="58"/>
      <c r="HSE475" s="58"/>
      <c r="HSF475" s="58"/>
      <c r="HSG475" s="58"/>
      <c r="HSH475" s="58"/>
      <c r="HSI475" s="58"/>
      <c r="HSJ475" s="58"/>
      <c r="HSK475" s="58"/>
      <c r="HSL475" s="58"/>
      <c r="HSM475" s="58"/>
      <c r="HSN475" s="58"/>
      <c r="HSO475" s="58"/>
      <c r="HSP475" s="58"/>
      <c r="HSQ475" s="58"/>
      <c r="HSR475" s="58"/>
      <c r="HSS475" s="58"/>
      <c r="HST475" s="58"/>
      <c r="HSU475" s="58"/>
      <c r="HSV475" s="58"/>
      <c r="HSW475" s="58"/>
      <c r="HSX475" s="58"/>
      <c r="HSY475" s="58"/>
      <c r="HSZ475" s="58"/>
      <c r="HTA475" s="58"/>
      <c r="HTB475" s="58"/>
      <c r="HTC475" s="58"/>
      <c r="HTD475" s="58"/>
      <c r="HTE475" s="58"/>
      <c r="HTF475" s="58"/>
      <c r="HTG475" s="58"/>
      <c r="HTH475" s="58"/>
      <c r="HTI475" s="58"/>
      <c r="HTJ475" s="58"/>
      <c r="HTK475" s="58"/>
      <c r="HTL475" s="58"/>
      <c r="HTM475" s="58"/>
      <c r="HTN475" s="58"/>
      <c r="HTO475" s="58"/>
      <c r="HTP475" s="58"/>
      <c r="HTQ475" s="58"/>
      <c r="HTR475" s="58"/>
      <c r="HTS475" s="58"/>
      <c r="HTT475" s="58"/>
      <c r="HTU475" s="58"/>
      <c r="HTV475" s="58"/>
      <c r="HTW475" s="58"/>
      <c r="HTX475" s="58"/>
      <c r="HTY475" s="58"/>
      <c r="HTZ475" s="58"/>
      <c r="HUA475" s="58"/>
      <c r="HUB475" s="58"/>
      <c r="HUC475" s="58"/>
      <c r="HUD475" s="58"/>
      <c r="HUE475" s="58"/>
      <c r="HUF475" s="58"/>
      <c r="HUG475" s="58"/>
      <c r="HUH475" s="58"/>
      <c r="HUI475" s="58"/>
      <c r="HUJ475" s="58"/>
      <c r="HUK475" s="58"/>
      <c r="HUL475" s="58"/>
      <c r="HUM475" s="58"/>
      <c r="HUN475" s="58"/>
      <c r="HUO475" s="58"/>
      <c r="HUP475" s="58"/>
      <c r="HUQ475" s="58"/>
      <c r="HUR475" s="58"/>
      <c r="HUS475" s="58"/>
      <c r="HUT475" s="58"/>
      <c r="HUU475" s="58"/>
      <c r="HUV475" s="58"/>
      <c r="HUW475" s="58"/>
      <c r="HUX475" s="58"/>
      <c r="HUY475" s="58"/>
      <c r="HUZ475" s="58"/>
      <c r="HVA475" s="58"/>
      <c r="HVB475" s="58"/>
      <c r="HVC475" s="58"/>
      <c r="HVD475" s="58"/>
      <c r="HVE475" s="58"/>
      <c r="HVF475" s="58"/>
      <c r="HVG475" s="58"/>
      <c r="HVH475" s="58"/>
      <c r="HVI475" s="58"/>
      <c r="HVJ475" s="58"/>
      <c r="HVK475" s="58"/>
      <c r="HVL475" s="58"/>
      <c r="HVM475" s="58"/>
      <c r="HVN475" s="58"/>
      <c r="HVO475" s="58"/>
      <c r="HVP475" s="58"/>
      <c r="HVQ475" s="58"/>
      <c r="HVR475" s="58"/>
      <c r="HVS475" s="58"/>
      <c r="HVT475" s="58"/>
      <c r="HVU475" s="58"/>
      <c r="HVV475" s="58"/>
      <c r="HVW475" s="58"/>
      <c r="HVX475" s="58"/>
      <c r="HVY475" s="58"/>
      <c r="HVZ475" s="58"/>
      <c r="HWA475" s="58"/>
      <c r="HWB475" s="58"/>
      <c r="HWC475" s="58"/>
      <c r="HWD475" s="58"/>
      <c r="HWE475" s="58"/>
      <c r="HWF475" s="58"/>
      <c r="HWG475" s="58"/>
      <c r="HWH475" s="58"/>
      <c r="HWI475" s="58"/>
      <c r="HWJ475" s="58"/>
      <c r="HWK475" s="58"/>
      <c r="HWL475" s="58"/>
      <c r="HWM475" s="58"/>
      <c r="HWN475" s="58"/>
      <c r="HWO475" s="58"/>
      <c r="HWP475" s="58"/>
      <c r="HWQ475" s="58"/>
      <c r="HWR475" s="58"/>
      <c r="HWS475" s="58"/>
      <c r="HWT475" s="58"/>
      <c r="HWU475" s="58"/>
      <c r="HWV475" s="58"/>
      <c r="HWW475" s="58"/>
      <c r="HWX475" s="58"/>
      <c r="HWY475" s="58"/>
      <c r="HWZ475" s="58"/>
      <c r="HXA475" s="58"/>
      <c r="HXB475" s="58"/>
      <c r="HXC475" s="58"/>
      <c r="HXD475" s="58"/>
      <c r="HXE475" s="58"/>
      <c r="HXF475" s="58"/>
      <c r="HXG475" s="58"/>
      <c r="HXH475" s="58"/>
      <c r="HXI475" s="58"/>
      <c r="HXJ475" s="58"/>
      <c r="HXK475" s="58"/>
      <c r="HXL475" s="58"/>
      <c r="HXM475" s="58"/>
      <c r="HXN475" s="58"/>
      <c r="HXO475" s="58"/>
      <c r="HXP475" s="58"/>
      <c r="HXQ475" s="58"/>
      <c r="HXR475" s="58"/>
      <c r="HXS475" s="58"/>
      <c r="HXT475" s="58"/>
      <c r="HXU475" s="58"/>
      <c r="HXV475" s="58"/>
      <c r="HXW475" s="58"/>
      <c r="HXX475" s="58"/>
      <c r="HXY475" s="58"/>
      <c r="HXZ475" s="58"/>
      <c r="HYA475" s="58"/>
      <c r="HYB475" s="58"/>
      <c r="HYC475" s="58"/>
      <c r="HYD475" s="58"/>
      <c r="HYE475" s="58"/>
      <c r="HYF475" s="58"/>
      <c r="HYG475" s="58"/>
      <c r="HYH475" s="58"/>
      <c r="HYI475" s="58"/>
      <c r="HYJ475" s="58"/>
      <c r="HYK475" s="58"/>
      <c r="HYL475" s="58"/>
      <c r="HYM475" s="58"/>
      <c r="HYN475" s="58"/>
      <c r="HYO475" s="58"/>
      <c r="HYP475" s="58"/>
      <c r="HYQ475" s="58"/>
      <c r="HYR475" s="58"/>
      <c r="HYS475" s="58"/>
      <c r="HYT475" s="58"/>
      <c r="HYU475" s="58"/>
      <c r="HYV475" s="58"/>
      <c r="HYW475" s="58"/>
      <c r="HYX475" s="58"/>
      <c r="HYY475" s="58"/>
      <c r="HYZ475" s="58"/>
      <c r="HZA475" s="58"/>
      <c r="HZB475" s="58"/>
      <c r="HZC475" s="58"/>
      <c r="HZD475" s="58"/>
      <c r="HZE475" s="58"/>
      <c r="HZF475" s="58"/>
      <c r="HZG475" s="58"/>
      <c r="HZH475" s="58"/>
      <c r="HZI475" s="58"/>
      <c r="HZJ475" s="58"/>
      <c r="HZK475" s="58"/>
      <c r="HZL475" s="58"/>
      <c r="HZM475" s="58"/>
      <c r="HZN475" s="58"/>
      <c r="HZO475" s="58"/>
      <c r="HZP475" s="58"/>
      <c r="HZQ475" s="58"/>
      <c r="HZR475" s="58"/>
      <c r="HZS475" s="58"/>
      <c r="HZT475" s="58"/>
      <c r="HZU475" s="58"/>
      <c r="HZV475" s="58"/>
      <c r="HZW475" s="58"/>
      <c r="HZX475" s="58"/>
      <c r="HZY475" s="58"/>
      <c r="HZZ475" s="58"/>
      <c r="IAA475" s="58"/>
      <c r="IAB475" s="58"/>
      <c r="IAC475" s="58"/>
      <c r="IAD475" s="58"/>
      <c r="IAE475" s="58"/>
      <c r="IAF475" s="58"/>
      <c r="IAG475" s="58"/>
      <c r="IAH475" s="58"/>
      <c r="IAI475" s="58"/>
      <c r="IAJ475" s="58"/>
      <c r="IAK475" s="58"/>
      <c r="IAL475" s="58"/>
      <c r="IAM475" s="58"/>
      <c r="IAN475" s="58"/>
      <c r="IAO475" s="58"/>
      <c r="IAP475" s="58"/>
      <c r="IAQ475" s="58"/>
      <c r="IAR475" s="58"/>
      <c r="IAS475" s="58"/>
      <c r="IAT475" s="58"/>
      <c r="IAU475" s="58"/>
      <c r="IAV475" s="58"/>
      <c r="IAW475" s="58"/>
      <c r="IAX475" s="58"/>
      <c r="IAY475" s="58"/>
      <c r="IAZ475" s="58"/>
      <c r="IBA475" s="58"/>
      <c r="IBB475" s="58"/>
      <c r="IBC475" s="58"/>
      <c r="IBD475" s="58"/>
      <c r="IBE475" s="58"/>
      <c r="IBF475" s="58"/>
      <c r="IBG475" s="58"/>
      <c r="IBH475" s="58"/>
      <c r="IBI475" s="58"/>
      <c r="IBJ475" s="58"/>
      <c r="IBK475" s="58"/>
      <c r="IBL475" s="58"/>
      <c r="IBM475" s="58"/>
      <c r="IBN475" s="58"/>
      <c r="IBO475" s="58"/>
      <c r="IBP475" s="58"/>
      <c r="IBQ475" s="58"/>
      <c r="IBR475" s="58"/>
      <c r="IBS475" s="58"/>
      <c r="IBT475" s="58"/>
      <c r="IBU475" s="58"/>
      <c r="IBV475" s="58"/>
      <c r="IBW475" s="58"/>
      <c r="IBX475" s="58"/>
      <c r="IBY475" s="58"/>
      <c r="IBZ475" s="58"/>
      <c r="ICA475" s="58"/>
      <c r="ICB475" s="58"/>
      <c r="ICC475" s="58"/>
      <c r="ICD475" s="58"/>
      <c r="ICE475" s="58"/>
      <c r="ICF475" s="58"/>
      <c r="ICG475" s="58"/>
      <c r="ICH475" s="58"/>
      <c r="ICI475" s="58"/>
      <c r="ICJ475" s="58"/>
      <c r="ICK475" s="58"/>
      <c r="ICL475" s="58"/>
      <c r="ICM475" s="58"/>
      <c r="ICN475" s="58"/>
      <c r="ICO475" s="58"/>
      <c r="ICP475" s="58"/>
      <c r="ICQ475" s="58"/>
      <c r="ICR475" s="58"/>
      <c r="ICS475" s="58"/>
      <c r="ICT475" s="58"/>
      <c r="ICU475" s="58"/>
      <c r="ICV475" s="58"/>
      <c r="ICW475" s="58"/>
      <c r="ICX475" s="58"/>
      <c r="ICY475" s="58"/>
      <c r="ICZ475" s="58"/>
      <c r="IDA475" s="58"/>
      <c r="IDB475" s="58"/>
      <c r="IDC475" s="58"/>
      <c r="IDD475" s="58"/>
      <c r="IDE475" s="58"/>
      <c r="IDF475" s="58"/>
      <c r="IDG475" s="58"/>
      <c r="IDH475" s="58"/>
      <c r="IDI475" s="58"/>
      <c r="IDJ475" s="58"/>
      <c r="IDK475" s="58"/>
      <c r="IDL475" s="58"/>
      <c r="IDM475" s="58"/>
      <c r="IDN475" s="58"/>
      <c r="IDO475" s="58"/>
      <c r="IDP475" s="58"/>
      <c r="IDQ475" s="58"/>
      <c r="IDR475" s="58"/>
      <c r="IDS475" s="58"/>
      <c r="IDT475" s="58"/>
      <c r="IDU475" s="58"/>
      <c r="IDV475" s="58"/>
      <c r="IDW475" s="58"/>
      <c r="IDX475" s="58"/>
      <c r="IDY475" s="58"/>
      <c r="IDZ475" s="58"/>
      <c r="IEA475" s="58"/>
      <c r="IEB475" s="58"/>
      <c r="IEC475" s="58"/>
      <c r="IED475" s="58"/>
      <c r="IEE475" s="58"/>
      <c r="IEF475" s="58"/>
      <c r="IEG475" s="58"/>
      <c r="IEH475" s="58"/>
      <c r="IEI475" s="58"/>
      <c r="IEJ475" s="58"/>
      <c r="IEK475" s="58"/>
      <c r="IEL475" s="58"/>
      <c r="IEM475" s="58"/>
      <c r="IEN475" s="58"/>
      <c r="IEO475" s="58"/>
      <c r="IEP475" s="58"/>
      <c r="IEQ475" s="58"/>
      <c r="IER475" s="58"/>
      <c r="IES475" s="58"/>
      <c r="IET475" s="58"/>
      <c r="IEU475" s="58"/>
      <c r="IEV475" s="58"/>
      <c r="IEW475" s="58"/>
      <c r="IEX475" s="58"/>
      <c r="IEY475" s="58"/>
      <c r="IEZ475" s="58"/>
      <c r="IFA475" s="58"/>
      <c r="IFB475" s="58"/>
      <c r="IFC475" s="58"/>
      <c r="IFD475" s="58"/>
      <c r="IFE475" s="58"/>
      <c r="IFF475" s="58"/>
      <c r="IFG475" s="58"/>
      <c r="IFH475" s="58"/>
      <c r="IFI475" s="58"/>
      <c r="IFJ475" s="58"/>
      <c r="IFK475" s="58"/>
      <c r="IFL475" s="58"/>
      <c r="IFM475" s="58"/>
      <c r="IFN475" s="58"/>
      <c r="IFO475" s="58"/>
      <c r="IFP475" s="58"/>
      <c r="IFQ475" s="58"/>
      <c r="IFR475" s="58"/>
      <c r="IFS475" s="58"/>
      <c r="IFT475" s="58"/>
      <c r="IFU475" s="58"/>
      <c r="IFV475" s="58"/>
      <c r="IFW475" s="58"/>
      <c r="IFX475" s="58"/>
      <c r="IFY475" s="58"/>
      <c r="IFZ475" s="58"/>
      <c r="IGA475" s="58"/>
      <c r="IGB475" s="58"/>
      <c r="IGC475" s="58"/>
      <c r="IGD475" s="58"/>
      <c r="IGE475" s="58"/>
      <c r="IGF475" s="58"/>
      <c r="IGG475" s="58"/>
      <c r="IGH475" s="58"/>
      <c r="IGI475" s="58"/>
      <c r="IGJ475" s="58"/>
      <c r="IGK475" s="58"/>
      <c r="IGL475" s="58"/>
      <c r="IGM475" s="58"/>
      <c r="IGN475" s="58"/>
      <c r="IGO475" s="58"/>
      <c r="IGP475" s="58"/>
      <c r="IGQ475" s="58"/>
      <c r="IGR475" s="58"/>
      <c r="IGS475" s="58"/>
      <c r="IGT475" s="58"/>
      <c r="IGU475" s="58"/>
      <c r="IGV475" s="58"/>
      <c r="IGW475" s="58"/>
      <c r="IGX475" s="58"/>
      <c r="IGY475" s="58"/>
      <c r="IGZ475" s="58"/>
      <c r="IHA475" s="58"/>
      <c r="IHB475" s="58"/>
      <c r="IHC475" s="58"/>
      <c r="IHD475" s="58"/>
      <c r="IHE475" s="58"/>
      <c r="IHF475" s="58"/>
      <c r="IHG475" s="58"/>
      <c r="IHH475" s="58"/>
      <c r="IHI475" s="58"/>
      <c r="IHJ475" s="58"/>
      <c r="IHK475" s="58"/>
      <c r="IHL475" s="58"/>
      <c r="IHM475" s="58"/>
      <c r="IHN475" s="58"/>
      <c r="IHO475" s="58"/>
      <c r="IHP475" s="58"/>
      <c r="IHQ475" s="58"/>
      <c r="IHR475" s="58"/>
      <c r="IHS475" s="58"/>
      <c r="IHT475" s="58"/>
      <c r="IHU475" s="58"/>
      <c r="IHV475" s="58"/>
      <c r="IHW475" s="58"/>
      <c r="IHX475" s="58"/>
      <c r="IHY475" s="58"/>
      <c r="IHZ475" s="58"/>
      <c r="IIA475" s="58"/>
      <c r="IIB475" s="58"/>
      <c r="IIC475" s="58"/>
      <c r="IID475" s="58"/>
      <c r="IIE475" s="58"/>
      <c r="IIF475" s="58"/>
      <c r="IIG475" s="58"/>
      <c r="IIH475" s="58"/>
      <c r="III475" s="58"/>
      <c r="IIJ475" s="58"/>
      <c r="IIK475" s="58"/>
      <c r="IIL475" s="58"/>
      <c r="IIM475" s="58"/>
      <c r="IIN475" s="58"/>
      <c r="IIO475" s="58"/>
      <c r="IIP475" s="58"/>
      <c r="IIQ475" s="58"/>
      <c r="IIR475" s="58"/>
      <c r="IIS475" s="58"/>
      <c r="IIT475" s="58"/>
      <c r="IIU475" s="58"/>
      <c r="IIV475" s="58"/>
      <c r="IIW475" s="58"/>
      <c r="IIX475" s="58"/>
      <c r="IIY475" s="58"/>
      <c r="IIZ475" s="58"/>
      <c r="IJA475" s="58"/>
      <c r="IJB475" s="58"/>
      <c r="IJC475" s="58"/>
      <c r="IJD475" s="58"/>
      <c r="IJE475" s="58"/>
      <c r="IJF475" s="58"/>
      <c r="IJG475" s="58"/>
      <c r="IJH475" s="58"/>
      <c r="IJI475" s="58"/>
      <c r="IJJ475" s="58"/>
      <c r="IJK475" s="58"/>
      <c r="IJL475" s="58"/>
      <c r="IJM475" s="58"/>
      <c r="IJN475" s="58"/>
      <c r="IJO475" s="58"/>
      <c r="IJP475" s="58"/>
      <c r="IJQ475" s="58"/>
      <c r="IJR475" s="58"/>
      <c r="IJS475" s="58"/>
      <c r="IJT475" s="58"/>
      <c r="IJU475" s="58"/>
      <c r="IJV475" s="58"/>
      <c r="IJW475" s="58"/>
      <c r="IJX475" s="58"/>
      <c r="IJY475" s="58"/>
      <c r="IJZ475" s="58"/>
      <c r="IKA475" s="58"/>
      <c r="IKB475" s="58"/>
      <c r="IKC475" s="58"/>
      <c r="IKD475" s="58"/>
      <c r="IKE475" s="58"/>
      <c r="IKF475" s="58"/>
      <c r="IKG475" s="58"/>
      <c r="IKH475" s="58"/>
      <c r="IKI475" s="58"/>
      <c r="IKJ475" s="58"/>
      <c r="IKK475" s="58"/>
      <c r="IKL475" s="58"/>
      <c r="IKM475" s="58"/>
      <c r="IKN475" s="58"/>
      <c r="IKO475" s="58"/>
      <c r="IKP475" s="58"/>
      <c r="IKQ475" s="58"/>
      <c r="IKR475" s="58"/>
      <c r="IKS475" s="58"/>
      <c r="IKT475" s="58"/>
      <c r="IKU475" s="58"/>
      <c r="IKV475" s="58"/>
      <c r="IKW475" s="58"/>
      <c r="IKX475" s="58"/>
      <c r="IKY475" s="58"/>
      <c r="IKZ475" s="58"/>
      <c r="ILA475" s="58"/>
      <c r="ILB475" s="58"/>
      <c r="ILC475" s="58"/>
      <c r="ILD475" s="58"/>
      <c r="ILE475" s="58"/>
      <c r="ILF475" s="58"/>
      <c r="ILG475" s="58"/>
      <c r="ILH475" s="58"/>
      <c r="ILI475" s="58"/>
      <c r="ILJ475" s="58"/>
      <c r="ILK475" s="58"/>
      <c r="ILL475" s="58"/>
      <c r="ILM475" s="58"/>
      <c r="ILN475" s="58"/>
      <c r="ILO475" s="58"/>
      <c r="ILP475" s="58"/>
      <c r="ILQ475" s="58"/>
      <c r="ILR475" s="58"/>
      <c r="ILS475" s="58"/>
      <c r="ILT475" s="58"/>
      <c r="ILU475" s="58"/>
      <c r="ILV475" s="58"/>
      <c r="ILW475" s="58"/>
      <c r="ILX475" s="58"/>
      <c r="ILY475" s="58"/>
      <c r="ILZ475" s="58"/>
      <c r="IMA475" s="58"/>
      <c r="IMB475" s="58"/>
      <c r="IMC475" s="58"/>
      <c r="IMD475" s="58"/>
      <c r="IME475" s="58"/>
      <c r="IMF475" s="58"/>
      <c r="IMG475" s="58"/>
      <c r="IMH475" s="58"/>
      <c r="IMI475" s="58"/>
      <c r="IMJ475" s="58"/>
      <c r="IMK475" s="58"/>
      <c r="IML475" s="58"/>
      <c r="IMM475" s="58"/>
      <c r="IMN475" s="58"/>
      <c r="IMO475" s="58"/>
      <c r="IMP475" s="58"/>
      <c r="IMQ475" s="58"/>
      <c r="IMR475" s="58"/>
      <c r="IMS475" s="58"/>
      <c r="IMT475" s="58"/>
      <c r="IMU475" s="58"/>
      <c r="IMV475" s="58"/>
      <c r="IMW475" s="58"/>
      <c r="IMX475" s="58"/>
      <c r="IMY475" s="58"/>
      <c r="IMZ475" s="58"/>
      <c r="INA475" s="58"/>
      <c r="INB475" s="58"/>
      <c r="INC475" s="58"/>
      <c r="IND475" s="58"/>
      <c r="INE475" s="58"/>
      <c r="INF475" s="58"/>
      <c r="ING475" s="58"/>
      <c r="INH475" s="58"/>
      <c r="INI475" s="58"/>
      <c r="INJ475" s="58"/>
      <c r="INK475" s="58"/>
      <c r="INL475" s="58"/>
      <c r="INM475" s="58"/>
      <c r="INN475" s="58"/>
      <c r="INO475" s="58"/>
      <c r="INP475" s="58"/>
      <c r="INQ475" s="58"/>
      <c r="INR475" s="58"/>
      <c r="INS475" s="58"/>
      <c r="INT475" s="58"/>
      <c r="INU475" s="58"/>
      <c r="INV475" s="58"/>
      <c r="INW475" s="58"/>
      <c r="INX475" s="58"/>
      <c r="INY475" s="58"/>
      <c r="INZ475" s="58"/>
      <c r="IOA475" s="58"/>
      <c r="IOB475" s="58"/>
      <c r="IOC475" s="58"/>
      <c r="IOD475" s="58"/>
      <c r="IOE475" s="58"/>
      <c r="IOF475" s="58"/>
      <c r="IOG475" s="58"/>
      <c r="IOH475" s="58"/>
      <c r="IOI475" s="58"/>
      <c r="IOJ475" s="58"/>
      <c r="IOK475" s="58"/>
      <c r="IOL475" s="58"/>
      <c r="IOM475" s="58"/>
      <c r="ION475" s="58"/>
      <c r="IOO475" s="58"/>
      <c r="IOP475" s="58"/>
      <c r="IOQ475" s="58"/>
      <c r="IOR475" s="58"/>
      <c r="IOS475" s="58"/>
      <c r="IOT475" s="58"/>
      <c r="IOU475" s="58"/>
      <c r="IOV475" s="58"/>
      <c r="IOW475" s="58"/>
      <c r="IOX475" s="58"/>
      <c r="IOY475" s="58"/>
      <c r="IOZ475" s="58"/>
      <c r="IPA475" s="58"/>
      <c r="IPB475" s="58"/>
      <c r="IPC475" s="58"/>
      <c r="IPD475" s="58"/>
      <c r="IPE475" s="58"/>
      <c r="IPF475" s="58"/>
      <c r="IPG475" s="58"/>
      <c r="IPH475" s="58"/>
      <c r="IPI475" s="58"/>
      <c r="IPJ475" s="58"/>
      <c r="IPK475" s="58"/>
      <c r="IPL475" s="58"/>
      <c r="IPM475" s="58"/>
      <c r="IPN475" s="58"/>
      <c r="IPO475" s="58"/>
      <c r="IPP475" s="58"/>
      <c r="IPQ475" s="58"/>
      <c r="IPR475" s="58"/>
      <c r="IPS475" s="58"/>
      <c r="IPT475" s="58"/>
      <c r="IPU475" s="58"/>
      <c r="IPV475" s="58"/>
      <c r="IPW475" s="58"/>
      <c r="IPX475" s="58"/>
      <c r="IPY475" s="58"/>
      <c r="IPZ475" s="58"/>
      <c r="IQA475" s="58"/>
      <c r="IQB475" s="58"/>
      <c r="IQC475" s="58"/>
      <c r="IQD475" s="58"/>
      <c r="IQE475" s="58"/>
      <c r="IQF475" s="58"/>
      <c r="IQG475" s="58"/>
      <c r="IQH475" s="58"/>
      <c r="IQI475" s="58"/>
      <c r="IQJ475" s="58"/>
      <c r="IQK475" s="58"/>
      <c r="IQL475" s="58"/>
      <c r="IQM475" s="58"/>
      <c r="IQN475" s="58"/>
      <c r="IQO475" s="58"/>
      <c r="IQP475" s="58"/>
      <c r="IQQ475" s="58"/>
      <c r="IQR475" s="58"/>
      <c r="IQS475" s="58"/>
      <c r="IQT475" s="58"/>
      <c r="IQU475" s="58"/>
      <c r="IQV475" s="58"/>
      <c r="IQW475" s="58"/>
      <c r="IQX475" s="58"/>
      <c r="IQY475" s="58"/>
      <c r="IQZ475" s="58"/>
      <c r="IRA475" s="58"/>
      <c r="IRB475" s="58"/>
      <c r="IRC475" s="58"/>
      <c r="IRD475" s="58"/>
      <c r="IRE475" s="58"/>
      <c r="IRF475" s="58"/>
      <c r="IRG475" s="58"/>
      <c r="IRH475" s="58"/>
      <c r="IRI475" s="58"/>
      <c r="IRJ475" s="58"/>
      <c r="IRK475" s="58"/>
      <c r="IRL475" s="58"/>
      <c r="IRM475" s="58"/>
      <c r="IRN475" s="58"/>
      <c r="IRO475" s="58"/>
      <c r="IRP475" s="58"/>
      <c r="IRQ475" s="58"/>
      <c r="IRR475" s="58"/>
      <c r="IRS475" s="58"/>
      <c r="IRT475" s="58"/>
      <c r="IRU475" s="58"/>
      <c r="IRV475" s="58"/>
      <c r="IRW475" s="58"/>
      <c r="IRX475" s="58"/>
      <c r="IRY475" s="58"/>
      <c r="IRZ475" s="58"/>
      <c r="ISA475" s="58"/>
      <c r="ISB475" s="58"/>
      <c r="ISC475" s="58"/>
      <c r="ISD475" s="58"/>
      <c r="ISE475" s="58"/>
      <c r="ISF475" s="58"/>
      <c r="ISG475" s="58"/>
      <c r="ISH475" s="58"/>
      <c r="ISI475" s="58"/>
      <c r="ISJ475" s="58"/>
      <c r="ISK475" s="58"/>
      <c r="ISL475" s="58"/>
      <c r="ISM475" s="58"/>
      <c r="ISN475" s="58"/>
      <c r="ISO475" s="58"/>
      <c r="ISP475" s="58"/>
      <c r="ISQ475" s="58"/>
      <c r="ISR475" s="58"/>
      <c r="ISS475" s="58"/>
      <c r="IST475" s="58"/>
      <c r="ISU475" s="58"/>
      <c r="ISV475" s="58"/>
      <c r="ISW475" s="58"/>
      <c r="ISX475" s="58"/>
      <c r="ISY475" s="58"/>
      <c r="ISZ475" s="58"/>
      <c r="ITA475" s="58"/>
      <c r="ITB475" s="58"/>
      <c r="ITC475" s="58"/>
      <c r="ITD475" s="58"/>
      <c r="ITE475" s="58"/>
      <c r="ITF475" s="58"/>
      <c r="ITG475" s="58"/>
      <c r="ITH475" s="58"/>
      <c r="ITI475" s="58"/>
      <c r="ITJ475" s="58"/>
      <c r="ITK475" s="58"/>
      <c r="ITL475" s="58"/>
      <c r="ITM475" s="58"/>
      <c r="ITN475" s="58"/>
      <c r="ITO475" s="58"/>
      <c r="ITP475" s="58"/>
      <c r="ITQ475" s="58"/>
      <c r="ITR475" s="58"/>
      <c r="ITS475" s="58"/>
      <c r="ITT475" s="58"/>
      <c r="ITU475" s="58"/>
      <c r="ITV475" s="58"/>
      <c r="ITW475" s="58"/>
      <c r="ITX475" s="58"/>
      <c r="ITY475" s="58"/>
      <c r="ITZ475" s="58"/>
      <c r="IUA475" s="58"/>
      <c r="IUB475" s="58"/>
      <c r="IUC475" s="58"/>
      <c r="IUD475" s="58"/>
      <c r="IUE475" s="58"/>
      <c r="IUF475" s="58"/>
      <c r="IUG475" s="58"/>
      <c r="IUH475" s="58"/>
      <c r="IUI475" s="58"/>
      <c r="IUJ475" s="58"/>
      <c r="IUK475" s="58"/>
      <c r="IUL475" s="58"/>
      <c r="IUM475" s="58"/>
      <c r="IUN475" s="58"/>
      <c r="IUO475" s="58"/>
      <c r="IUP475" s="58"/>
      <c r="IUQ475" s="58"/>
      <c r="IUR475" s="58"/>
      <c r="IUS475" s="58"/>
      <c r="IUT475" s="58"/>
      <c r="IUU475" s="58"/>
      <c r="IUV475" s="58"/>
      <c r="IUW475" s="58"/>
      <c r="IUX475" s="58"/>
      <c r="IUY475" s="58"/>
      <c r="IUZ475" s="58"/>
      <c r="IVA475" s="58"/>
      <c r="IVB475" s="58"/>
      <c r="IVC475" s="58"/>
      <c r="IVD475" s="58"/>
      <c r="IVE475" s="58"/>
      <c r="IVF475" s="58"/>
      <c r="IVG475" s="58"/>
      <c r="IVH475" s="58"/>
      <c r="IVI475" s="58"/>
      <c r="IVJ475" s="58"/>
      <c r="IVK475" s="58"/>
      <c r="IVL475" s="58"/>
      <c r="IVM475" s="58"/>
      <c r="IVN475" s="58"/>
      <c r="IVO475" s="58"/>
      <c r="IVP475" s="58"/>
      <c r="IVQ475" s="58"/>
      <c r="IVR475" s="58"/>
      <c r="IVS475" s="58"/>
      <c r="IVT475" s="58"/>
      <c r="IVU475" s="58"/>
      <c r="IVV475" s="58"/>
      <c r="IVW475" s="58"/>
      <c r="IVX475" s="58"/>
      <c r="IVY475" s="58"/>
      <c r="IVZ475" s="58"/>
      <c r="IWA475" s="58"/>
      <c r="IWB475" s="58"/>
      <c r="IWC475" s="58"/>
      <c r="IWD475" s="58"/>
      <c r="IWE475" s="58"/>
      <c r="IWF475" s="58"/>
      <c r="IWG475" s="58"/>
      <c r="IWH475" s="58"/>
      <c r="IWI475" s="58"/>
      <c r="IWJ475" s="58"/>
      <c r="IWK475" s="58"/>
      <c r="IWL475" s="58"/>
      <c r="IWM475" s="58"/>
      <c r="IWN475" s="58"/>
      <c r="IWO475" s="58"/>
      <c r="IWP475" s="58"/>
      <c r="IWQ475" s="58"/>
      <c r="IWR475" s="58"/>
      <c r="IWS475" s="58"/>
      <c r="IWT475" s="58"/>
      <c r="IWU475" s="58"/>
      <c r="IWV475" s="58"/>
      <c r="IWW475" s="58"/>
      <c r="IWX475" s="58"/>
      <c r="IWY475" s="58"/>
      <c r="IWZ475" s="58"/>
      <c r="IXA475" s="58"/>
      <c r="IXB475" s="58"/>
      <c r="IXC475" s="58"/>
      <c r="IXD475" s="58"/>
      <c r="IXE475" s="58"/>
      <c r="IXF475" s="58"/>
      <c r="IXG475" s="58"/>
      <c r="IXH475" s="58"/>
      <c r="IXI475" s="58"/>
      <c r="IXJ475" s="58"/>
      <c r="IXK475" s="58"/>
      <c r="IXL475" s="58"/>
      <c r="IXM475" s="58"/>
      <c r="IXN475" s="58"/>
      <c r="IXO475" s="58"/>
      <c r="IXP475" s="58"/>
      <c r="IXQ475" s="58"/>
      <c r="IXR475" s="58"/>
      <c r="IXS475" s="58"/>
      <c r="IXT475" s="58"/>
      <c r="IXU475" s="58"/>
      <c r="IXV475" s="58"/>
      <c r="IXW475" s="58"/>
      <c r="IXX475" s="58"/>
      <c r="IXY475" s="58"/>
      <c r="IXZ475" s="58"/>
      <c r="IYA475" s="58"/>
      <c r="IYB475" s="58"/>
      <c r="IYC475" s="58"/>
      <c r="IYD475" s="58"/>
      <c r="IYE475" s="58"/>
      <c r="IYF475" s="58"/>
      <c r="IYG475" s="58"/>
      <c r="IYH475" s="58"/>
      <c r="IYI475" s="58"/>
      <c r="IYJ475" s="58"/>
      <c r="IYK475" s="58"/>
      <c r="IYL475" s="58"/>
      <c r="IYM475" s="58"/>
      <c r="IYN475" s="58"/>
      <c r="IYO475" s="58"/>
      <c r="IYP475" s="58"/>
      <c r="IYQ475" s="58"/>
      <c r="IYR475" s="58"/>
      <c r="IYS475" s="58"/>
      <c r="IYT475" s="58"/>
      <c r="IYU475" s="58"/>
      <c r="IYV475" s="58"/>
      <c r="IYW475" s="58"/>
      <c r="IYX475" s="58"/>
      <c r="IYY475" s="58"/>
      <c r="IYZ475" s="58"/>
      <c r="IZA475" s="58"/>
      <c r="IZB475" s="58"/>
      <c r="IZC475" s="58"/>
      <c r="IZD475" s="58"/>
      <c r="IZE475" s="58"/>
      <c r="IZF475" s="58"/>
      <c r="IZG475" s="58"/>
      <c r="IZH475" s="58"/>
      <c r="IZI475" s="58"/>
      <c r="IZJ475" s="58"/>
      <c r="IZK475" s="58"/>
      <c r="IZL475" s="58"/>
      <c r="IZM475" s="58"/>
      <c r="IZN475" s="58"/>
      <c r="IZO475" s="58"/>
      <c r="IZP475" s="58"/>
      <c r="IZQ475" s="58"/>
      <c r="IZR475" s="58"/>
      <c r="IZS475" s="58"/>
      <c r="IZT475" s="58"/>
      <c r="IZU475" s="58"/>
      <c r="IZV475" s="58"/>
      <c r="IZW475" s="58"/>
      <c r="IZX475" s="58"/>
      <c r="IZY475" s="58"/>
      <c r="IZZ475" s="58"/>
      <c r="JAA475" s="58"/>
      <c r="JAB475" s="58"/>
      <c r="JAC475" s="58"/>
      <c r="JAD475" s="58"/>
      <c r="JAE475" s="58"/>
      <c r="JAF475" s="58"/>
      <c r="JAG475" s="58"/>
      <c r="JAH475" s="58"/>
      <c r="JAI475" s="58"/>
      <c r="JAJ475" s="58"/>
      <c r="JAK475" s="58"/>
      <c r="JAL475" s="58"/>
      <c r="JAM475" s="58"/>
      <c r="JAN475" s="58"/>
      <c r="JAO475" s="58"/>
      <c r="JAP475" s="58"/>
      <c r="JAQ475" s="58"/>
      <c r="JAR475" s="58"/>
      <c r="JAS475" s="58"/>
      <c r="JAT475" s="58"/>
      <c r="JAU475" s="58"/>
      <c r="JAV475" s="58"/>
      <c r="JAW475" s="58"/>
      <c r="JAX475" s="58"/>
      <c r="JAY475" s="58"/>
      <c r="JAZ475" s="58"/>
      <c r="JBA475" s="58"/>
      <c r="JBB475" s="58"/>
      <c r="JBC475" s="58"/>
      <c r="JBD475" s="58"/>
      <c r="JBE475" s="58"/>
      <c r="JBF475" s="58"/>
      <c r="JBG475" s="58"/>
      <c r="JBH475" s="58"/>
      <c r="JBI475" s="58"/>
      <c r="JBJ475" s="58"/>
      <c r="JBK475" s="58"/>
      <c r="JBL475" s="58"/>
      <c r="JBM475" s="58"/>
      <c r="JBN475" s="58"/>
      <c r="JBO475" s="58"/>
      <c r="JBP475" s="58"/>
      <c r="JBQ475" s="58"/>
      <c r="JBR475" s="58"/>
      <c r="JBS475" s="58"/>
      <c r="JBT475" s="58"/>
      <c r="JBU475" s="58"/>
      <c r="JBV475" s="58"/>
      <c r="JBW475" s="58"/>
      <c r="JBX475" s="58"/>
      <c r="JBY475" s="58"/>
      <c r="JBZ475" s="58"/>
      <c r="JCA475" s="58"/>
      <c r="JCB475" s="58"/>
      <c r="JCC475" s="58"/>
      <c r="JCD475" s="58"/>
      <c r="JCE475" s="58"/>
      <c r="JCF475" s="58"/>
      <c r="JCG475" s="58"/>
      <c r="JCH475" s="58"/>
      <c r="JCI475" s="58"/>
      <c r="JCJ475" s="58"/>
      <c r="JCK475" s="58"/>
      <c r="JCL475" s="58"/>
      <c r="JCM475" s="58"/>
      <c r="JCN475" s="58"/>
      <c r="JCO475" s="58"/>
      <c r="JCP475" s="58"/>
      <c r="JCQ475" s="58"/>
      <c r="JCR475" s="58"/>
      <c r="JCS475" s="58"/>
      <c r="JCT475" s="58"/>
      <c r="JCU475" s="58"/>
      <c r="JCV475" s="58"/>
      <c r="JCW475" s="58"/>
      <c r="JCX475" s="58"/>
      <c r="JCY475" s="58"/>
      <c r="JCZ475" s="58"/>
      <c r="JDA475" s="58"/>
      <c r="JDB475" s="58"/>
      <c r="JDC475" s="58"/>
      <c r="JDD475" s="58"/>
      <c r="JDE475" s="58"/>
      <c r="JDF475" s="58"/>
      <c r="JDG475" s="58"/>
      <c r="JDH475" s="58"/>
      <c r="JDI475" s="58"/>
      <c r="JDJ475" s="58"/>
      <c r="JDK475" s="58"/>
      <c r="JDL475" s="58"/>
      <c r="JDM475" s="58"/>
      <c r="JDN475" s="58"/>
      <c r="JDO475" s="58"/>
      <c r="JDP475" s="58"/>
      <c r="JDQ475" s="58"/>
      <c r="JDR475" s="58"/>
      <c r="JDS475" s="58"/>
      <c r="JDT475" s="58"/>
      <c r="JDU475" s="58"/>
      <c r="JDV475" s="58"/>
      <c r="JDW475" s="58"/>
      <c r="JDX475" s="58"/>
      <c r="JDY475" s="58"/>
      <c r="JDZ475" s="58"/>
      <c r="JEA475" s="58"/>
      <c r="JEB475" s="58"/>
      <c r="JEC475" s="58"/>
      <c r="JED475" s="58"/>
      <c r="JEE475" s="58"/>
      <c r="JEF475" s="58"/>
      <c r="JEG475" s="58"/>
      <c r="JEH475" s="58"/>
      <c r="JEI475" s="58"/>
      <c r="JEJ475" s="58"/>
      <c r="JEK475" s="58"/>
      <c r="JEL475" s="58"/>
      <c r="JEM475" s="58"/>
      <c r="JEN475" s="58"/>
      <c r="JEO475" s="58"/>
      <c r="JEP475" s="58"/>
      <c r="JEQ475" s="58"/>
      <c r="JER475" s="58"/>
      <c r="JES475" s="58"/>
      <c r="JET475" s="58"/>
      <c r="JEU475" s="58"/>
      <c r="JEV475" s="58"/>
      <c r="JEW475" s="58"/>
      <c r="JEX475" s="58"/>
      <c r="JEY475" s="58"/>
      <c r="JEZ475" s="58"/>
      <c r="JFA475" s="58"/>
      <c r="JFB475" s="58"/>
      <c r="JFC475" s="58"/>
      <c r="JFD475" s="58"/>
      <c r="JFE475" s="58"/>
      <c r="JFF475" s="58"/>
      <c r="JFG475" s="58"/>
      <c r="JFH475" s="58"/>
      <c r="JFI475" s="58"/>
      <c r="JFJ475" s="58"/>
      <c r="JFK475" s="58"/>
      <c r="JFL475" s="58"/>
      <c r="JFM475" s="58"/>
      <c r="JFN475" s="58"/>
      <c r="JFO475" s="58"/>
      <c r="JFP475" s="58"/>
      <c r="JFQ475" s="58"/>
      <c r="JFR475" s="58"/>
      <c r="JFS475" s="58"/>
      <c r="JFT475" s="58"/>
      <c r="JFU475" s="58"/>
      <c r="JFV475" s="58"/>
      <c r="JFW475" s="58"/>
      <c r="JFX475" s="58"/>
      <c r="JFY475" s="58"/>
      <c r="JFZ475" s="58"/>
      <c r="JGA475" s="58"/>
      <c r="JGB475" s="58"/>
      <c r="JGC475" s="58"/>
      <c r="JGD475" s="58"/>
      <c r="JGE475" s="58"/>
      <c r="JGF475" s="58"/>
      <c r="JGG475" s="58"/>
      <c r="JGH475" s="58"/>
      <c r="JGI475" s="58"/>
      <c r="JGJ475" s="58"/>
      <c r="JGK475" s="58"/>
      <c r="JGL475" s="58"/>
      <c r="JGM475" s="58"/>
      <c r="JGN475" s="58"/>
      <c r="JGO475" s="58"/>
      <c r="JGP475" s="58"/>
      <c r="JGQ475" s="58"/>
      <c r="JGR475" s="58"/>
      <c r="JGS475" s="58"/>
      <c r="JGT475" s="58"/>
      <c r="JGU475" s="58"/>
      <c r="JGV475" s="58"/>
      <c r="JGW475" s="58"/>
      <c r="JGX475" s="58"/>
      <c r="JGY475" s="58"/>
      <c r="JGZ475" s="58"/>
      <c r="JHA475" s="58"/>
      <c r="JHB475" s="58"/>
      <c r="JHC475" s="58"/>
      <c r="JHD475" s="58"/>
      <c r="JHE475" s="58"/>
      <c r="JHF475" s="58"/>
      <c r="JHG475" s="58"/>
      <c r="JHH475" s="58"/>
      <c r="JHI475" s="58"/>
      <c r="JHJ475" s="58"/>
      <c r="JHK475" s="58"/>
      <c r="JHL475" s="58"/>
      <c r="JHM475" s="58"/>
      <c r="JHN475" s="58"/>
      <c r="JHO475" s="58"/>
      <c r="JHP475" s="58"/>
      <c r="JHQ475" s="58"/>
      <c r="JHR475" s="58"/>
      <c r="JHS475" s="58"/>
      <c r="JHT475" s="58"/>
      <c r="JHU475" s="58"/>
      <c r="JHV475" s="58"/>
      <c r="JHW475" s="58"/>
      <c r="JHX475" s="58"/>
      <c r="JHY475" s="58"/>
      <c r="JHZ475" s="58"/>
      <c r="JIA475" s="58"/>
      <c r="JIB475" s="58"/>
      <c r="JIC475" s="58"/>
      <c r="JID475" s="58"/>
      <c r="JIE475" s="58"/>
      <c r="JIF475" s="58"/>
      <c r="JIG475" s="58"/>
      <c r="JIH475" s="58"/>
      <c r="JII475" s="58"/>
      <c r="JIJ475" s="58"/>
      <c r="JIK475" s="58"/>
      <c r="JIL475" s="58"/>
      <c r="JIM475" s="58"/>
      <c r="JIN475" s="58"/>
      <c r="JIO475" s="58"/>
      <c r="JIP475" s="58"/>
      <c r="JIQ475" s="58"/>
      <c r="JIR475" s="58"/>
      <c r="JIS475" s="58"/>
      <c r="JIT475" s="58"/>
      <c r="JIU475" s="58"/>
      <c r="JIV475" s="58"/>
      <c r="JIW475" s="58"/>
      <c r="JIX475" s="58"/>
      <c r="JIY475" s="58"/>
      <c r="JIZ475" s="58"/>
      <c r="JJA475" s="58"/>
      <c r="JJB475" s="58"/>
      <c r="JJC475" s="58"/>
      <c r="JJD475" s="58"/>
      <c r="JJE475" s="58"/>
      <c r="JJF475" s="58"/>
      <c r="JJG475" s="58"/>
      <c r="JJH475" s="58"/>
      <c r="JJI475" s="58"/>
      <c r="JJJ475" s="58"/>
      <c r="JJK475" s="58"/>
      <c r="JJL475" s="58"/>
      <c r="JJM475" s="58"/>
      <c r="JJN475" s="58"/>
      <c r="JJO475" s="58"/>
      <c r="JJP475" s="58"/>
      <c r="JJQ475" s="58"/>
      <c r="JJR475" s="58"/>
      <c r="JJS475" s="58"/>
      <c r="JJT475" s="58"/>
      <c r="JJU475" s="58"/>
      <c r="JJV475" s="58"/>
      <c r="JJW475" s="58"/>
      <c r="JJX475" s="58"/>
      <c r="JJY475" s="58"/>
      <c r="JJZ475" s="58"/>
      <c r="JKA475" s="58"/>
      <c r="JKB475" s="58"/>
      <c r="JKC475" s="58"/>
      <c r="JKD475" s="58"/>
      <c r="JKE475" s="58"/>
      <c r="JKF475" s="58"/>
      <c r="JKG475" s="58"/>
      <c r="JKH475" s="58"/>
      <c r="JKI475" s="58"/>
      <c r="JKJ475" s="58"/>
      <c r="JKK475" s="58"/>
      <c r="JKL475" s="58"/>
      <c r="JKM475" s="58"/>
      <c r="JKN475" s="58"/>
      <c r="JKO475" s="58"/>
      <c r="JKP475" s="58"/>
      <c r="JKQ475" s="58"/>
      <c r="JKR475" s="58"/>
      <c r="JKS475" s="58"/>
      <c r="JKT475" s="58"/>
      <c r="JKU475" s="58"/>
      <c r="JKV475" s="58"/>
      <c r="JKW475" s="58"/>
      <c r="JKX475" s="58"/>
      <c r="JKY475" s="58"/>
      <c r="JKZ475" s="58"/>
      <c r="JLA475" s="58"/>
      <c r="JLB475" s="58"/>
      <c r="JLC475" s="58"/>
      <c r="JLD475" s="58"/>
      <c r="JLE475" s="58"/>
      <c r="JLF475" s="58"/>
      <c r="JLG475" s="58"/>
      <c r="JLH475" s="58"/>
      <c r="JLI475" s="58"/>
      <c r="JLJ475" s="58"/>
      <c r="JLK475" s="58"/>
      <c r="JLL475" s="58"/>
      <c r="JLM475" s="58"/>
      <c r="JLN475" s="58"/>
      <c r="JLO475" s="58"/>
      <c r="JLP475" s="58"/>
      <c r="JLQ475" s="58"/>
      <c r="JLR475" s="58"/>
      <c r="JLS475" s="58"/>
      <c r="JLT475" s="58"/>
      <c r="JLU475" s="58"/>
      <c r="JLV475" s="58"/>
      <c r="JLW475" s="58"/>
      <c r="JLX475" s="58"/>
      <c r="JLY475" s="58"/>
      <c r="JLZ475" s="58"/>
      <c r="JMA475" s="58"/>
      <c r="JMB475" s="58"/>
      <c r="JMC475" s="58"/>
      <c r="JMD475" s="58"/>
      <c r="JME475" s="58"/>
      <c r="JMF475" s="58"/>
      <c r="JMG475" s="58"/>
      <c r="JMH475" s="58"/>
      <c r="JMI475" s="58"/>
      <c r="JMJ475" s="58"/>
      <c r="JMK475" s="58"/>
      <c r="JML475" s="58"/>
      <c r="JMM475" s="58"/>
      <c r="JMN475" s="58"/>
      <c r="JMO475" s="58"/>
      <c r="JMP475" s="58"/>
      <c r="JMQ475" s="58"/>
      <c r="JMR475" s="58"/>
      <c r="JMS475" s="58"/>
      <c r="JMT475" s="58"/>
      <c r="JMU475" s="58"/>
      <c r="JMV475" s="58"/>
      <c r="JMW475" s="58"/>
      <c r="JMX475" s="58"/>
      <c r="JMY475" s="58"/>
      <c r="JMZ475" s="58"/>
      <c r="JNA475" s="58"/>
      <c r="JNB475" s="58"/>
      <c r="JNC475" s="58"/>
      <c r="JND475" s="58"/>
      <c r="JNE475" s="58"/>
      <c r="JNF475" s="58"/>
      <c r="JNG475" s="58"/>
      <c r="JNH475" s="58"/>
      <c r="JNI475" s="58"/>
      <c r="JNJ475" s="58"/>
      <c r="JNK475" s="58"/>
      <c r="JNL475" s="58"/>
      <c r="JNM475" s="58"/>
      <c r="JNN475" s="58"/>
      <c r="JNO475" s="58"/>
      <c r="JNP475" s="58"/>
      <c r="JNQ475" s="58"/>
      <c r="JNR475" s="58"/>
      <c r="JNS475" s="58"/>
      <c r="JNT475" s="58"/>
      <c r="JNU475" s="58"/>
      <c r="JNV475" s="58"/>
      <c r="JNW475" s="58"/>
      <c r="JNX475" s="58"/>
      <c r="JNY475" s="58"/>
      <c r="JNZ475" s="58"/>
      <c r="JOA475" s="58"/>
      <c r="JOB475" s="58"/>
      <c r="JOC475" s="58"/>
      <c r="JOD475" s="58"/>
      <c r="JOE475" s="58"/>
      <c r="JOF475" s="58"/>
      <c r="JOG475" s="58"/>
      <c r="JOH475" s="58"/>
      <c r="JOI475" s="58"/>
      <c r="JOJ475" s="58"/>
      <c r="JOK475" s="58"/>
      <c r="JOL475" s="58"/>
      <c r="JOM475" s="58"/>
      <c r="JON475" s="58"/>
      <c r="JOO475" s="58"/>
      <c r="JOP475" s="58"/>
      <c r="JOQ475" s="58"/>
      <c r="JOR475" s="58"/>
      <c r="JOS475" s="58"/>
      <c r="JOT475" s="58"/>
      <c r="JOU475" s="58"/>
      <c r="JOV475" s="58"/>
      <c r="JOW475" s="58"/>
      <c r="JOX475" s="58"/>
      <c r="JOY475" s="58"/>
      <c r="JOZ475" s="58"/>
      <c r="JPA475" s="58"/>
      <c r="JPB475" s="58"/>
      <c r="JPC475" s="58"/>
      <c r="JPD475" s="58"/>
      <c r="JPE475" s="58"/>
      <c r="JPF475" s="58"/>
      <c r="JPG475" s="58"/>
      <c r="JPH475" s="58"/>
      <c r="JPI475" s="58"/>
      <c r="JPJ475" s="58"/>
      <c r="JPK475" s="58"/>
      <c r="JPL475" s="58"/>
      <c r="JPM475" s="58"/>
      <c r="JPN475" s="58"/>
      <c r="JPO475" s="58"/>
      <c r="JPP475" s="58"/>
      <c r="JPQ475" s="58"/>
      <c r="JPR475" s="58"/>
      <c r="JPS475" s="58"/>
      <c r="JPT475" s="58"/>
      <c r="JPU475" s="58"/>
      <c r="JPV475" s="58"/>
      <c r="JPW475" s="58"/>
      <c r="JPX475" s="58"/>
      <c r="JPY475" s="58"/>
      <c r="JPZ475" s="58"/>
      <c r="JQA475" s="58"/>
      <c r="JQB475" s="58"/>
      <c r="JQC475" s="58"/>
      <c r="JQD475" s="58"/>
      <c r="JQE475" s="58"/>
      <c r="JQF475" s="58"/>
      <c r="JQG475" s="58"/>
      <c r="JQH475" s="58"/>
      <c r="JQI475" s="58"/>
      <c r="JQJ475" s="58"/>
      <c r="JQK475" s="58"/>
      <c r="JQL475" s="58"/>
      <c r="JQM475" s="58"/>
      <c r="JQN475" s="58"/>
      <c r="JQO475" s="58"/>
      <c r="JQP475" s="58"/>
      <c r="JQQ475" s="58"/>
      <c r="JQR475" s="58"/>
      <c r="JQS475" s="58"/>
      <c r="JQT475" s="58"/>
      <c r="JQU475" s="58"/>
      <c r="JQV475" s="58"/>
      <c r="JQW475" s="58"/>
      <c r="JQX475" s="58"/>
      <c r="JQY475" s="58"/>
      <c r="JQZ475" s="58"/>
      <c r="JRA475" s="58"/>
      <c r="JRB475" s="58"/>
      <c r="JRC475" s="58"/>
      <c r="JRD475" s="58"/>
      <c r="JRE475" s="58"/>
      <c r="JRF475" s="58"/>
      <c r="JRG475" s="58"/>
      <c r="JRH475" s="58"/>
      <c r="JRI475" s="58"/>
      <c r="JRJ475" s="58"/>
      <c r="JRK475" s="58"/>
      <c r="JRL475" s="58"/>
      <c r="JRM475" s="58"/>
      <c r="JRN475" s="58"/>
      <c r="JRO475" s="58"/>
      <c r="JRP475" s="58"/>
      <c r="JRQ475" s="58"/>
      <c r="JRR475" s="58"/>
      <c r="JRS475" s="58"/>
      <c r="JRT475" s="58"/>
      <c r="JRU475" s="58"/>
      <c r="JRV475" s="58"/>
      <c r="JRW475" s="58"/>
      <c r="JRX475" s="58"/>
      <c r="JRY475" s="58"/>
      <c r="JRZ475" s="58"/>
      <c r="JSA475" s="58"/>
      <c r="JSB475" s="58"/>
      <c r="JSC475" s="58"/>
      <c r="JSD475" s="58"/>
      <c r="JSE475" s="58"/>
      <c r="JSF475" s="58"/>
      <c r="JSG475" s="58"/>
      <c r="JSH475" s="58"/>
      <c r="JSI475" s="58"/>
      <c r="JSJ475" s="58"/>
      <c r="JSK475" s="58"/>
      <c r="JSL475" s="58"/>
      <c r="JSM475" s="58"/>
      <c r="JSN475" s="58"/>
      <c r="JSO475" s="58"/>
      <c r="JSP475" s="58"/>
      <c r="JSQ475" s="58"/>
      <c r="JSR475" s="58"/>
      <c r="JSS475" s="58"/>
      <c r="JST475" s="58"/>
      <c r="JSU475" s="58"/>
      <c r="JSV475" s="58"/>
      <c r="JSW475" s="58"/>
      <c r="JSX475" s="58"/>
      <c r="JSY475" s="58"/>
      <c r="JSZ475" s="58"/>
      <c r="JTA475" s="58"/>
      <c r="JTB475" s="58"/>
      <c r="JTC475" s="58"/>
      <c r="JTD475" s="58"/>
      <c r="JTE475" s="58"/>
      <c r="JTF475" s="58"/>
      <c r="JTG475" s="58"/>
      <c r="JTH475" s="58"/>
      <c r="JTI475" s="58"/>
      <c r="JTJ475" s="58"/>
      <c r="JTK475" s="58"/>
      <c r="JTL475" s="58"/>
      <c r="JTM475" s="58"/>
      <c r="JTN475" s="58"/>
      <c r="JTO475" s="58"/>
      <c r="JTP475" s="58"/>
      <c r="JTQ475" s="58"/>
      <c r="JTR475" s="58"/>
      <c r="JTS475" s="58"/>
      <c r="JTT475" s="58"/>
      <c r="JTU475" s="58"/>
      <c r="JTV475" s="58"/>
      <c r="JTW475" s="58"/>
      <c r="JTX475" s="58"/>
      <c r="JTY475" s="58"/>
      <c r="JTZ475" s="58"/>
      <c r="JUA475" s="58"/>
      <c r="JUB475" s="58"/>
      <c r="JUC475" s="58"/>
      <c r="JUD475" s="58"/>
      <c r="JUE475" s="58"/>
      <c r="JUF475" s="58"/>
      <c r="JUG475" s="58"/>
      <c r="JUH475" s="58"/>
      <c r="JUI475" s="58"/>
      <c r="JUJ475" s="58"/>
      <c r="JUK475" s="58"/>
      <c r="JUL475" s="58"/>
      <c r="JUM475" s="58"/>
      <c r="JUN475" s="58"/>
      <c r="JUO475" s="58"/>
      <c r="JUP475" s="58"/>
      <c r="JUQ475" s="58"/>
      <c r="JUR475" s="58"/>
      <c r="JUS475" s="58"/>
      <c r="JUT475" s="58"/>
      <c r="JUU475" s="58"/>
      <c r="JUV475" s="58"/>
      <c r="JUW475" s="58"/>
      <c r="JUX475" s="58"/>
      <c r="JUY475" s="58"/>
      <c r="JUZ475" s="58"/>
      <c r="JVA475" s="58"/>
      <c r="JVB475" s="58"/>
      <c r="JVC475" s="58"/>
      <c r="JVD475" s="58"/>
      <c r="JVE475" s="58"/>
      <c r="JVF475" s="58"/>
      <c r="JVG475" s="58"/>
      <c r="JVH475" s="58"/>
      <c r="JVI475" s="58"/>
      <c r="JVJ475" s="58"/>
      <c r="JVK475" s="58"/>
      <c r="JVL475" s="58"/>
      <c r="JVM475" s="58"/>
      <c r="JVN475" s="58"/>
      <c r="JVO475" s="58"/>
      <c r="JVP475" s="58"/>
      <c r="JVQ475" s="58"/>
      <c r="JVR475" s="58"/>
      <c r="JVS475" s="58"/>
      <c r="JVT475" s="58"/>
      <c r="JVU475" s="58"/>
      <c r="JVV475" s="58"/>
      <c r="JVW475" s="58"/>
      <c r="JVX475" s="58"/>
      <c r="JVY475" s="58"/>
      <c r="JVZ475" s="58"/>
      <c r="JWA475" s="58"/>
      <c r="JWB475" s="58"/>
      <c r="JWC475" s="58"/>
      <c r="JWD475" s="58"/>
      <c r="JWE475" s="58"/>
      <c r="JWF475" s="58"/>
      <c r="JWG475" s="58"/>
      <c r="JWH475" s="58"/>
      <c r="JWI475" s="58"/>
      <c r="JWJ475" s="58"/>
      <c r="JWK475" s="58"/>
      <c r="JWL475" s="58"/>
      <c r="JWM475" s="58"/>
      <c r="JWN475" s="58"/>
      <c r="JWO475" s="58"/>
      <c r="JWP475" s="58"/>
      <c r="JWQ475" s="58"/>
      <c r="JWR475" s="58"/>
      <c r="JWS475" s="58"/>
      <c r="JWT475" s="58"/>
      <c r="JWU475" s="58"/>
      <c r="JWV475" s="58"/>
      <c r="JWW475" s="58"/>
      <c r="JWX475" s="58"/>
      <c r="JWY475" s="58"/>
      <c r="JWZ475" s="58"/>
      <c r="JXA475" s="58"/>
      <c r="JXB475" s="58"/>
      <c r="JXC475" s="58"/>
      <c r="JXD475" s="58"/>
      <c r="JXE475" s="58"/>
      <c r="JXF475" s="58"/>
      <c r="JXG475" s="58"/>
      <c r="JXH475" s="58"/>
      <c r="JXI475" s="58"/>
      <c r="JXJ475" s="58"/>
      <c r="JXK475" s="58"/>
      <c r="JXL475" s="58"/>
      <c r="JXM475" s="58"/>
      <c r="JXN475" s="58"/>
      <c r="JXO475" s="58"/>
      <c r="JXP475" s="58"/>
      <c r="JXQ475" s="58"/>
      <c r="JXR475" s="58"/>
      <c r="JXS475" s="58"/>
      <c r="JXT475" s="58"/>
      <c r="JXU475" s="58"/>
      <c r="JXV475" s="58"/>
      <c r="JXW475" s="58"/>
      <c r="JXX475" s="58"/>
      <c r="JXY475" s="58"/>
      <c r="JXZ475" s="58"/>
      <c r="JYA475" s="58"/>
      <c r="JYB475" s="58"/>
      <c r="JYC475" s="58"/>
      <c r="JYD475" s="58"/>
      <c r="JYE475" s="58"/>
      <c r="JYF475" s="58"/>
      <c r="JYG475" s="58"/>
      <c r="JYH475" s="58"/>
      <c r="JYI475" s="58"/>
      <c r="JYJ475" s="58"/>
      <c r="JYK475" s="58"/>
      <c r="JYL475" s="58"/>
      <c r="JYM475" s="58"/>
      <c r="JYN475" s="58"/>
      <c r="JYO475" s="58"/>
      <c r="JYP475" s="58"/>
      <c r="JYQ475" s="58"/>
      <c r="JYR475" s="58"/>
      <c r="JYS475" s="58"/>
      <c r="JYT475" s="58"/>
      <c r="JYU475" s="58"/>
      <c r="JYV475" s="58"/>
      <c r="JYW475" s="58"/>
      <c r="JYX475" s="58"/>
      <c r="JYY475" s="58"/>
      <c r="JYZ475" s="58"/>
      <c r="JZA475" s="58"/>
      <c r="JZB475" s="58"/>
      <c r="JZC475" s="58"/>
      <c r="JZD475" s="58"/>
      <c r="JZE475" s="58"/>
      <c r="JZF475" s="58"/>
      <c r="JZG475" s="58"/>
      <c r="JZH475" s="58"/>
      <c r="JZI475" s="58"/>
      <c r="JZJ475" s="58"/>
      <c r="JZK475" s="58"/>
      <c r="JZL475" s="58"/>
      <c r="JZM475" s="58"/>
      <c r="JZN475" s="58"/>
      <c r="JZO475" s="58"/>
      <c r="JZP475" s="58"/>
      <c r="JZQ475" s="58"/>
      <c r="JZR475" s="58"/>
      <c r="JZS475" s="58"/>
      <c r="JZT475" s="58"/>
      <c r="JZU475" s="58"/>
      <c r="JZV475" s="58"/>
      <c r="JZW475" s="58"/>
      <c r="JZX475" s="58"/>
      <c r="JZY475" s="58"/>
      <c r="JZZ475" s="58"/>
      <c r="KAA475" s="58"/>
      <c r="KAB475" s="58"/>
      <c r="KAC475" s="58"/>
      <c r="KAD475" s="58"/>
      <c r="KAE475" s="58"/>
      <c r="KAF475" s="58"/>
      <c r="KAG475" s="58"/>
      <c r="KAH475" s="58"/>
      <c r="KAI475" s="58"/>
      <c r="KAJ475" s="58"/>
      <c r="KAK475" s="58"/>
      <c r="KAL475" s="58"/>
      <c r="KAM475" s="58"/>
      <c r="KAN475" s="58"/>
      <c r="KAO475" s="58"/>
      <c r="KAP475" s="58"/>
      <c r="KAQ475" s="58"/>
      <c r="KAR475" s="58"/>
      <c r="KAS475" s="58"/>
      <c r="KAT475" s="58"/>
      <c r="KAU475" s="58"/>
      <c r="KAV475" s="58"/>
      <c r="KAW475" s="58"/>
      <c r="KAX475" s="58"/>
      <c r="KAY475" s="58"/>
      <c r="KAZ475" s="58"/>
      <c r="KBA475" s="58"/>
      <c r="KBB475" s="58"/>
      <c r="KBC475" s="58"/>
      <c r="KBD475" s="58"/>
      <c r="KBE475" s="58"/>
      <c r="KBF475" s="58"/>
      <c r="KBG475" s="58"/>
      <c r="KBH475" s="58"/>
      <c r="KBI475" s="58"/>
      <c r="KBJ475" s="58"/>
      <c r="KBK475" s="58"/>
      <c r="KBL475" s="58"/>
      <c r="KBM475" s="58"/>
      <c r="KBN475" s="58"/>
      <c r="KBO475" s="58"/>
      <c r="KBP475" s="58"/>
      <c r="KBQ475" s="58"/>
      <c r="KBR475" s="58"/>
      <c r="KBS475" s="58"/>
      <c r="KBT475" s="58"/>
      <c r="KBU475" s="58"/>
      <c r="KBV475" s="58"/>
      <c r="KBW475" s="58"/>
      <c r="KBX475" s="58"/>
      <c r="KBY475" s="58"/>
      <c r="KBZ475" s="58"/>
      <c r="KCA475" s="58"/>
      <c r="KCB475" s="58"/>
      <c r="KCC475" s="58"/>
      <c r="KCD475" s="58"/>
      <c r="KCE475" s="58"/>
      <c r="KCF475" s="58"/>
      <c r="KCG475" s="58"/>
      <c r="KCH475" s="58"/>
      <c r="KCI475" s="58"/>
      <c r="KCJ475" s="58"/>
      <c r="KCK475" s="58"/>
      <c r="KCL475" s="58"/>
      <c r="KCM475" s="58"/>
      <c r="KCN475" s="58"/>
      <c r="KCO475" s="58"/>
      <c r="KCP475" s="58"/>
      <c r="KCQ475" s="58"/>
      <c r="KCR475" s="58"/>
      <c r="KCS475" s="58"/>
      <c r="KCT475" s="58"/>
      <c r="KCU475" s="58"/>
      <c r="KCV475" s="58"/>
      <c r="KCW475" s="58"/>
      <c r="KCX475" s="58"/>
      <c r="KCY475" s="58"/>
      <c r="KCZ475" s="58"/>
      <c r="KDA475" s="58"/>
      <c r="KDB475" s="58"/>
      <c r="KDC475" s="58"/>
      <c r="KDD475" s="58"/>
      <c r="KDE475" s="58"/>
      <c r="KDF475" s="58"/>
      <c r="KDG475" s="58"/>
      <c r="KDH475" s="58"/>
      <c r="KDI475" s="58"/>
      <c r="KDJ475" s="58"/>
      <c r="KDK475" s="58"/>
      <c r="KDL475" s="58"/>
      <c r="KDM475" s="58"/>
      <c r="KDN475" s="58"/>
      <c r="KDO475" s="58"/>
      <c r="KDP475" s="58"/>
      <c r="KDQ475" s="58"/>
      <c r="KDR475" s="58"/>
      <c r="KDS475" s="58"/>
      <c r="KDT475" s="58"/>
      <c r="KDU475" s="58"/>
      <c r="KDV475" s="58"/>
      <c r="KDW475" s="58"/>
      <c r="KDX475" s="58"/>
      <c r="KDY475" s="58"/>
      <c r="KDZ475" s="58"/>
      <c r="KEA475" s="58"/>
      <c r="KEB475" s="58"/>
      <c r="KEC475" s="58"/>
      <c r="KED475" s="58"/>
      <c r="KEE475" s="58"/>
      <c r="KEF475" s="58"/>
      <c r="KEG475" s="58"/>
      <c r="KEH475" s="58"/>
      <c r="KEI475" s="58"/>
      <c r="KEJ475" s="58"/>
      <c r="KEK475" s="58"/>
      <c r="KEL475" s="58"/>
      <c r="KEM475" s="58"/>
      <c r="KEN475" s="58"/>
      <c r="KEO475" s="58"/>
      <c r="KEP475" s="58"/>
      <c r="KEQ475" s="58"/>
      <c r="KER475" s="58"/>
      <c r="KES475" s="58"/>
      <c r="KET475" s="58"/>
      <c r="KEU475" s="58"/>
      <c r="KEV475" s="58"/>
      <c r="KEW475" s="58"/>
      <c r="KEX475" s="58"/>
      <c r="KEY475" s="58"/>
      <c r="KEZ475" s="58"/>
      <c r="KFA475" s="58"/>
      <c r="KFB475" s="58"/>
      <c r="KFC475" s="58"/>
      <c r="KFD475" s="58"/>
      <c r="KFE475" s="58"/>
      <c r="KFF475" s="58"/>
      <c r="KFG475" s="58"/>
      <c r="KFH475" s="58"/>
      <c r="KFI475" s="58"/>
      <c r="KFJ475" s="58"/>
      <c r="KFK475" s="58"/>
      <c r="KFL475" s="58"/>
      <c r="KFM475" s="58"/>
      <c r="KFN475" s="58"/>
      <c r="KFO475" s="58"/>
      <c r="KFP475" s="58"/>
      <c r="KFQ475" s="58"/>
      <c r="KFR475" s="58"/>
      <c r="KFS475" s="58"/>
      <c r="KFT475" s="58"/>
      <c r="KFU475" s="58"/>
      <c r="KFV475" s="58"/>
      <c r="KFW475" s="58"/>
      <c r="KFX475" s="58"/>
      <c r="KFY475" s="58"/>
      <c r="KFZ475" s="58"/>
      <c r="KGA475" s="58"/>
      <c r="KGB475" s="58"/>
      <c r="KGC475" s="58"/>
      <c r="KGD475" s="58"/>
      <c r="KGE475" s="58"/>
      <c r="KGF475" s="58"/>
      <c r="KGG475" s="58"/>
      <c r="KGH475" s="58"/>
      <c r="KGI475" s="58"/>
      <c r="KGJ475" s="58"/>
      <c r="KGK475" s="58"/>
      <c r="KGL475" s="58"/>
      <c r="KGM475" s="58"/>
      <c r="KGN475" s="58"/>
      <c r="KGO475" s="58"/>
      <c r="KGP475" s="58"/>
      <c r="KGQ475" s="58"/>
      <c r="KGR475" s="58"/>
      <c r="KGS475" s="58"/>
      <c r="KGT475" s="58"/>
      <c r="KGU475" s="58"/>
      <c r="KGV475" s="58"/>
      <c r="KGW475" s="58"/>
      <c r="KGX475" s="58"/>
      <c r="KGY475" s="58"/>
      <c r="KGZ475" s="58"/>
      <c r="KHA475" s="58"/>
      <c r="KHB475" s="58"/>
      <c r="KHC475" s="58"/>
      <c r="KHD475" s="58"/>
      <c r="KHE475" s="58"/>
      <c r="KHF475" s="58"/>
      <c r="KHG475" s="58"/>
      <c r="KHH475" s="58"/>
      <c r="KHI475" s="58"/>
      <c r="KHJ475" s="58"/>
      <c r="KHK475" s="58"/>
      <c r="KHL475" s="58"/>
      <c r="KHM475" s="58"/>
      <c r="KHN475" s="58"/>
      <c r="KHO475" s="58"/>
      <c r="KHP475" s="58"/>
      <c r="KHQ475" s="58"/>
      <c r="KHR475" s="58"/>
      <c r="KHS475" s="58"/>
      <c r="KHT475" s="58"/>
      <c r="KHU475" s="58"/>
      <c r="KHV475" s="58"/>
      <c r="KHW475" s="58"/>
      <c r="KHX475" s="58"/>
      <c r="KHY475" s="58"/>
      <c r="KHZ475" s="58"/>
      <c r="KIA475" s="58"/>
      <c r="KIB475" s="58"/>
      <c r="KIC475" s="58"/>
      <c r="KID475" s="58"/>
      <c r="KIE475" s="58"/>
      <c r="KIF475" s="58"/>
      <c r="KIG475" s="58"/>
      <c r="KIH475" s="58"/>
      <c r="KII475" s="58"/>
      <c r="KIJ475" s="58"/>
      <c r="KIK475" s="58"/>
      <c r="KIL475" s="58"/>
      <c r="KIM475" s="58"/>
      <c r="KIN475" s="58"/>
      <c r="KIO475" s="58"/>
      <c r="KIP475" s="58"/>
      <c r="KIQ475" s="58"/>
      <c r="KIR475" s="58"/>
      <c r="KIS475" s="58"/>
      <c r="KIT475" s="58"/>
      <c r="KIU475" s="58"/>
      <c r="KIV475" s="58"/>
      <c r="KIW475" s="58"/>
      <c r="KIX475" s="58"/>
      <c r="KIY475" s="58"/>
      <c r="KIZ475" s="58"/>
      <c r="KJA475" s="58"/>
      <c r="KJB475" s="58"/>
      <c r="KJC475" s="58"/>
      <c r="KJD475" s="58"/>
      <c r="KJE475" s="58"/>
      <c r="KJF475" s="58"/>
      <c r="KJG475" s="58"/>
      <c r="KJH475" s="58"/>
      <c r="KJI475" s="58"/>
      <c r="KJJ475" s="58"/>
      <c r="KJK475" s="58"/>
      <c r="KJL475" s="58"/>
      <c r="KJM475" s="58"/>
      <c r="KJN475" s="58"/>
      <c r="KJO475" s="58"/>
      <c r="KJP475" s="58"/>
      <c r="KJQ475" s="58"/>
      <c r="KJR475" s="58"/>
      <c r="KJS475" s="58"/>
      <c r="KJT475" s="58"/>
      <c r="KJU475" s="58"/>
      <c r="KJV475" s="58"/>
      <c r="KJW475" s="58"/>
      <c r="KJX475" s="58"/>
      <c r="KJY475" s="58"/>
      <c r="KJZ475" s="58"/>
      <c r="KKA475" s="58"/>
      <c r="KKB475" s="58"/>
      <c r="KKC475" s="58"/>
      <c r="KKD475" s="58"/>
      <c r="KKE475" s="58"/>
      <c r="KKF475" s="58"/>
      <c r="KKG475" s="58"/>
      <c r="KKH475" s="58"/>
      <c r="KKI475" s="58"/>
      <c r="KKJ475" s="58"/>
      <c r="KKK475" s="58"/>
      <c r="KKL475" s="58"/>
      <c r="KKM475" s="58"/>
      <c r="KKN475" s="58"/>
      <c r="KKO475" s="58"/>
      <c r="KKP475" s="58"/>
      <c r="KKQ475" s="58"/>
      <c r="KKR475" s="58"/>
      <c r="KKS475" s="58"/>
      <c r="KKT475" s="58"/>
      <c r="KKU475" s="58"/>
      <c r="KKV475" s="58"/>
      <c r="KKW475" s="58"/>
      <c r="KKX475" s="58"/>
      <c r="KKY475" s="58"/>
      <c r="KKZ475" s="58"/>
      <c r="KLA475" s="58"/>
      <c r="KLB475" s="58"/>
      <c r="KLC475" s="58"/>
      <c r="KLD475" s="58"/>
      <c r="KLE475" s="58"/>
      <c r="KLF475" s="58"/>
      <c r="KLG475" s="58"/>
      <c r="KLH475" s="58"/>
      <c r="KLI475" s="58"/>
      <c r="KLJ475" s="58"/>
      <c r="KLK475" s="58"/>
      <c r="KLL475" s="58"/>
      <c r="KLM475" s="58"/>
      <c r="KLN475" s="58"/>
      <c r="KLO475" s="58"/>
      <c r="KLP475" s="58"/>
      <c r="KLQ475" s="58"/>
      <c r="KLR475" s="58"/>
      <c r="KLS475" s="58"/>
      <c r="KLT475" s="58"/>
      <c r="KLU475" s="58"/>
      <c r="KLV475" s="58"/>
      <c r="KLW475" s="58"/>
      <c r="KLX475" s="58"/>
      <c r="KLY475" s="58"/>
      <c r="KLZ475" s="58"/>
      <c r="KMA475" s="58"/>
      <c r="KMB475" s="58"/>
      <c r="KMC475" s="58"/>
      <c r="KMD475" s="58"/>
      <c r="KME475" s="58"/>
      <c r="KMF475" s="58"/>
      <c r="KMG475" s="58"/>
      <c r="KMH475" s="58"/>
      <c r="KMI475" s="58"/>
      <c r="KMJ475" s="58"/>
      <c r="KMK475" s="58"/>
      <c r="KML475" s="58"/>
      <c r="KMM475" s="58"/>
      <c r="KMN475" s="58"/>
      <c r="KMO475" s="58"/>
      <c r="KMP475" s="58"/>
      <c r="KMQ475" s="58"/>
      <c r="KMR475" s="58"/>
      <c r="KMS475" s="58"/>
      <c r="KMT475" s="58"/>
      <c r="KMU475" s="58"/>
      <c r="KMV475" s="58"/>
      <c r="KMW475" s="58"/>
      <c r="KMX475" s="58"/>
      <c r="KMY475" s="58"/>
      <c r="KMZ475" s="58"/>
      <c r="KNA475" s="58"/>
      <c r="KNB475" s="58"/>
      <c r="KNC475" s="58"/>
      <c r="KND475" s="58"/>
      <c r="KNE475" s="58"/>
      <c r="KNF475" s="58"/>
      <c r="KNG475" s="58"/>
      <c r="KNH475" s="58"/>
      <c r="KNI475" s="58"/>
      <c r="KNJ475" s="58"/>
      <c r="KNK475" s="58"/>
      <c r="KNL475" s="58"/>
      <c r="KNM475" s="58"/>
      <c r="KNN475" s="58"/>
      <c r="KNO475" s="58"/>
      <c r="KNP475" s="58"/>
      <c r="KNQ475" s="58"/>
      <c r="KNR475" s="58"/>
      <c r="KNS475" s="58"/>
      <c r="KNT475" s="58"/>
      <c r="KNU475" s="58"/>
      <c r="KNV475" s="58"/>
      <c r="KNW475" s="58"/>
      <c r="KNX475" s="58"/>
      <c r="KNY475" s="58"/>
      <c r="KNZ475" s="58"/>
      <c r="KOA475" s="58"/>
      <c r="KOB475" s="58"/>
      <c r="KOC475" s="58"/>
      <c r="KOD475" s="58"/>
      <c r="KOE475" s="58"/>
      <c r="KOF475" s="58"/>
      <c r="KOG475" s="58"/>
      <c r="KOH475" s="58"/>
      <c r="KOI475" s="58"/>
      <c r="KOJ475" s="58"/>
      <c r="KOK475" s="58"/>
      <c r="KOL475" s="58"/>
      <c r="KOM475" s="58"/>
      <c r="KON475" s="58"/>
      <c r="KOO475" s="58"/>
      <c r="KOP475" s="58"/>
      <c r="KOQ475" s="58"/>
      <c r="KOR475" s="58"/>
      <c r="KOS475" s="58"/>
      <c r="KOT475" s="58"/>
      <c r="KOU475" s="58"/>
      <c r="KOV475" s="58"/>
      <c r="KOW475" s="58"/>
      <c r="KOX475" s="58"/>
      <c r="KOY475" s="58"/>
      <c r="KOZ475" s="58"/>
      <c r="KPA475" s="58"/>
      <c r="KPB475" s="58"/>
      <c r="KPC475" s="58"/>
      <c r="KPD475" s="58"/>
      <c r="KPE475" s="58"/>
      <c r="KPF475" s="58"/>
      <c r="KPG475" s="58"/>
      <c r="KPH475" s="58"/>
      <c r="KPI475" s="58"/>
      <c r="KPJ475" s="58"/>
      <c r="KPK475" s="58"/>
      <c r="KPL475" s="58"/>
      <c r="KPM475" s="58"/>
      <c r="KPN475" s="58"/>
      <c r="KPO475" s="58"/>
      <c r="KPP475" s="58"/>
      <c r="KPQ475" s="58"/>
      <c r="KPR475" s="58"/>
      <c r="KPS475" s="58"/>
      <c r="KPT475" s="58"/>
      <c r="KPU475" s="58"/>
      <c r="KPV475" s="58"/>
      <c r="KPW475" s="58"/>
      <c r="KPX475" s="58"/>
      <c r="KPY475" s="58"/>
      <c r="KPZ475" s="58"/>
      <c r="KQA475" s="58"/>
      <c r="KQB475" s="58"/>
      <c r="KQC475" s="58"/>
      <c r="KQD475" s="58"/>
      <c r="KQE475" s="58"/>
      <c r="KQF475" s="58"/>
      <c r="KQG475" s="58"/>
      <c r="KQH475" s="58"/>
      <c r="KQI475" s="58"/>
      <c r="KQJ475" s="58"/>
      <c r="KQK475" s="58"/>
      <c r="KQL475" s="58"/>
      <c r="KQM475" s="58"/>
      <c r="KQN475" s="58"/>
      <c r="KQO475" s="58"/>
      <c r="KQP475" s="58"/>
      <c r="KQQ475" s="58"/>
      <c r="KQR475" s="58"/>
      <c r="KQS475" s="58"/>
      <c r="KQT475" s="58"/>
      <c r="KQU475" s="58"/>
      <c r="KQV475" s="58"/>
      <c r="KQW475" s="58"/>
      <c r="KQX475" s="58"/>
      <c r="KQY475" s="58"/>
      <c r="KQZ475" s="58"/>
      <c r="KRA475" s="58"/>
      <c r="KRB475" s="58"/>
      <c r="KRC475" s="58"/>
      <c r="KRD475" s="58"/>
      <c r="KRE475" s="58"/>
      <c r="KRF475" s="58"/>
      <c r="KRG475" s="58"/>
      <c r="KRH475" s="58"/>
      <c r="KRI475" s="58"/>
      <c r="KRJ475" s="58"/>
      <c r="KRK475" s="58"/>
      <c r="KRL475" s="58"/>
      <c r="KRM475" s="58"/>
      <c r="KRN475" s="58"/>
      <c r="KRO475" s="58"/>
      <c r="KRP475" s="58"/>
      <c r="KRQ475" s="58"/>
      <c r="KRR475" s="58"/>
      <c r="KRS475" s="58"/>
      <c r="KRT475" s="58"/>
      <c r="KRU475" s="58"/>
      <c r="KRV475" s="58"/>
      <c r="KRW475" s="58"/>
      <c r="KRX475" s="58"/>
      <c r="KRY475" s="58"/>
      <c r="KRZ475" s="58"/>
      <c r="KSA475" s="58"/>
      <c r="KSB475" s="58"/>
      <c r="KSC475" s="58"/>
      <c r="KSD475" s="58"/>
      <c r="KSE475" s="58"/>
      <c r="KSF475" s="58"/>
      <c r="KSG475" s="58"/>
      <c r="KSH475" s="58"/>
      <c r="KSI475" s="58"/>
      <c r="KSJ475" s="58"/>
      <c r="KSK475" s="58"/>
      <c r="KSL475" s="58"/>
      <c r="KSM475" s="58"/>
      <c r="KSN475" s="58"/>
      <c r="KSO475" s="58"/>
      <c r="KSP475" s="58"/>
      <c r="KSQ475" s="58"/>
      <c r="KSR475" s="58"/>
      <c r="KSS475" s="58"/>
      <c r="KST475" s="58"/>
      <c r="KSU475" s="58"/>
      <c r="KSV475" s="58"/>
      <c r="KSW475" s="58"/>
      <c r="KSX475" s="58"/>
      <c r="KSY475" s="58"/>
      <c r="KSZ475" s="58"/>
      <c r="KTA475" s="58"/>
      <c r="KTB475" s="58"/>
      <c r="KTC475" s="58"/>
      <c r="KTD475" s="58"/>
      <c r="KTE475" s="58"/>
      <c r="KTF475" s="58"/>
      <c r="KTG475" s="58"/>
      <c r="KTH475" s="58"/>
      <c r="KTI475" s="58"/>
      <c r="KTJ475" s="58"/>
      <c r="KTK475" s="58"/>
      <c r="KTL475" s="58"/>
      <c r="KTM475" s="58"/>
      <c r="KTN475" s="58"/>
      <c r="KTO475" s="58"/>
      <c r="KTP475" s="58"/>
      <c r="KTQ475" s="58"/>
      <c r="KTR475" s="58"/>
      <c r="KTS475" s="58"/>
      <c r="KTT475" s="58"/>
      <c r="KTU475" s="58"/>
      <c r="KTV475" s="58"/>
      <c r="KTW475" s="58"/>
      <c r="KTX475" s="58"/>
      <c r="KTY475" s="58"/>
      <c r="KTZ475" s="58"/>
      <c r="KUA475" s="58"/>
      <c r="KUB475" s="58"/>
      <c r="KUC475" s="58"/>
      <c r="KUD475" s="58"/>
      <c r="KUE475" s="58"/>
      <c r="KUF475" s="58"/>
      <c r="KUG475" s="58"/>
      <c r="KUH475" s="58"/>
      <c r="KUI475" s="58"/>
      <c r="KUJ475" s="58"/>
      <c r="KUK475" s="58"/>
      <c r="KUL475" s="58"/>
      <c r="KUM475" s="58"/>
      <c r="KUN475" s="58"/>
      <c r="KUO475" s="58"/>
      <c r="KUP475" s="58"/>
      <c r="KUQ475" s="58"/>
      <c r="KUR475" s="58"/>
      <c r="KUS475" s="58"/>
      <c r="KUT475" s="58"/>
      <c r="KUU475" s="58"/>
      <c r="KUV475" s="58"/>
      <c r="KUW475" s="58"/>
      <c r="KUX475" s="58"/>
      <c r="KUY475" s="58"/>
      <c r="KUZ475" s="58"/>
      <c r="KVA475" s="58"/>
      <c r="KVB475" s="58"/>
      <c r="KVC475" s="58"/>
      <c r="KVD475" s="58"/>
      <c r="KVE475" s="58"/>
      <c r="KVF475" s="58"/>
      <c r="KVG475" s="58"/>
      <c r="KVH475" s="58"/>
      <c r="KVI475" s="58"/>
      <c r="KVJ475" s="58"/>
      <c r="KVK475" s="58"/>
      <c r="KVL475" s="58"/>
      <c r="KVM475" s="58"/>
      <c r="KVN475" s="58"/>
      <c r="KVO475" s="58"/>
      <c r="KVP475" s="58"/>
      <c r="KVQ475" s="58"/>
      <c r="KVR475" s="58"/>
      <c r="KVS475" s="58"/>
      <c r="KVT475" s="58"/>
      <c r="KVU475" s="58"/>
      <c r="KVV475" s="58"/>
      <c r="KVW475" s="58"/>
      <c r="KVX475" s="58"/>
      <c r="KVY475" s="58"/>
      <c r="KVZ475" s="58"/>
      <c r="KWA475" s="58"/>
      <c r="KWB475" s="58"/>
      <c r="KWC475" s="58"/>
      <c r="KWD475" s="58"/>
      <c r="KWE475" s="58"/>
      <c r="KWF475" s="58"/>
      <c r="KWG475" s="58"/>
      <c r="KWH475" s="58"/>
      <c r="KWI475" s="58"/>
      <c r="KWJ475" s="58"/>
      <c r="KWK475" s="58"/>
      <c r="KWL475" s="58"/>
      <c r="KWM475" s="58"/>
      <c r="KWN475" s="58"/>
      <c r="KWO475" s="58"/>
      <c r="KWP475" s="58"/>
      <c r="KWQ475" s="58"/>
      <c r="KWR475" s="58"/>
      <c r="KWS475" s="58"/>
      <c r="KWT475" s="58"/>
      <c r="KWU475" s="58"/>
      <c r="KWV475" s="58"/>
      <c r="KWW475" s="58"/>
      <c r="KWX475" s="58"/>
      <c r="KWY475" s="58"/>
      <c r="KWZ475" s="58"/>
      <c r="KXA475" s="58"/>
      <c r="KXB475" s="58"/>
      <c r="KXC475" s="58"/>
      <c r="KXD475" s="58"/>
      <c r="KXE475" s="58"/>
      <c r="KXF475" s="58"/>
      <c r="KXG475" s="58"/>
      <c r="KXH475" s="58"/>
      <c r="KXI475" s="58"/>
      <c r="KXJ475" s="58"/>
      <c r="KXK475" s="58"/>
      <c r="KXL475" s="58"/>
      <c r="KXM475" s="58"/>
      <c r="KXN475" s="58"/>
      <c r="KXO475" s="58"/>
      <c r="KXP475" s="58"/>
      <c r="KXQ475" s="58"/>
      <c r="KXR475" s="58"/>
      <c r="KXS475" s="58"/>
      <c r="KXT475" s="58"/>
      <c r="KXU475" s="58"/>
      <c r="KXV475" s="58"/>
      <c r="KXW475" s="58"/>
      <c r="KXX475" s="58"/>
      <c r="KXY475" s="58"/>
      <c r="KXZ475" s="58"/>
      <c r="KYA475" s="58"/>
      <c r="KYB475" s="58"/>
      <c r="KYC475" s="58"/>
      <c r="KYD475" s="58"/>
      <c r="KYE475" s="58"/>
      <c r="KYF475" s="58"/>
      <c r="KYG475" s="58"/>
      <c r="KYH475" s="58"/>
      <c r="KYI475" s="58"/>
      <c r="KYJ475" s="58"/>
      <c r="KYK475" s="58"/>
      <c r="KYL475" s="58"/>
      <c r="KYM475" s="58"/>
      <c r="KYN475" s="58"/>
      <c r="KYO475" s="58"/>
      <c r="KYP475" s="58"/>
      <c r="KYQ475" s="58"/>
      <c r="KYR475" s="58"/>
      <c r="KYS475" s="58"/>
      <c r="KYT475" s="58"/>
      <c r="KYU475" s="58"/>
      <c r="KYV475" s="58"/>
      <c r="KYW475" s="58"/>
      <c r="KYX475" s="58"/>
      <c r="KYY475" s="58"/>
      <c r="KYZ475" s="58"/>
      <c r="KZA475" s="58"/>
      <c r="KZB475" s="58"/>
      <c r="KZC475" s="58"/>
      <c r="KZD475" s="58"/>
      <c r="KZE475" s="58"/>
      <c r="KZF475" s="58"/>
      <c r="KZG475" s="58"/>
      <c r="KZH475" s="58"/>
      <c r="KZI475" s="58"/>
      <c r="KZJ475" s="58"/>
      <c r="KZK475" s="58"/>
      <c r="KZL475" s="58"/>
      <c r="KZM475" s="58"/>
      <c r="KZN475" s="58"/>
      <c r="KZO475" s="58"/>
      <c r="KZP475" s="58"/>
      <c r="KZQ475" s="58"/>
      <c r="KZR475" s="58"/>
      <c r="KZS475" s="58"/>
      <c r="KZT475" s="58"/>
      <c r="KZU475" s="58"/>
      <c r="KZV475" s="58"/>
      <c r="KZW475" s="58"/>
      <c r="KZX475" s="58"/>
      <c r="KZY475" s="58"/>
      <c r="KZZ475" s="58"/>
      <c r="LAA475" s="58"/>
      <c r="LAB475" s="58"/>
      <c r="LAC475" s="58"/>
      <c r="LAD475" s="58"/>
      <c r="LAE475" s="58"/>
      <c r="LAF475" s="58"/>
      <c r="LAG475" s="58"/>
      <c r="LAH475" s="58"/>
      <c r="LAI475" s="58"/>
      <c r="LAJ475" s="58"/>
      <c r="LAK475" s="58"/>
      <c r="LAL475" s="58"/>
      <c r="LAM475" s="58"/>
      <c r="LAN475" s="58"/>
      <c r="LAO475" s="58"/>
      <c r="LAP475" s="58"/>
      <c r="LAQ475" s="58"/>
      <c r="LAR475" s="58"/>
      <c r="LAS475" s="58"/>
      <c r="LAT475" s="58"/>
      <c r="LAU475" s="58"/>
      <c r="LAV475" s="58"/>
      <c r="LAW475" s="58"/>
      <c r="LAX475" s="58"/>
      <c r="LAY475" s="58"/>
      <c r="LAZ475" s="58"/>
      <c r="LBA475" s="58"/>
      <c r="LBB475" s="58"/>
      <c r="LBC475" s="58"/>
      <c r="LBD475" s="58"/>
      <c r="LBE475" s="58"/>
      <c r="LBF475" s="58"/>
      <c r="LBG475" s="58"/>
      <c r="LBH475" s="58"/>
      <c r="LBI475" s="58"/>
      <c r="LBJ475" s="58"/>
      <c r="LBK475" s="58"/>
      <c r="LBL475" s="58"/>
      <c r="LBM475" s="58"/>
      <c r="LBN475" s="58"/>
      <c r="LBO475" s="58"/>
      <c r="LBP475" s="58"/>
      <c r="LBQ475" s="58"/>
      <c r="LBR475" s="58"/>
      <c r="LBS475" s="58"/>
      <c r="LBT475" s="58"/>
      <c r="LBU475" s="58"/>
      <c r="LBV475" s="58"/>
      <c r="LBW475" s="58"/>
      <c r="LBX475" s="58"/>
      <c r="LBY475" s="58"/>
      <c r="LBZ475" s="58"/>
      <c r="LCA475" s="58"/>
      <c r="LCB475" s="58"/>
      <c r="LCC475" s="58"/>
      <c r="LCD475" s="58"/>
      <c r="LCE475" s="58"/>
      <c r="LCF475" s="58"/>
      <c r="LCG475" s="58"/>
      <c r="LCH475" s="58"/>
      <c r="LCI475" s="58"/>
      <c r="LCJ475" s="58"/>
      <c r="LCK475" s="58"/>
      <c r="LCL475" s="58"/>
      <c r="LCM475" s="58"/>
      <c r="LCN475" s="58"/>
      <c r="LCO475" s="58"/>
      <c r="LCP475" s="58"/>
      <c r="LCQ475" s="58"/>
      <c r="LCR475" s="58"/>
      <c r="LCS475" s="58"/>
      <c r="LCT475" s="58"/>
      <c r="LCU475" s="58"/>
      <c r="LCV475" s="58"/>
      <c r="LCW475" s="58"/>
      <c r="LCX475" s="58"/>
      <c r="LCY475" s="58"/>
      <c r="LCZ475" s="58"/>
      <c r="LDA475" s="58"/>
      <c r="LDB475" s="58"/>
      <c r="LDC475" s="58"/>
      <c r="LDD475" s="58"/>
      <c r="LDE475" s="58"/>
      <c r="LDF475" s="58"/>
      <c r="LDG475" s="58"/>
      <c r="LDH475" s="58"/>
      <c r="LDI475" s="58"/>
      <c r="LDJ475" s="58"/>
      <c r="LDK475" s="58"/>
      <c r="LDL475" s="58"/>
      <c r="LDM475" s="58"/>
      <c r="LDN475" s="58"/>
      <c r="LDO475" s="58"/>
      <c r="LDP475" s="58"/>
      <c r="LDQ475" s="58"/>
      <c r="LDR475" s="58"/>
      <c r="LDS475" s="58"/>
      <c r="LDT475" s="58"/>
      <c r="LDU475" s="58"/>
      <c r="LDV475" s="58"/>
      <c r="LDW475" s="58"/>
      <c r="LDX475" s="58"/>
      <c r="LDY475" s="58"/>
      <c r="LDZ475" s="58"/>
      <c r="LEA475" s="58"/>
      <c r="LEB475" s="58"/>
      <c r="LEC475" s="58"/>
      <c r="LED475" s="58"/>
      <c r="LEE475" s="58"/>
      <c r="LEF475" s="58"/>
      <c r="LEG475" s="58"/>
      <c r="LEH475" s="58"/>
      <c r="LEI475" s="58"/>
      <c r="LEJ475" s="58"/>
      <c r="LEK475" s="58"/>
      <c r="LEL475" s="58"/>
      <c r="LEM475" s="58"/>
      <c r="LEN475" s="58"/>
      <c r="LEO475" s="58"/>
      <c r="LEP475" s="58"/>
      <c r="LEQ475" s="58"/>
      <c r="LER475" s="58"/>
      <c r="LES475" s="58"/>
      <c r="LET475" s="58"/>
      <c r="LEU475" s="58"/>
      <c r="LEV475" s="58"/>
      <c r="LEW475" s="58"/>
      <c r="LEX475" s="58"/>
      <c r="LEY475" s="58"/>
      <c r="LEZ475" s="58"/>
      <c r="LFA475" s="58"/>
      <c r="LFB475" s="58"/>
      <c r="LFC475" s="58"/>
      <c r="LFD475" s="58"/>
      <c r="LFE475" s="58"/>
      <c r="LFF475" s="58"/>
      <c r="LFG475" s="58"/>
      <c r="LFH475" s="58"/>
      <c r="LFI475" s="58"/>
      <c r="LFJ475" s="58"/>
      <c r="LFK475" s="58"/>
      <c r="LFL475" s="58"/>
      <c r="LFM475" s="58"/>
      <c r="LFN475" s="58"/>
      <c r="LFO475" s="58"/>
      <c r="LFP475" s="58"/>
      <c r="LFQ475" s="58"/>
      <c r="LFR475" s="58"/>
      <c r="LFS475" s="58"/>
      <c r="LFT475" s="58"/>
      <c r="LFU475" s="58"/>
      <c r="LFV475" s="58"/>
      <c r="LFW475" s="58"/>
      <c r="LFX475" s="58"/>
      <c r="LFY475" s="58"/>
      <c r="LFZ475" s="58"/>
      <c r="LGA475" s="58"/>
      <c r="LGB475" s="58"/>
      <c r="LGC475" s="58"/>
      <c r="LGD475" s="58"/>
      <c r="LGE475" s="58"/>
      <c r="LGF475" s="58"/>
      <c r="LGG475" s="58"/>
      <c r="LGH475" s="58"/>
      <c r="LGI475" s="58"/>
      <c r="LGJ475" s="58"/>
      <c r="LGK475" s="58"/>
      <c r="LGL475" s="58"/>
      <c r="LGM475" s="58"/>
      <c r="LGN475" s="58"/>
      <c r="LGO475" s="58"/>
      <c r="LGP475" s="58"/>
      <c r="LGQ475" s="58"/>
      <c r="LGR475" s="58"/>
      <c r="LGS475" s="58"/>
      <c r="LGT475" s="58"/>
      <c r="LGU475" s="58"/>
      <c r="LGV475" s="58"/>
      <c r="LGW475" s="58"/>
      <c r="LGX475" s="58"/>
      <c r="LGY475" s="58"/>
      <c r="LGZ475" s="58"/>
      <c r="LHA475" s="58"/>
      <c r="LHB475" s="58"/>
      <c r="LHC475" s="58"/>
      <c r="LHD475" s="58"/>
      <c r="LHE475" s="58"/>
      <c r="LHF475" s="58"/>
      <c r="LHG475" s="58"/>
      <c r="LHH475" s="58"/>
      <c r="LHI475" s="58"/>
      <c r="LHJ475" s="58"/>
      <c r="LHK475" s="58"/>
      <c r="LHL475" s="58"/>
      <c r="LHM475" s="58"/>
      <c r="LHN475" s="58"/>
      <c r="LHO475" s="58"/>
      <c r="LHP475" s="58"/>
      <c r="LHQ475" s="58"/>
      <c r="LHR475" s="58"/>
      <c r="LHS475" s="58"/>
      <c r="LHT475" s="58"/>
      <c r="LHU475" s="58"/>
      <c r="LHV475" s="58"/>
      <c r="LHW475" s="58"/>
      <c r="LHX475" s="58"/>
      <c r="LHY475" s="58"/>
      <c r="LHZ475" s="58"/>
      <c r="LIA475" s="58"/>
      <c r="LIB475" s="58"/>
      <c r="LIC475" s="58"/>
      <c r="LID475" s="58"/>
      <c r="LIE475" s="58"/>
      <c r="LIF475" s="58"/>
      <c r="LIG475" s="58"/>
      <c r="LIH475" s="58"/>
      <c r="LII475" s="58"/>
      <c r="LIJ475" s="58"/>
      <c r="LIK475" s="58"/>
      <c r="LIL475" s="58"/>
      <c r="LIM475" s="58"/>
      <c r="LIN475" s="58"/>
      <c r="LIO475" s="58"/>
      <c r="LIP475" s="58"/>
      <c r="LIQ475" s="58"/>
      <c r="LIR475" s="58"/>
      <c r="LIS475" s="58"/>
      <c r="LIT475" s="58"/>
      <c r="LIU475" s="58"/>
      <c r="LIV475" s="58"/>
      <c r="LIW475" s="58"/>
      <c r="LIX475" s="58"/>
      <c r="LIY475" s="58"/>
      <c r="LIZ475" s="58"/>
      <c r="LJA475" s="58"/>
      <c r="LJB475" s="58"/>
      <c r="LJC475" s="58"/>
      <c r="LJD475" s="58"/>
      <c r="LJE475" s="58"/>
      <c r="LJF475" s="58"/>
      <c r="LJG475" s="58"/>
      <c r="LJH475" s="58"/>
      <c r="LJI475" s="58"/>
      <c r="LJJ475" s="58"/>
      <c r="LJK475" s="58"/>
      <c r="LJL475" s="58"/>
      <c r="LJM475" s="58"/>
      <c r="LJN475" s="58"/>
      <c r="LJO475" s="58"/>
      <c r="LJP475" s="58"/>
      <c r="LJQ475" s="58"/>
      <c r="LJR475" s="58"/>
      <c r="LJS475" s="58"/>
      <c r="LJT475" s="58"/>
      <c r="LJU475" s="58"/>
      <c r="LJV475" s="58"/>
      <c r="LJW475" s="58"/>
      <c r="LJX475" s="58"/>
      <c r="LJY475" s="58"/>
      <c r="LJZ475" s="58"/>
      <c r="LKA475" s="58"/>
      <c r="LKB475" s="58"/>
      <c r="LKC475" s="58"/>
      <c r="LKD475" s="58"/>
      <c r="LKE475" s="58"/>
      <c r="LKF475" s="58"/>
      <c r="LKG475" s="58"/>
      <c r="LKH475" s="58"/>
      <c r="LKI475" s="58"/>
      <c r="LKJ475" s="58"/>
      <c r="LKK475" s="58"/>
      <c r="LKL475" s="58"/>
      <c r="LKM475" s="58"/>
      <c r="LKN475" s="58"/>
      <c r="LKO475" s="58"/>
      <c r="LKP475" s="58"/>
      <c r="LKQ475" s="58"/>
      <c r="LKR475" s="58"/>
      <c r="LKS475" s="58"/>
      <c r="LKT475" s="58"/>
      <c r="LKU475" s="58"/>
      <c r="LKV475" s="58"/>
      <c r="LKW475" s="58"/>
      <c r="LKX475" s="58"/>
      <c r="LKY475" s="58"/>
      <c r="LKZ475" s="58"/>
      <c r="LLA475" s="58"/>
      <c r="LLB475" s="58"/>
      <c r="LLC475" s="58"/>
      <c r="LLD475" s="58"/>
      <c r="LLE475" s="58"/>
      <c r="LLF475" s="58"/>
      <c r="LLG475" s="58"/>
      <c r="LLH475" s="58"/>
      <c r="LLI475" s="58"/>
      <c r="LLJ475" s="58"/>
      <c r="LLK475" s="58"/>
      <c r="LLL475" s="58"/>
      <c r="LLM475" s="58"/>
      <c r="LLN475" s="58"/>
      <c r="LLO475" s="58"/>
      <c r="LLP475" s="58"/>
      <c r="LLQ475" s="58"/>
      <c r="LLR475" s="58"/>
      <c r="LLS475" s="58"/>
      <c r="LLT475" s="58"/>
      <c r="LLU475" s="58"/>
      <c r="LLV475" s="58"/>
      <c r="LLW475" s="58"/>
      <c r="LLX475" s="58"/>
      <c r="LLY475" s="58"/>
      <c r="LLZ475" s="58"/>
      <c r="LMA475" s="58"/>
      <c r="LMB475" s="58"/>
      <c r="LMC475" s="58"/>
      <c r="LMD475" s="58"/>
      <c r="LME475" s="58"/>
      <c r="LMF475" s="58"/>
      <c r="LMG475" s="58"/>
      <c r="LMH475" s="58"/>
      <c r="LMI475" s="58"/>
      <c r="LMJ475" s="58"/>
      <c r="LMK475" s="58"/>
      <c r="LML475" s="58"/>
      <c r="LMM475" s="58"/>
      <c r="LMN475" s="58"/>
      <c r="LMO475" s="58"/>
      <c r="LMP475" s="58"/>
      <c r="LMQ475" s="58"/>
      <c r="LMR475" s="58"/>
      <c r="LMS475" s="58"/>
      <c r="LMT475" s="58"/>
      <c r="LMU475" s="58"/>
      <c r="LMV475" s="58"/>
      <c r="LMW475" s="58"/>
      <c r="LMX475" s="58"/>
      <c r="LMY475" s="58"/>
      <c r="LMZ475" s="58"/>
      <c r="LNA475" s="58"/>
      <c r="LNB475" s="58"/>
      <c r="LNC475" s="58"/>
      <c r="LND475" s="58"/>
      <c r="LNE475" s="58"/>
      <c r="LNF475" s="58"/>
      <c r="LNG475" s="58"/>
      <c r="LNH475" s="58"/>
      <c r="LNI475" s="58"/>
      <c r="LNJ475" s="58"/>
      <c r="LNK475" s="58"/>
      <c r="LNL475" s="58"/>
      <c r="LNM475" s="58"/>
      <c r="LNN475" s="58"/>
      <c r="LNO475" s="58"/>
      <c r="LNP475" s="58"/>
      <c r="LNQ475" s="58"/>
      <c r="LNR475" s="58"/>
      <c r="LNS475" s="58"/>
      <c r="LNT475" s="58"/>
      <c r="LNU475" s="58"/>
      <c r="LNV475" s="58"/>
      <c r="LNW475" s="58"/>
      <c r="LNX475" s="58"/>
      <c r="LNY475" s="58"/>
      <c r="LNZ475" s="58"/>
      <c r="LOA475" s="58"/>
      <c r="LOB475" s="58"/>
      <c r="LOC475" s="58"/>
      <c r="LOD475" s="58"/>
      <c r="LOE475" s="58"/>
      <c r="LOF475" s="58"/>
      <c r="LOG475" s="58"/>
      <c r="LOH475" s="58"/>
      <c r="LOI475" s="58"/>
      <c r="LOJ475" s="58"/>
      <c r="LOK475" s="58"/>
      <c r="LOL475" s="58"/>
      <c r="LOM475" s="58"/>
      <c r="LON475" s="58"/>
      <c r="LOO475" s="58"/>
      <c r="LOP475" s="58"/>
      <c r="LOQ475" s="58"/>
      <c r="LOR475" s="58"/>
      <c r="LOS475" s="58"/>
      <c r="LOT475" s="58"/>
      <c r="LOU475" s="58"/>
      <c r="LOV475" s="58"/>
      <c r="LOW475" s="58"/>
      <c r="LOX475" s="58"/>
      <c r="LOY475" s="58"/>
      <c r="LOZ475" s="58"/>
      <c r="LPA475" s="58"/>
      <c r="LPB475" s="58"/>
      <c r="LPC475" s="58"/>
      <c r="LPD475" s="58"/>
      <c r="LPE475" s="58"/>
      <c r="LPF475" s="58"/>
      <c r="LPG475" s="58"/>
      <c r="LPH475" s="58"/>
      <c r="LPI475" s="58"/>
      <c r="LPJ475" s="58"/>
      <c r="LPK475" s="58"/>
      <c r="LPL475" s="58"/>
      <c r="LPM475" s="58"/>
      <c r="LPN475" s="58"/>
      <c r="LPO475" s="58"/>
      <c r="LPP475" s="58"/>
      <c r="LPQ475" s="58"/>
      <c r="LPR475" s="58"/>
      <c r="LPS475" s="58"/>
      <c r="LPT475" s="58"/>
      <c r="LPU475" s="58"/>
      <c r="LPV475" s="58"/>
      <c r="LPW475" s="58"/>
      <c r="LPX475" s="58"/>
      <c r="LPY475" s="58"/>
      <c r="LPZ475" s="58"/>
      <c r="LQA475" s="58"/>
      <c r="LQB475" s="58"/>
      <c r="LQC475" s="58"/>
      <c r="LQD475" s="58"/>
      <c r="LQE475" s="58"/>
      <c r="LQF475" s="58"/>
      <c r="LQG475" s="58"/>
      <c r="LQH475" s="58"/>
      <c r="LQI475" s="58"/>
      <c r="LQJ475" s="58"/>
      <c r="LQK475" s="58"/>
      <c r="LQL475" s="58"/>
      <c r="LQM475" s="58"/>
      <c r="LQN475" s="58"/>
      <c r="LQO475" s="58"/>
      <c r="LQP475" s="58"/>
      <c r="LQQ475" s="58"/>
      <c r="LQR475" s="58"/>
      <c r="LQS475" s="58"/>
      <c r="LQT475" s="58"/>
      <c r="LQU475" s="58"/>
      <c r="LQV475" s="58"/>
      <c r="LQW475" s="58"/>
      <c r="LQX475" s="58"/>
      <c r="LQY475" s="58"/>
      <c r="LQZ475" s="58"/>
      <c r="LRA475" s="58"/>
      <c r="LRB475" s="58"/>
      <c r="LRC475" s="58"/>
      <c r="LRD475" s="58"/>
      <c r="LRE475" s="58"/>
      <c r="LRF475" s="58"/>
      <c r="LRG475" s="58"/>
      <c r="LRH475" s="58"/>
      <c r="LRI475" s="58"/>
      <c r="LRJ475" s="58"/>
      <c r="LRK475" s="58"/>
      <c r="LRL475" s="58"/>
      <c r="LRM475" s="58"/>
      <c r="LRN475" s="58"/>
      <c r="LRO475" s="58"/>
      <c r="LRP475" s="58"/>
      <c r="LRQ475" s="58"/>
      <c r="LRR475" s="58"/>
      <c r="LRS475" s="58"/>
      <c r="LRT475" s="58"/>
      <c r="LRU475" s="58"/>
      <c r="LRV475" s="58"/>
      <c r="LRW475" s="58"/>
      <c r="LRX475" s="58"/>
      <c r="LRY475" s="58"/>
      <c r="LRZ475" s="58"/>
      <c r="LSA475" s="58"/>
      <c r="LSB475" s="58"/>
      <c r="LSC475" s="58"/>
      <c r="LSD475" s="58"/>
      <c r="LSE475" s="58"/>
      <c r="LSF475" s="58"/>
      <c r="LSG475" s="58"/>
      <c r="LSH475" s="58"/>
      <c r="LSI475" s="58"/>
      <c r="LSJ475" s="58"/>
      <c r="LSK475" s="58"/>
      <c r="LSL475" s="58"/>
      <c r="LSM475" s="58"/>
      <c r="LSN475" s="58"/>
      <c r="LSO475" s="58"/>
      <c r="LSP475" s="58"/>
      <c r="LSQ475" s="58"/>
      <c r="LSR475" s="58"/>
      <c r="LSS475" s="58"/>
      <c r="LST475" s="58"/>
      <c r="LSU475" s="58"/>
      <c r="LSV475" s="58"/>
      <c r="LSW475" s="58"/>
      <c r="LSX475" s="58"/>
      <c r="LSY475" s="58"/>
      <c r="LSZ475" s="58"/>
      <c r="LTA475" s="58"/>
      <c r="LTB475" s="58"/>
      <c r="LTC475" s="58"/>
      <c r="LTD475" s="58"/>
      <c r="LTE475" s="58"/>
      <c r="LTF475" s="58"/>
      <c r="LTG475" s="58"/>
      <c r="LTH475" s="58"/>
      <c r="LTI475" s="58"/>
      <c r="LTJ475" s="58"/>
      <c r="LTK475" s="58"/>
      <c r="LTL475" s="58"/>
      <c r="LTM475" s="58"/>
      <c r="LTN475" s="58"/>
      <c r="LTO475" s="58"/>
      <c r="LTP475" s="58"/>
      <c r="LTQ475" s="58"/>
      <c r="LTR475" s="58"/>
      <c r="LTS475" s="58"/>
      <c r="LTT475" s="58"/>
      <c r="LTU475" s="58"/>
      <c r="LTV475" s="58"/>
      <c r="LTW475" s="58"/>
      <c r="LTX475" s="58"/>
      <c r="LTY475" s="58"/>
      <c r="LTZ475" s="58"/>
      <c r="LUA475" s="58"/>
      <c r="LUB475" s="58"/>
      <c r="LUC475" s="58"/>
      <c r="LUD475" s="58"/>
      <c r="LUE475" s="58"/>
      <c r="LUF475" s="58"/>
      <c r="LUG475" s="58"/>
      <c r="LUH475" s="58"/>
      <c r="LUI475" s="58"/>
      <c r="LUJ475" s="58"/>
      <c r="LUK475" s="58"/>
      <c r="LUL475" s="58"/>
      <c r="LUM475" s="58"/>
      <c r="LUN475" s="58"/>
      <c r="LUO475" s="58"/>
      <c r="LUP475" s="58"/>
      <c r="LUQ475" s="58"/>
      <c r="LUR475" s="58"/>
      <c r="LUS475" s="58"/>
      <c r="LUT475" s="58"/>
      <c r="LUU475" s="58"/>
      <c r="LUV475" s="58"/>
      <c r="LUW475" s="58"/>
      <c r="LUX475" s="58"/>
      <c r="LUY475" s="58"/>
      <c r="LUZ475" s="58"/>
      <c r="LVA475" s="58"/>
      <c r="LVB475" s="58"/>
      <c r="LVC475" s="58"/>
      <c r="LVD475" s="58"/>
      <c r="LVE475" s="58"/>
      <c r="LVF475" s="58"/>
      <c r="LVG475" s="58"/>
      <c r="LVH475" s="58"/>
      <c r="LVI475" s="58"/>
      <c r="LVJ475" s="58"/>
      <c r="LVK475" s="58"/>
      <c r="LVL475" s="58"/>
      <c r="LVM475" s="58"/>
      <c r="LVN475" s="58"/>
      <c r="LVO475" s="58"/>
      <c r="LVP475" s="58"/>
      <c r="LVQ475" s="58"/>
      <c r="LVR475" s="58"/>
      <c r="LVS475" s="58"/>
      <c r="LVT475" s="58"/>
      <c r="LVU475" s="58"/>
      <c r="LVV475" s="58"/>
      <c r="LVW475" s="58"/>
      <c r="LVX475" s="58"/>
      <c r="LVY475" s="58"/>
      <c r="LVZ475" s="58"/>
      <c r="LWA475" s="58"/>
      <c r="LWB475" s="58"/>
      <c r="LWC475" s="58"/>
      <c r="LWD475" s="58"/>
      <c r="LWE475" s="58"/>
      <c r="LWF475" s="58"/>
      <c r="LWG475" s="58"/>
      <c r="LWH475" s="58"/>
      <c r="LWI475" s="58"/>
      <c r="LWJ475" s="58"/>
      <c r="LWK475" s="58"/>
      <c r="LWL475" s="58"/>
      <c r="LWM475" s="58"/>
      <c r="LWN475" s="58"/>
      <c r="LWO475" s="58"/>
      <c r="LWP475" s="58"/>
      <c r="LWQ475" s="58"/>
      <c r="LWR475" s="58"/>
      <c r="LWS475" s="58"/>
      <c r="LWT475" s="58"/>
      <c r="LWU475" s="58"/>
      <c r="LWV475" s="58"/>
      <c r="LWW475" s="58"/>
      <c r="LWX475" s="58"/>
      <c r="LWY475" s="58"/>
      <c r="LWZ475" s="58"/>
      <c r="LXA475" s="58"/>
      <c r="LXB475" s="58"/>
      <c r="LXC475" s="58"/>
      <c r="LXD475" s="58"/>
      <c r="LXE475" s="58"/>
      <c r="LXF475" s="58"/>
      <c r="LXG475" s="58"/>
      <c r="LXH475" s="58"/>
      <c r="LXI475" s="58"/>
      <c r="LXJ475" s="58"/>
      <c r="LXK475" s="58"/>
      <c r="LXL475" s="58"/>
      <c r="LXM475" s="58"/>
      <c r="LXN475" s="58"/>
      <c r="LXO475" s="58"/>
      <c r="LXP475" s="58"/>
      <c r="LXQ475" s="58"/>
      <c r="LXR475" s="58"/>
      <c r="LXS475" s="58"/>
      <c r="LXT475" s="58"/>
      <c r="LXU475" s="58"/>
      <c r="LXV475" s="58"/>
      <c r="LXW475" s="58"/>
      <c r="LXX475" s="58"/>
      <c r="LXY475" s="58"/>
      <c r="LXZ475" s="58"/>
      <c r="LYA475" s="58"/>
      <c r="LYB475" s="58"/>
      <c r="LYC475" s="58"/>
      <c r="LYD475" s="58"/>
      <c r="LYE475" s="58"/>
      <c r="LYF475" s="58"/>
      <c r="LYG475" s="58"/>
      <c r="LYH475" s="58"/>
      <c r="LYI475" s="58"/>
      <c r="LYJ475" s="58"/>
      <c r="LYK475" s="58"/>
      <c r="LYL475" s="58"/>
      <c r="LYM475" s="58"/>
      <c r="LYN475" s="58"/>
      <c r="LYO475" s="58"/>
      <c r="LYP475" s="58"/>
      <c r="LYQ475" s="58"/>
      <c r="LYR475" s="58"/>
      <c r="LYS475" s="58"/>
      <c r="LYT475" s="58"/>
      <c r="LYU475" s="58"/>
      <c r="LYV475" s="58"/>
      <c r="LYW475" s="58"/>
      <c r="LYX475" s="58"/>
      <c r="LYY475" s="58"/>
      <c r="LYZ475" s="58"/>
      <c r="LZA475" s="58"/>
      <c r="LZB475" s="58"/>
      <c r="LZC475" s="58"/>
      <c r="LZD475" s="58"/>
      <c r="LZE475" s="58"/>
      <c r="LZF475" s="58"/>
      <c r="LZG475" s="58"/>
      <c r="LZH475" s="58"/>
      <c r="LZI475" s="58"/>
      <c r="LZJ475" s="58"/>
      <c r="LZK475" s="58"/>
      <c r="LZL475" s="58"/>
      <c r="LZM475" s="58"/>
      <c r="LZN475" s="58"/>
      <c r="LZO475" s="58"/>
      <c r="LZP475" s="58"/>
      <c r="LZQ475" s="58"/>
      <c r="LZR475" s="58"/>
      <c r="LZS475" s="58"/>
      <c r="LZT475" s="58"/>
      <c r="LZU475" s="58"/>
      <c r="LZV475" s="58"/>
      <c r="LZW475" s="58"/>
      <c r="LZX475" s="58"/>
      <c r="LZY475" s="58"/>
      <c r="LZZ475" s="58"/>
      <c r="MAA475" s="58"/>
      <c r="MAB475" s="58"/>
      <c r="MAC475" s="58"/>
      <c r="MAD475" s="58"/>
      <c r="MAE475" s="58"/>
      <c r="MAF475" s="58"/>
      <c r="MAG475" s="58"/>
      <c r="MAH475" s="58"/>
      <c r="MAI475" s="58"/>
      <c r="MAJ475" s="58"/>
      <c r="MAK475" s="58"/>
      <c r="MAL475" s="58"/>
      <c r="MAM475" s="58"/>
      <c r="MAN475" s="58"/>
      <c r="MAO475" s="58"/>
      <c r="MAP475" s="58"/>
      <c r="MAQ475" s="58"/>
      <c r="MAR475" s="58"/>
      <c r="MAS475" s="58"/>
      <c r="MAT475" s="58"/>
      <c r="MAU475" s="58"/>
      <c r="MAV475" s="58"/>
      <c r="MAW475" s="58"/>
      <c r="MAX475" s="58"/>
      <c r="MAY475" s="58"/>
      <c r="MAZ475" s="58"/>
      <c r="MBA475" s="58"/>
      <c r="MBB475" s="58"/>
      <c r="MBC475" s="58"/>
      <c r="MBD475" s="58"/>
      <c r="MBE475" s="58"/>
      <c r="MBF475" s="58"/>
      <c r="MBG475" s="58"/>
      <c r="MBH475" s="58"/>
      <c r="MBI475" s="58"/>
      <c r="MBJ475" s="58"/>
      <c r="MBK475" s="58"/>
      <c r="MBL475" s="58"/>
      <c r="MBM475" s="58"/>
      <c r="MBN475" s="58"/>
      <c r="MBO475" s="58"/>
      <c r="MBP475" s="58"/>
      <c r="MBQ475" s="58"/>
      <c r="MBR475" s="58"/>
      <c r="MBS475" s="58"/>
      <c r="MBT475" s="58"/>
      <c r="MBU475" s="58"/>
      <c r="MBV475" s="58"/>
      <c r="MBW475" s="58"/>
      <c r="MBX475" s="58"/>
      <c r="MBY475" s="58"/>
      <c r="MBZ475" s="58"/>
      <c r="MCA475" s="58"/>
      <c r="MCB475" s="58"/>
      <c r="MCC475" s="58"/>
      <c r="MCD475" s="58"/>
      <c r="MCE475" s="58"/>
      <c r="MCF475" s="58"/>
      <c r="MCG475" s="58"/>
      <c r="MCH475" s="58"/>
      <c r="MCI475" s="58"/>
      <c r="MCJ475" s="58"/>
      <c r="MCK475" s="58"/>
      <c r="MCL475" s="58"/>
      <c r="MCM475" s="58"/>
      <c r="MCN475" s="58"/>
      <c r="MCO475" s="58"/>
      <c r="MCP475" s="58"/>
      <c r="MCQ475" s="58"/>
      <c r="MCR475" s="58"/>
      <c r="MCS475" s="58"/>
      <c r="MCT475" s="58"/>
      <c r="MCU475" s="58"/>
      <c r="MCV475" s="58"/>
      <c r="MCW475" s="58"/>
      <c r="MCX475" s="58"/>
      <c r="MCY475" s="58"/>
      <c r="MCZ475" s="58"/>
      <c r="MDA475" s="58"/>
      <c r="MDB475" s="58"/>
      <c r="MDC475" s="58"/>
      <c r="MDD475" s="58"/>
      <c r="MDE475" s="58"/>
      <c r="MDF475" s="58"/>
      <c r="MDG475" s="58"/>
      <c r="MDH475" s="58"/>
      <c r="MDI475" s="58"/>
      <c r="MDJ475" s="58"/>
      <c r="MDK475" s="58"/>
      <c r="MDL475" s="58"/>
      <c r="MDM475" s="58"/>
      <c r="MDN475" s="58"/>
      <c r="MDO475" s="58"/>
      <c r="MDP475" s="58"/>
      <c r="MDQ475" s="58"/>
      <c r="MDR475" s="58"/>
      <c r="MDS475" s="58"/>
      <c r="MDT475" s="58"/>
      <c r="MDU475" s="58"/>
      <c r="MDV475" s="58"/>
      <c r="MDW475" s="58"/>
      <c r="MDX475" s="58"/>
      <c r="MDY475" s="58"/>
      <c r="MDZ475" s="58"/>
      <c r="MEA475" s="58"/>
      <c r="MEB475" s="58"/>
      <c r="MEC475" s="58"/>
      <c r="MED475" s="58"/>
      <c r="MEE475" s="58"/>
      <c r="MEF475" s="58"/>
      <c r="MEG475" s="58"/>
      <c r="MEH475" s="58"/>
      <c r="MEI475" s="58"/>
      <c r="MEJ475" s="58"/>
      <c r="MEK475" s="58"/>
      <c r="MEL475" s="58"/>
      <c r="MEM475" s="58"/>
      <c r="MEN475" s="58"/>
      <c r="MEO475" s="58"/>
      <c r="MEP475" s="58"/>
      <c r="MEQ475" s="58"/>
      <c r="MER475" s="58"/>
      <c r="MES475" s="58"/>
      <c r="MET475" s="58"/>
      <c r="MEU475" s="58"/>
      <c r="MEV475" s="58"/>
      <c r="MEW475" s="58"/>
      <c r="MEX475" s="58"/>
      <c r="MEY475" s="58"/>
      <c r="MEZ475" s="58"/>
      <c r="MFA475" s="58"/>
      <c r="MFB475" s="58"/>
      <c r="MFC475" s="58"/>
      <c r="MFD475" s="58"/>
      <c r="MFE475" s="58"/>
      <c r="MFF475" s="58"/>
      <c r="MFG475" s="58"/>
      <c r="MFH475" s="58"/>
      <c r="MFI475" s="58"/>
      <c r="MFJ475" s="58"/>
      <c r="MFK475" s="58"/>
      <c r="MFL475" s="58"/>
      <c r="MFM475" s="58"/>
      <c r="MFN475" s="58"/>
      <c r="MFO475" s="58"/>
      <c r="MFP475" s="58"/>
      <c r="MFQ475" s="58"/>
      <c r="MFR475" s="58"/>
      <c r="MFS475" s="58"/>
      <c r="MFT475" s="58"/>
      <c r="MFU475" s="58"/>
      <c r="MFV475" s="58"/>
      <c r="MFW475" s="58"/>
      <c r="MFX475" s="58"/>
      <c r="MFY475" s="58"/>
      <c r="MFZ475" s="58"/>
      <c r="MGA475" s="58"/>
      <c r="MGB475" s="58"/>
      <c r="MGC475" s="58"/>
      <c r="MGD475" s="58"/>
      <c r="MGE475" s="58"/>
      <c r="MGF475" s="58"/>
      <c r="MGG475" s="58"/>
      <c r="MGH475" s="58"/>
      <c r="MGI475" s="58"/>
      <c r="MGJ475" s="58"/>
      <c r="MGK475" s="58"/>
      <c r="MGL475" s="58"/>
      <c r="MGM475" s="58"/>
      <c r="MGN475" s="58"/>
      <c r="MGO475" s="58"/>
      <c r="MGP475" s="58"/>
      <c r="MGQ475" s="58"/>
      <c r="MGR475" s="58"/>
      <c r="MGS475" s="58"/>
      <c r="MGT475" s="58"/>
      <c r="MGU475" s="58"/>
      <c r="MGV475" s="58"/>
      <c r="MGW475" s="58"/>
      <c r="MGX475" s="58"/>
      <c r="MGY475" s="58"/>
      <c r="MGZ475" s="58"/>
      <c r="MHA475" s="58"/>
      <c r="MHB475" s="58"/>
      <c r="MHC475" s="58"/>
      <c r="MHD475" s="58"/>
      <c r="MHE475" s="58"/>
      <c r="MHF475" s="58"/>
      <c r="MHG475" s="58"/>
      <c r="MHH475" s="58"/>
      <c r="MHI475" s="58"/>
      <c r="MHJ475" s="58"/>
      <c r="MHK475" s="58"/>
      <c r="MHL475" s="58"/>
      <c r="MHM475" s="58"/>
      <c r="MHN475" s="58"/>
      <c r="MHO475" s="58"/>
      <c r="MHP475" s="58"/>
      <c r="MHQ475" s="58"/>
      <c r="MHR475" s="58"/>
      <c r="MHS475" s="58"/>
      <c r="MHT475" s="58"/>
      <c r="MHU475" s="58"/>
      <c r="MHV475" s="58"/>
      <c r="MHW475" s="58"/>
      <c r="MHX475" s="58"/>
      <c r="MHY475" s="58"/>
      <c r="MHZ475" s="58"/>
      <c r="MIA475" s="58"/>
      <c r="MIB475" s="58"/>
      <c r="MIC475" s="58"/>
      <c r="MID475" s="58"/>
      <c r="MIE475" s="58"/>
      <c r="MIF475" s="58"/>
      <c r="MIG475" s="58"/>
      <c r="MIH475" s="58"/>
      <c r="MII475" s="58"/>
      <c r="MIJ475" s="58"/>
      <c r="MIK475" s="58"/>
      <c r="MIL475" s="58"/>
      <c r="MIM475" s="58"/>
      <c r="MIN475" s="58"/>
      <c r="MIO475" s="58"/>
      <c r="MIP475" s="58"/>
      <c r="MIQ475" s="58"/>
      <c r="MIR475" s="58"/>
      <c r="MIS475" s="58"/>
      <c r="MIT475" s="58"/>
      <c r="MIU475" s="58"/>
      <c r="MIV475" s="58"/>
      <c r="MIW475" s="58"/>
      <c r="MIX475" s="58"/>
      <c r="MIY475" s="58"/>
      <c r="MIZ475" s="58"/>
      <c r="MJA475" s="58"/>
      <c r="MJB475" s="58"/>
      <c r="MJC475" s="58"/>
      <c r="MJD475" s="58"/>
      <c r="MJE475" s="58"/>
      <c r="MJF475" s="58"/>
      <c r="MJG475" s="58"/>
      <c r="MJH475" s="58"/>
      <c r="MJI475" s="58"/>
      <c r="MJJ475" s="58"/>
      <c r="MJK475" s="58"/>
      <c r="MJL475" s="58"/>
      <c r="MJM475" s="58"/>
      <c r="MJN475" s="58"/>
      <c r="MJO475" s="58"/>
      <c r="MJP475" s="58"/>
      <c r="MJQ475" s="58"/>
      <c r="MJR475" s="58"/>
      <c r="MJS475" s="58"/>
      <c r="MJT475" s="58"/>
      <c r="MJU475" s="58"/>
      <c r="MJV475" s="58"/>
      <c r="MJW475" s="58"/>
      <c r="MJX475" s="58"/>
      <c r="MJY475" s="58"/>
      <c r="MJZ475" s="58"/>
      <c r="MKA475" s="58"/>
      <c r="MKB475" s="58"/>
      <c r="MKC475" s="58"/>
      <c r="MKD475" s="58"/>
      <c r="MKE475" s="58"/>
      <c r="MKF475" s="58"/>
      <c r="MKG475" s="58"/>
      <c r="MKH475" s="58"/>
      <c r="MKI475" s="58"/>
      <c r="MKJ475" s="58"/>
      <c r="MKK475" s="58"/>
      <c r="MKL475" s="58"/>
      <c r="MKM475" s="58"/>
      <c r="MKN475" s="58"/>
      <c r="MKO475" s="58"/>
      <c r="MKP475" s="58"/>
      <c r="MKQ475" s="58"/>
      <c r="MKR475" s="58"/>
      <c r="MKS475" s="58"/>
      <c r="MKT475" s="58"/>
      <c r="MKU475" s="58"/>
      <c r="MKV475" s="58"/>
      <c r="MKW475" s="58"/>
      <c r="MKX475" s="58"/>
      <c r="MKY475" s="58"/>
      <c r="MKZ475" s="58"/>
      <c r="MLA475" s="58"/>
      <c r="MLB475" s="58"/>
      <c r="MLC475" s="58"/>
      <c r="MLD475" s="58"/>
      <c r="MLE475" s="58"/>
      <c r="MLF475" s="58"/>
      <c r="MLG475" s="58"/>
      <c r="MLH475" s="58"/>
      <c r="MLI475" s="58"/>
      <c r="MLJ475" s="58"/>
      <c r="MLK475" s="58"/>
      <c r="MLL475" s="58"/>
      <c r="MLM475" s="58"/>
      <c r="MLN475" s="58"/>
      <c r="MLO475" s="58"/>
      <c r="MLP475" s="58"/>
      <c r="MLQ475" s="58"/>
      <c r="MLR475" s="58"/>
      <c r="MLS475" s="58"/>
      <c r="MLT475" s="58"/>
      <c r="MLU475" s="58"/>
      <c r="MLV475" s="58"/>
      <c r="MLW475" s="58"/>
      <c r="MLX475" s="58"/>
      <c r="MLY475" s="58"/>
      <c r="MLZ475" s="58"/>
      <c r="MMA475" s="58"/>
      <c r="MMB475" s="58"/>
      <c r="MMC475" s="58"/>
      <c r="MMD475" s="58"/>
      <c r="MME475" s="58"/>
      <c r="MMF475" s="58"/>
      <c r="MMG475" s="58"/>
      <c r="MMH475" s="58"/>
      <c r="MMI475" s="58"/>
      <c r="MMJ475" s="58"/>
      <c r="MMK475" s="58"/>
      <c r="MML475" s="58"/>
      <c r="MMM475" s="58"/>
      <c r="MMN475" s="58"/>
      <c r="MMO475" s="58"/>
      <c r="MMP475" s="58"/>
      <c r="MMQ475" s="58"/>
      <c r="MMR475" s="58"/>
      <c r="MMS475" s="58"/>
      <c r="MMT475" s="58"/>
      <c r="MMU475" s="58"/>
      <c r="MMV475" s="58"/>
      <c r="MMW475" s="58"/>
      <c r="MMX475" s="58"/>
      <c r="MMY475" s="58"/>
      <c r="MMZ475" s="58"/>
      <c r="MNA475" s="58"/>
      <c r="MNB475" s="58"/>
      <c r="MNC475" s="58"/>
      <c r="MND475" s="58"/>
      <c r="MNE475" s="58"/>
      <c r="MNF475" s="58"/>
      <c r="MNG475" s="58"/>
      <c r="MNH475" s="58"/>
      <c r="MNI475" s="58"/>
      <c r="MNJ475" s="58"/>
      <c r="MNK475" s="58"/>
      <c r="MNL475" s="58"/>
      <c r="MNM475" s="58"/>
      <c r="MNN475" s="58"/>
      <c r="MNO475" s="58"/>
      <c r="MNP475" s="58"/>
      <c r="MNQ475" s="58"/>
      <c r="MNR475" s="58"/>
      <c r="MNS475" s="58"/>
      <c r="MNT475" s="58"/>
      <c r="MNU475" s="58"/>
      <c r="MNV475" s="58"/>
      <c r="MNW475" s="58"/>
      <c r="MNX475" s="58"/>
      <c r="MNY475" s="58"/>
      <c r="MNZ475" s="58"/>
      <c r="MOA475" s="58"/>
      <c r="MOB475" s="58"/>
      <c r="MOC475" s="58"/>
      <c r="MOD475" s="58"/>
      <c r="MOE475" s="58"/>
      <c r="MOF475" s="58"/>
      <c r="MOG475" s="58"/>
      <c r="MOH475" s="58"/>
      <c r="MOI475" s="58"/>
      <c r="MOJ475" s="58"/>
      <c r="MOK475" s="58"/>
      <c r="MOL475" s="58"/>
      <c r="MOM475" s="58"/>
      <c r="MON475" s="58"/>
      <c r="MOO475" s="58"/>
      <c r="MOP475" s="58"/>
      <c r="MOQ475" s="58"/>
      <c r="MOR475" s="58"/>
      <c r="MOS475" s="58"/>
      <c r="MOT475" s="58"/>
      <c r="MOU475" s="58"/>
      <c r="MOV475" s="58"/>
      <c r="MOW475" s="58"/>
      <c r="MOX475" s="58"/>
      <c r="MOY475" s="58"/>
      <c r="MOZ475" s="58"/>
      <c r="MPA475" s="58"/>
      <c r="MPB475" s="58"/>
      <c r="MPC475" s="58"/>
      <c r="MPD475" s="58"/>
      <c r="MPE475" s="58"/>
      <c r="MPF475" s="58"/>
      <c r="MPG475" s="58"/>
      <c r="MPH475" s="58"/>
      <c r="MPI475" s="58"/>
      <c r="MPJ475" s="58"/>
      <c r="MPK475" s="58"/>
      <c r="MPL475" s="58"/>
      <c r="MPM475" s="58"/>
      <c r="MPN475" s="58"/>
      <c r="MPO475" s="58"/>
      <c r="MPP475" s="58"/>
      <c r="MPQ475" s="58"/>
      <c r="MPR475" s="58"/>
      <c r="MPS475" s="58"/>
      <c r="MPT475" s="58"/>
      <c r="MPU475" s="58"/>
      <c r="MPV475" s="58"/>
      <c r="MPW475" s="58"/>
      <c r="MPX475" s="58"/>
      <c r="MPY475" s="58"/>
      <c r="MPZ475" s="58"/>
      <c r="MQA475" s="58"/>
      <c r="MQB475" s="58"/>
      <c r="MQC475" s="58"/>
      <c r="MQD475" s="58"/>
      <c r="MQE475" s="58"/>
      <c r="MQF475" s="58"/>
      <c r="MQG475" s="58"/>
      <c r="MQH475" s="58"/>
      <c r="MQI475" s="58"/>
      <c r="MQJ475" s="58"/>
      <c r="MQK475" s="58"/>
      <c r="MQL475" s="58"/>
      <c r="MQM475" s="58"/>
      <c r="MQN475" s="58"/>
      <c r="MQO475" s="58"/>
      <c r="MQP475" s="58"/>
      <c r="MQQ475" s="58"/>
      <c r="MQR475" s="58"/>
      <c r="MQS475" s="58"/>
      <c r="MQT475" s="58"/>
      <c r="MQU475" s="58"/>
      <c r="MQV475" s="58"/>
      <c r="MQW475" s="58"/>
      <c r="MQX475" s="58"/>
      <c r="MQY475" s="58"/>
      <c r="MQZ475" s="58"/>
      <c r="MRA475" s="58"/>
      <c r="MRB475" s="58"/>
      <c r="MRC475" s="58"/>
      <c r="MRD475" s="58"/>
      <c r="MRE475" s="58"/>
      <c r="MRF475" s="58"/>
      <c r="MRG475" s="58"/>
      <c r="MRH475" s="58"/>
      <c r="MRI475" s="58"/>
      <c r="MRJ475" s="58"/>
      <c r="MRK475" s="58"/>
      <c r="MRL475" s="58"/>
      <c r="MRM475" s="58"/>
      <c r="MRN475" s="58"/>
      <c r="MRO475" s="58"/>
      <c r="MRP475" s="58"/>
      <c r="MRQ475" s="58"/>
      <c r="MRR475" s="58"/>
      <c r="MRS475" s="58"/>
      <c r="MRT475" s="58"/>
      <c r="MRU475" s="58"/>
      <c r="MRV475" s="58"/>
      <c r="MRW475" s="58"/>
      <c r="MRX475" s="58"/>
      <c r="MRY475" s="58"/>
      <c r="MRZ475" s="58"/>
      <c r="MSA475" s="58"/>
      <c r="MSB475" s="58"/>
      <c r="MSC475" s="58"/>
      <c r="MSD475" s="58"/>
      <c r="MSE475" s="58"/>
      <c r="MSF475" s="58"/>
      <c r="MSG475" s="58"/>
      <c r="MSH475" s="58"/>
      <c r="MSI475" s="58"/>
      <c r="MSJ475" s="58"/>
      <c r="MSK475" s="58"/>
      <c r="MSL475" s="58"/>
      <c r="MSM475" s="58"/>
      <c r="MSN475" s="58"/>
      <c r="MSO475" s="58"/>
      <c r="MSP475" s="58"/>
      <c r="MSQ475" s="58"/>
      <c r="MSR475" s="58"/>
      <c r="MSS475" s="58"/>
      <c r="MST475" s="58"/>
      <c r="MSU475" s="58"/>
      <c r="MSV475" s="58"/>
      <c r="MSW475" s="58"/>
      <c r="MSX475" s="58"/>
      <c r="MSY475" s="58"/>
      <c r="MSZ475" s="58"/>
      <c r="MTA475" s="58"/>
      <c r="MTB475" s="58"/>
      <c r="MTC475" s="58"/>
      <c r="MTD475" s="58"/>
      <c r="MTE475" s="58"/>
      <c r="MTF475" s="58"/>
      <c r="MTG475" s="58"/>
      <c r="MTH475" s="58"/>
      <c r="MTI475" s="58"/>
      <c r="MTJ475" s="58"/>
      <c r="MTK475" s="58"/>
      <c r="MTL475" s="58"/>
      <c r="MTM475" s="58"/>
      <c r="MTN475" s="58"/>
      <c r="MTO475" s="58"/>
      <c r="MTP475" s="58"/>
      <c r="MTQ475" s="58"/>
      <c r="MTR475" s="58"/>
      <c r="MTS475" s="58"/>
      <c r="MTT475" s="58"/>
      <c r="MTU475" s="58"/>
      <c r="MTV475" s="58"/>
      <c r="MTW475" s="58"/>
      <c r="MTX475" s="58"/>
      <c r="MTY475" s="58"/>
      <c r="MTZ475" s="58"/>
      <c r="MUA475" s="58"/>
      <c r="MUB475" s="58"/>
      <c r="MUC475" s="58"/>
      <c r="MUD475" s="58"/>
      <c r="MUE475" s="58"/>
      <c r="MUF475" s="58"/>
      <c r="MUG475" s="58"/>
      <c r="MUH475" s="58"/>
      <c r="MUI475" s="58"/>
      <c r="MUJ475" s="58"/>
      <c r="MUK475" s="58"/>
      <c r="MUL475" s="58"/>
      <c r="MUM475" s="58"/>
      <c r="MUN475" s="58"/>
      <c r="MUO475" s="58"/>
      <c r="MUP475" s="58"/>
      <c r="MUQ475" s="58"/>
      <c r="MUR475" s="58"/>
      <c r="MUS475" s="58"/>
      <c r="MUT475" s="58"/>
      <c r="MUU475" s="58"/>
      <c r="MUV475" s="58"/>
      <c r="MUW475" s="58"/>
      <c r="MUX475" s="58"/>
      <c r="MUY475" s="58"/>
      <c r="MUZ475" s="58"/>
      <c r="MVA475" s="58"/>
      <c r="MVB475" s="58"/>
      <c r="MVC475" s="58"/>
      <c r="MVD475" s="58"/>
      <c r="MVE475" s="58"/>
      <c r="MVF475" s="58"/>
      <c r="MVG475" s="58"/>
      <c r="MVH475" s="58"/>
      <c r="MVI475" s="58"/>
      <c r="MVJ475" s="58"/>
      <c r="MVK475" s="58"/>
      <c r="MVL475" s="58"/>
      <c r="MVM475" s="58"/>
      <c r="MVN475" s="58"/>
      <c r="MVO475" s="58"/>
      <c r="MVP475" s="58"/>
      <c r="MVQ475" s="58"/>
      <c r="MVR475" s="58"/>
      <c r="MVS475" s="58"/>
      <c r="MVT475" s="58"/>
      <c r="MVU475" s="58"/>
      <c r="MVV475" s="58"/>
      <c r="MVW475" s="58"/>
      <c r="MVX475" s="58"/>
      <c r="MVY475" s="58"/>
      <c r="MVZ475" s="58"/>
      <c r="MWA475" s="58"/>
      <c r="MWB475" s="58"/>
      <c r="MWC475" s="58"/>
      <c r="MWD475" s="58"/>
      <c r="MWE475" s="58"/>
      <c r="MWF475" s="58"/>
      <c r="MWG475" s="58"/>
      <c r="MWH475" s="58"/>
      <c r="MWI475" s="58"/>
      <c r="MWJ475" s="58"/>
      <c r="MWK475" s="58"/>
      <c r="MWL475" s="58"/>
      <c r="MWM475" s="58"/>
      <c r="MWN475" s="58"/>
      <c r="MWO475" s="58"/>
      <c r="MWP475" s="58"/>
      <c r="MWQ475" s="58"/>
      <c r="MWR475" s="58"/>
      <c r="MWS475" s="58"/>
      <c r="MWT475" s="58"/>
      <c r="MWU475" s="58"/>
      <c r="MWV475" s="58"/>
      <c r="MWW475" s="58"/>
      <c r="MWX475" s="58"/>
      <c r="MWY475" s="58"/>
      <c r="MWZ475" s="58"/>
      <c r="MXA475" s="58"/>
      <c r="MXB475" s="58"/>
      <c r="MXC475" s="58"/>
      <c r="MXD475" s="58"/>
      <c r="MXE475" s="58"/>
      <c r="MXF475" s="58"/>
      <c r="MXG475" s="58"/>
      <c r="MXH475" s="58"/>
      <c r="MXI475" s="58"/>
      <c r="MXJ475" s="58"/>
      <c r="MXK475" s="58"/>
      <c r="MXL475" s="58"/>
      <c r="MXM475" s="58"/>
      <c r="MXN475" s="58"/>
      <c r="MXO475" s="58"/>
      <c r="MXP475" s="58"/>
      <c r="MXQ475" s="58"/>
      <c r="MXR475" s="58"/>
      <c r="MXS475" s="58"/>
      <c r="MXT475" s="58"/>
      <c r="MXU475" s="58"/>
      <c r="MXV475" s="58"/>
      <c r="MXW475" s="58"/>
      <c r="MXX475" s="58"/>
      <c r="MXY475" s="58"/>
      <c r="MXZ475" s="58"/>
      <c r="MYA475" s="58"/>
      <c r="MYB475" s="58"/>
      <c r="MYC475" s="58"/>
      <c r="MYD475" s="58"/>
      <c r="MYE475" s="58"/>
      <c r="MYF475" s="58"/>
      <c r="MYG475" s="58"/>
      <c r="MYH475" s="58"/>
      <c r="MYI475" s="58"/>
      <c r="MYJ475" s="58"/>
      <c r="MYK475" s="58"/>
      <c r="MYL475" s="58"/>
      <c r="MYM475" s="58"/>
      <c r="MYN475" s="58"/>
      <c r="MYO475" s="58"/>
      <c r="MYP475" s="58"/>
      <c r="MYQ475" s="58"/>
      <c r="MYR475" s="58"/>
      <c r="MYS475" s="58"/>
      <c r="MYT475" s="58"/>
      <c r="MYU475" s="58"/>
      <c r="MYV475" s="58"/>
      <c r="MYW475" s="58"/>
      <c r="MYX475" s="58"/>
      <c r="MYY475" s="58"/>
      <c r="MYZ475" s="58"/>
      <c r="MZA475" s="58"/>
      <c r="MZB475" s="58"/>
      <c r="MZC475" s="58"/>
      <c r="MZD475" s="58"/>
      <c r="MZE475" s="58"/>
      <c r="MZF475" s="58"/>
      <c r="MZG475" s="58"/>
      <c r="MZH475" s="58"/>
      <c r="MZI475" s="58"/>
      <c r="MZJ475" s="58"/>
      <c r="MZK475" s="58"/>
      <c r="MZL475" s="58"/>
      <c r="MZM475" s="58"/>
      <c r="MZN475" s="58"/>
      <c r="MZO475" s="58"/>
      <c r="MZP475" s="58"/>
      <c r="MZQ475" s="58"/>
      <c r="MZR475" s="58"/>
      <c r="MZS475" s="58"/>
      <c r="MZT475" s="58"/>
      <c r="MZU475" s="58"/>
      <c r="MZV475" s="58"/>
      <c r="MZW475" s="58"/>
      <c r="MZX475" s="58"/>
      <c r="MZY475" s="58"/>
      <c r="MZZ475" s="58"/>
      <c r="NAA475" s="58"/>
      <c r="NAB475" s="58"/>
      <c r="NAC475" s="58"/>
      <c r="NAD475" s="58"/>
      <c r="NAE475" s="58"/>
      <c r="NAF475" s="58"/>
      <c r="NAG475" s="58"/>
      <c r="NAH475" s="58"/>
      <c r="NAI475" s="58"/>
      <c r="NAJ475" s="58"/>
      <c r="NAK475" s="58"/>
      <c r="NAL475" s="58"/>
      <c r="NAM475" s="58"/>
      <c r="NAN475" s="58"/>
      <c r="NAO475" s="58"/>
      <c r="NAP475" s="58"/>
      <c r="NAQ475" s="58"/>
      <c r="NAR475" s="58"/>
      <c r="NAS475" s="58"/>
      <c r="NAT475" s="58"/>
      <c r="NAU475" s="58"/>
      <c r="NAV475" s="58"/>
      <c r="NAW475" s="58"/>
      <c r="NAX475" s="58"/>
      <c r="NAY475" s="58"/>
      <c r="NAZ475" s="58"/>
      <c r="NBA475" s="58"/>
      <c r="NBB475" s="58"/>
      <c r="NBC475" s="58"/>
      <c r="NBD475" s="58"/>
      <c r="NBE475" s="58"/>
      <c r="NBF475" s="58"/>
      <c r="NBG475" s="58"/>
      <c r="NBH475" s="58"/>
      <c r="NBI475" s="58"/>
      <c r="NBJ475" s="58"/>
      <c r="NBK475" s="58"/>
      <c r="NBL475" s="58"/>
      <c r="NBM475" s="58"/>
      <c r="NBN475" s="58"/>
      <c r="NBO475" s="58"/>
      <c r="NBP475" s="58"/>
      <c r="NBQ475" s="58"/>
      <c r="NBR475" s="58"/>
      <c r="NBS475" s="58"/>
      <c r="NBT475" s="58"/>
      <c r="NBU475" s="58"/>
      <c r="NBV475" s="58"/>
      <c r="NBW475" s="58"/>
      <c r="NBX475" s="58"/>
      <c r="NBY475" s="58"/>
      <c r="NBZ475" s="58"/>
      <c r="NCA475" s="58"/>
      <c r="NCB475" s="58"/>
      <c r="NCC475" s="58"/>
      <c r="NCD475" s="58"/>
      <c r="NCE475" s="58"/>
      <c r="NCF475" s="58"/>
      <c r="NCG475" s="58"/>
      <c r="NCH475" s="58"/>
      <c r="NCI475" s="58"/>
      <c r="NCJ475" s="58"/>
      <c r="NCK475" s="58"/>
      <c r="NCL475" s="58"/>
      <c r="NCM475" s="58"/>
      <c r="NCN475" s="58"/>
      <c r="NCO475" s="58"/>
      <c r="NCP475" s="58"/>
      <c r="NCQ475" s="58"/>
      <c r="NCR475" s="58"/>
      <c r="NCS475" s="58"/>
      <c r="NCT475" s="58"/>
      <c r="NCU475" s="58"/>
      <c r="NCV475" s="58"/>
      <c r="NCW475" s="58"/>
      <c r="NCX475" s="58"/>
      <c r="NCY475" s="58"/>
      <c r="NCZ475" s="58"/>
      <c r="NDA475" s="58"/>
      <c r="NDB475" s="58"/>
      <c r="NDC475" s="58"/>
      <c r="NDD475" s="58"/>
      <c r="NDE475" s="58"/>
      <c r="NDF475" s="58"/>
      <c r="NDG475" s="58"/>
      <c r="NDH475" s="58"/>
      <c r="NDI475" s="58"/>
      <c r="NDJ475" s="58"/>
      <c r="NDK475" s="58"/>
      <c r="NDL475" s="58"/>
      <c r="NDM475" s="58"/>
      <c r="NDN475" s="58"/>
      <c r="NDO475" s="58"/>
      <c r="NDP475" s="58"/>
      <c r="NDQ475" s="58"/>
      <c r="NDR475" s="58"/>
      <c r="NDS475" s="58"/>
      <c r="NDT475" s="58"/>
      <c r="NDU475" s="58"/>
      <c r="NDV475" s="58"/>
      <c r="NDW475" s="58"/>
      <c r="NDX475" s="58"/>
      <c r="NDY475" s="58"/>
      <c r="NDZ475" s="58"/>
      <c r="NEA475" s="58"/>
      <c r="NEB475" s="58"/>
      <c r="NEC475" s="58"/>
      <c r="NED475" s="58"/>
      <c r="NEE475" s="58"/>
      <c r="NEF475" s="58"/>
      <c r="NEG475" s="58"/>
      <c r="NEH475" s="58"/>
      <c r="NEI475" s="58"/>
      <c r="NEJ475" s="58"/>
      <c r="NEK475" s="58"/>
      <c r="NEL475" s="58"/>
      <c r="NEM475" s="58"/>
      <c r="NEN475" s="58"/>
      <c r="NEO475" s="58"/>
      <c r="NEP475" s="58"/>
      <c r="NEQ475" s="58"/>
      <c r="NER475" s="58"/>
      <c r="NES475" s="58"/>
      <c r="NET475" s="58"/>
      <c r="NEU475" s="58"/>
      <c r="NEV475" s="58"/>
      <c r="NEW475" s="58"/>
      <c r="NEX475" s="58"/>
      <c r="NEY475" s="58"/>
      <c r="NEZ475" s="58"/>
      <c r="NFA475" s="58"/>
      <c r="NFB475" s="58"/>
      <c r="NFC475" s="58"/>
      <c r="NFD475" s="58"/>
      <c r="NFE475" s="58"/>
      <c r="NFF475" s="58"/>
      <c r="NFG475" s="58"/>
      <c r="NFH475" s="58"/>
      <c r="NFI475" s="58"/>
      <c r="NFJ475" s="58"/>
      <c r="NFK475" s="58"/>
      <c r="NFL475" s="58"/>
      <c r="NFM475" s="58"/>
      <c r="NFN475" s="58"/>
      <c r="NFO475" s="58"/>
      <c r="NFP475" s="58"/>
      <c r="NFQ475" s="58"/>
      <c r="NFR475" s="58"/>
      <c r="NFS475" s="58"/>
      <c r="NFT475" s="58"/>
      <c r="NFU475" s="58"/>
      <c r="NFV475" s="58"/>
      <c r="NFW475" s="58"/>
      <c r="NFX475" s="58"/>
      <c r="NFY475" s="58"/>
      <c r="NFZ475" s="58"/>
      <c r="NGA475" s="58"/>
      <c r="NGB475" s="58"/>
      <c r="NGC475" s="58"/>
      <c r="NGD475" s="58"/>
      <c r="NGE475" s="58"/>
      <c r="NGF475" s="58"/>
      <c r="NGG475" s="58"/>
      <c r="NGH475" s="58"/>
      <c r="NGI475" s="58"/>
      <c r="NGJ475" s="58"/>
      <c r="NGK475" s="58"/>
      <c r="NGL475" s="58"/>
      <c r="NGM475" s="58"/>
      <c r="NGN475" s="58"/>
      <c r="NGO475" s="58"/>
      <c r="NGP475" s="58"/>
      <c r="NGQ475" s="58"/>
      <c r="NGR475" s="58"/>
      <c r="NGS475" s="58"/>
      <c r="NGT475" s="58"/>
      <c r="NGU475" s="58"/>
      <c r="NGV475" s="58"/>
      <c r="NGW475" s="58"/>
      <c r="NGX475" s="58"/>
      <c r="NGY475" s="58"/>
      <c r="NGZ475" s="58"/>
      <c r="NHA475" s="58"/>
      <c r="NHB475" s="58"/>
      <c r="NHC475" s="58"/>
      <c r="NHD475" s="58"/>
      <c r="NHE475" s="58"/>
      <c r="NHF475" s="58"/>
      <c r="NHG475" s="58"/>
      <c r="NHH475" s="58"/>
      <c r="NHI475" s="58"/>
      <c r="NHJ475" s="58"/>
      <c r="NHK475" s="58"/>
      <c r="NHL475" s="58"/>
      <c r="NHM475" s="58"/>
      <c r="NHN475" s="58"/>
      <c r="NHO475" s="58"/>
      <c r="NHP475" s="58"/>
      <c r="NHQ475" s="58"/>
      <c r="NHR475" s="58"/>
      <c r="NHS475" s="58"/>
      <c r="NHT475" s="58"/>
      <c r="NHU475" s="58"/>
      <c r="NHV475" s="58"/>
      <c r="NHW475" s="58"/>
      <c r="NHX475" s="58"/>
      <c r="NHY475" s="58"/>
      <c r="NHZ475" s="58"/>
      <c r="NIA475" s="58"/>
      <c r="NIB475" s="58"/>
      <c r="NIC475" s="58"/>
      <c r="NID475" s="58"/>
      <c r="NIE475" s="58"/>
      <c r="NIF475" s="58"/>
      <c r="NIG475" s="58"/>
      <c r="NIH475" s="58"/>
      <c r="NII475" s="58"/>
      <c r="NIJ475" s="58"/>
      <c r="NIK475" s="58"/>
      <c r="NIL475" s="58"/>
      <c r="NIM475" s="58"/>
      <c r="NIN475" s="58"/>
      <c r="NIO475" s="58"/>
      <c r="NIP475" s="58"/>
      <c r="NIQ475" s="58"/>
      <c r="NIR475" s="58"/>
      <c r="NIS475" s="58"/>
      <c r="NIT475" s="58"/>
      <c r="NIU475" s="58"/>
      <c r="NIV475" s="58"/>
      <c r="NIW475" s="58"/>
      <c r="NIX475" s="58"/>
      <c r="NIY475" s="58"/>
      <c r="NIZ475" s="58"/>
      <c r="NJA475" s="58"/>
      <c r="NJB475" s="58"/>
      <c r="NJC475" s="58"/>
      <c r="NJD475" s="58"/>
      <c r="NJE475" s="58"/>
      <c r="NJF475" s="58"/>
      <c r="NJG475" s="58"/>
      <c r="NJH475" s="58"/>
      <c r="NJI475" s="58"/>
      <c r="NJJ475" s="58"/>
      <c r="NJK475" s="58"/>
      <c r="NJL475" s="58"/>
      <c r="NJM475" s="58"/>
      <c r="NJN475" s="58"/>
      <c r="NJO475" s="58"/>
      <c r="NJP475" s="58"/>
      <c r="NJQ475" s="58"/>
      <c r="NJR475" s="58"/>
      <c r="NJS475" s="58"/>
      <c r="NJT475" s="58"/>
      <c r="NJU475" s="58"/>
      <c r="NJV475" s="58"/>
      <c r="NJW475" s="58"/>
      <c r="NJX475" s="58"/>
      <c r="NJY475" s="58"/>
      <c r="NJZ475" s="58"/>
      <c r="NKA475" s="58"/>
      <c r="NKB475" s="58"/>
      <c r="NKC475" s="58"/>
      <c r="NKD475" s="58"/>
      <c r="NKE475" s="58"/>
      <c r="NKF475" s="58"/>
      <c r="NKG475" s="58"/>
      <c r="NKH475" s="58"/>
      <c r="NKI475" s="58"/>
      <c r="NKJ475" s="58"/>
      <c r="NKK475" s="58"/>
      <c r="NKL475" s="58"/>
      <c r="NKM475" s="58"/>
      <c r="NKN475" s="58"/>
      <c r="NKO475" s="58"/>
      <c r="NKP475" s="58"/>
      <c r="NKQ475" s="58"/>
      <c r="NKR475" s="58"/>
      <c r="NKS475" s="58"/>
      <c r="NKT475" s="58"/>
      <c r="NKU475" s="58"/>
      <c r="NKV475" s="58"/>
      <c r="NKW475" s="58"/>
      <c r="NKX475" s="58"/>
      <c r="NKY475" s="58"/>
      <c r="NKZ475" s="58"/>
      <c r="NLA475" s="58"/>
      <c r="NLB475" s="58"/>
      <c r="NLC475" s="58"/>
      <c r="NLD475" s="58"/>
      <c r="NLE475" s="58"/>
      <c r="NLF475" s="58"/>
      <c r="NLG475" s="58"/>
      <c r="NLH475" s="58"/>
      <c r="NLI475" s="58"/>
      <c r="NLJ475" s="58"/>
      <c r="NLK475" s="58"/>
      <c r="NLL475" s="58"/>
      <c r="NLM475" s="58"/>
      <c r="NLN475" s="58"/>
      <c r="NLO475" s="58"/>
      <c r="NLP475" s="58"/>
      <c r="NLQ475" s="58"/>
      <c r="NLR475" s="58"/>
      <c r="NLS475" s="58"/>
      <c r="NLT475" s="58"/>
      <c r="NLU475" s="58"/>
      <c r="NLV475" s="58"/>
      <c r="NLW475" s="58"/>
      <c r="NLX475" s="58"/>
      <c r="NLY475" s="58"/>
      <c r="NLZ475" s="58"/>
      <c r="NMA475" s="58"/>
      <c r="NMB475" s="58"/>
      <c r="NMC475" s="58"/>
      <c r="NMD475" s="58"/>
      <c r="NME475" s="58"/>
      <c r="NMF475" s="58"/>
      <c r="NMG475" s="58"/>
      <c r="NMH475" s="58"/>
      <c r="NMI475" s="58"/>
      <c r="NMJ475" s="58"/>
      <c r="NMK475" s="58"/>
      <c r="NML475" s="58"/>
      <c r="NMM475" s="58"/>
      <c r="NMN475" s="58"/>
      <c r="NMO475" s="58"/>
      <c r="NMP475" s="58"/>
      <c r="NMQ475" s="58"/>
      <c r="NMR475" s="58"/>
      <c r="NMS475" s="58"/>
      <c r="NMT475" s="58"/>
      <c r="NMU475" s="58"/>
      <c r="NMV475" s="58"/>
      <c r="NMW475" s="58"/>
      <c r="NMX475" s="58"/>
      <c r="NMY475" s="58"/>
      <c r="NMZ475" s="58"/>
      <c r="NNA475" s="58"/>
      <c r="NNB475" s="58"/>
      <c r="NNC475" s="58"/>
      <c r="NND475" s="58"/>
      <c r="NNE475" s="58"/>
      <c r="NNF475" s="58"/>
      <c r="NNG475" s="58"/>
      <c r="NNH475" s="58"/>
      <c r="NNI475" s="58"/>
      <c r="NNJ475" s="58"/>
      <c r="NNK475" s="58"/>
      <c r="NNL475" s="58"/>
      <c r="NNM475" s="58"/>
      <c r="NNN475" s="58"/>
      <c r="NNO475" s="58"/>
      <c r="NNP475" s="58"/>
      <c r="NNQ475" s="58"/>
      <c r="NNR475" s="58"/>
      <c r="NNS475" s="58"/>
      <c r="NNT475" s="58"/>
      <c r="NNU475" s="58"/>
      <c r="NNV475" s="58"/>
      <c r="NNW475" s="58"/>
      <c r="NNX475" s="58"/>
      <c r="NNY475" s="58"/>
      <c r="NNZ475" s="58"/>
      <c r="NOA475" s="58"/>
      <c r="NOB475" s="58"/>
      <c r="NOC475" s="58"/>
      <c r="NOD475" s="58"/>
      <c r="NOE475" s="58"/>
      <c r="NOF475" s="58"/>
      <c r="NOG475" s="58"/>
      <c r="NOH475" s="58"/>
      <c r="NOI475" s="58"/>
      <c r="NOJ475" s="58"/>
      <c r="NOK475" s="58"/>
      <c r="NOL475" s="58"/>
      <c r="NOM475" s="58"/>
      <c r="NON475" s="58"/>
      <c r="NOO475" s="58"/>
      <c r="NOP475" s="58"/>
      <c r="NOQ475" s="58"/>
      <c r="NOR475" s="58"/>
      <c r="NOS475" s="58"/>
      <c r="NOT475" s="58"/>
      <c r="NOU475" s="58"/>
      <c r="NOV475" s="58"/>
      <c r="NOW475" s="58"/>
      <c r="NOX475" s="58"/>
      <c r="NOY475" s="58"/>
      <c r="NOZ475" s="58"/>
      <c r="NPA475" s="58"/>
      <c r="NPB475" s="58"/>
      <c r="NPC475" s="58"/>
      <c r="NPD475" s="58"/>
      <c r="NPE475" s="58"/>
      <c r="NPF475" s="58"/>
      <c r="NPG475" s="58"/>
      <c r="NPH475" s="58"/>
      <c r="NPI475" s="58"/>
      <c r="NPJ475" s="58"/>
      <c r="NPK475" s="58"/>
      <c r="NPL475" s="58"/>
      <c r="NPM475" s="58"/>
      <c r="NPN475" s="58"/>
      <c r="NPO475" s="58"/>
      <c r="NPP475" s="58"/>
      <c r="NPQ475" s="58"/>
      <c r="NPR475" s="58"/>
      <c r="NPS475" s="58"/>
      <c r="NPT475" s="58"/>
      <c r="NPU475" s="58"/>
      <c r="NPV475" s="58"/>
      <c r="NPW475" s="58"/>
      <c r="NPX475" s="58"/>
      <c r="NPY475" s="58"/>
      <c r="NPZ475" s="58"/>
      <c r="NQA475" s="58"/>
      <c r="NQB475" s="58"/>
      <c r="NQC475" s="58"/>
      <c r="NQD475" s="58"/>
      <c r="NQE475" s="58"/>
      <c r="NQF475" s="58"/>
      <c r="NQG475" s="58"/>
      <c r="NQH475" s="58"/>
      <c r="NQI475" s="58"/>
      <c r="NQJ475" s="58"/>
      <c r="NQK475" s="58"/>
      <c r="NQL475" s="58"/>
      <c r="NQM475" s="58"/>
      <c r="NQN475" s="58"/>
      <c r="NQO475" s="58"/>
      <c r="NQP475" s="58"/>
      <c r="NQQ475" s="58"/>
      <c r="NQR475" s="58"/>
      <c r="NQS475" s="58"/>
      <c r="NQT475" s="58"/>
      <c r="NQU475" s="58"/>
      <c r="NQV475" s="58"/>
      <c r="NQW475" s="58"/>
      <c r="NQX475" s="58"/>
      <c r="NQY475" s="58"/>
      <c r="NQZ475" s="58"/>
      <c r="NRA475" s="58"/>
      <c r="NRB475" s="58"/>
      <c r="NRC475" s="58"/>
      <c r="NRD475" s="58"/>
      <c r="NRE475" s="58"/>
      <c r="NRF475" s="58"/>
      <c r="NRG475" s="58"/>
      <c r="NRH475" s="58"/>
      <c r="NRI475" s="58"/>
      <c r="NRJ475" s="58"/>
      <c r="NRK475" s="58"/>
      <c r="NRL475" s="58"/>
      <c r="NRM475" s="58"/>
      <c r="NRN475" s="58"/>
      <c r="NRO475" s="58"/>
      <c r="NRP475" s="58"/>
      <c r="NRQ475" s="58"/>
      <c r="NRR475" s="58"/>
      <c r="NRS475" s="58"/>
      <c r="NRT475" s="58"/>
      <c r="NRU475" s="58"/>
      <c r="NRV475" s="58"/>
      <c r="NRW475" s="58"/>
      <c r="NRX475" s="58"/>
      <c r="NRY475" s="58"/>
      <c r="NRZ475" s="58"/>
      <c r="NSA475" s="58"/>
      <c r="NSB475" s="58"/>
      <c r="NSC475" s="58"/>
      <c r="NSD475" s="58"/>
      <c r="NSE475" s="58"/>
      <c r="NSF475" s="58"/>
      <c r="NSG475" s="58"/>
      <c r="NSH475" s="58"/>
      <c r="NSI475" s="58"/>
      <c r="NSJ475" s="58"/>
      <c r="NSK475" s="58"/>
      <c r="NSL475" s="58"/>
      <c r="NSM475" s="58"/>
      <c r="NSN475" s="58"/>
      <c r="NSO475" s="58"/>
      <c r="NSP475" s="58"/>
      <c r="NSQ475" s="58"/>
      <c r="NSR475" s="58"/>
      <c r="NSS475" s="58"/>
      <c r="NST475" s="58"/>
      <c r="NSU475" s="58"/>
      <c r="NSV475" s="58"/>
      <c r="NSW475" s="58"/>
      <c r="NSX475" s="58"/>
      <c r="NSY475" s="58"/>
      <c r="NSZ475" s="58"/>
      <c r="NTA475" s="58"/>
      <c r="NTB475" s="58"/>
      <c r="NTC475" s="58"/>
      <c r="NTD475" s="58"/>
      <c r="NTE475" s="58"/>
      <c r="NTF475" s="58"/>
      <c r="NTG475" s="58"/>
      <c r="NTH475" s="58"/>
      <c r="NTI475" s="58"/>
      <c r="NTJ475" s="58"/>
      <c r="NTK475" s="58"/>
      <c r="NTL475" s="58"/>
      <c r="NTM475" s="58"/>
      <c r="NTN475" s="58"/>
      <c r="NTO475" s="58"/>
      <c r="NTP475" s="58"/>
      <c r="NTQ475" s="58"/>
      <c r="NTR475" s="58"/>
      <c r="NTS475" s="58"/>
      <c r="NTT475" s="58"/>
      <c r="NTU475" s="58"/>
      <c r="NTV475" s="58"/>
      <c r="NTW475" s="58"/>
      <c r="NTX475" s="58"/>
      <c r="NTY475" s="58"/>
      <c r="NTZ475" s="58"/>
      <c r="NUA475" s="58"/>
      <c r="NUB475" s="58"/>
      <c r="NUC475" s="58"/>
      <c r="NUD475" s="58"/>
      <c r="NUE475" s="58"/>
      <c r="NUF475" s="58"/>
      <c r="NUG475" s="58"/>
      <c r="NUH475" s="58"/>
      <c r="NUI475" s="58"/>
      <c r="NUJ475" s="58"/>
      <c r="NUK475" s="58"/>
      <c r="NUL475" s="58"/>
      <c r="NUM475" s="58"/>
      <c r="NUN475" s="58"/>
      <c r="NUO475" s="58"/>
      <c r="NUP475" s="58"/>
      <c r="NUQ475" s="58"/>
      <c r="NUR475" s="58"/>
      <c r="NUS475" s="58"/>
      <c r="NUT475" s="58"/>
      <c r="NUU475" s="58"/>
      <c r="NUV475" s="58"/>
      <c r="NUW475" s="58"/>
      <c r="NUX475" s="58"/>
      <c r="NUY475" s="58"/>
      <c r="NUZ475" s="58"/>
      <c r="NVA475" s="58"/>
      <c r="NVB475" s="58"/>
      <c r="NVC475" s="58"/>
      <c r="NVD475" s="58"/>
      <c r="NVE475" s="58"/>
      <c r="NVF475" s="58"/>
      <c r="NVG475" s="58"/>
      <c r="NVH475" s="58"/>
      <c r="NVI475" s="58"/>
      <c r="NVJ475" s="58"/>
      <c r="NVK475" s="58"/>
      <c r="NVL475" s="58"/>
      <c r="NVM475" s="58"/>
      <c r="NVN475" s="58"/>
      <c r="NVO475" s="58"/>
      <c r="NVP475" s="58"/>
      <c r="NVQ475" s="58"/>
      <c r="NVR475" s="58"/>
      <c r="NVS475" s="58"/>
      <c r="NVT475" s="58"/>
      <c r="NVU475" s="58"/>
      <c r="NVV475" s="58"/>
      <c r="NVW475" s="58"/>
      <c r="NVX475" s="58"/>
      <c r="NVY475" s="58"/>
      <c r="NVZ475" s="58"/>
      <c r="NWA475" s="58"/>
      <c r="NWB475" s="58"/>
      <c r="NWC475" s="58"/>
      <c r="NWD475" s="58"/>
      <c r="NWE475" s="58"/>
      <c r="NWF475" s="58"/>
      <c r="NWG475" s="58"/>
      <c r="NWH475" s="58"/>
      <c r="NWI475" s="58"/>
      <c r="NWJ475" s="58"/>
      <c r="NWK475" s="58"/>
      <c r="NWL475" s="58"/>
      <c r="NWM475" s="58"/>
      <c r="NWN475" s="58"/>
      <c r="NWO475" s="58"/>
      <c r="NWP475" s="58"/>
      <c r="NWQ475" s="58"/>
      <c r="NWR475" s="58"/>
      <c r="NWS475" s="58"/>
      <c r="NWT475" s="58"/>
      <c r="NWU475" s="58"/>
      <c r="NWV475" s="58"/>
      <c r="NWW475" s="58"/>
      <c r="NWX475" s="58"/>
      <c r="NWY475" s="58"/>
      <c r="NWZ475" s="58"/>
      <c r="NXA475" s="58"/>
      <c r="NXB475" s="58"/>
      <c r="NXC475" s="58"/>
      <c r="NXD475" s="58"/>
      <c r="NXE475" s="58"/>
      <c r="NXF475" s="58"/>
      <c r="NXG475" s="58"/>
      <c r="NXH475" s="58"/>
      <c r="NXI475" s="58"/>
      <c r="NXJ475" s="58"/>
      <c r="NXK475" s="58"/>
      <c r="NXL475" s="58"/>
      <c r="NXM475" s="58"/>
      <c r="NXN475" s="58"/>
      <c r="NXO475" s="58"/>
      <c r="NXP475" s="58"/>
      <c r="NXQ475" s="58"/>
      <c r="NXR475" s="58"/>
      <c r="NXS475" s="58"/>
      <c r="NXT475" s="58"/>
      <c r="NXU475" s="58"/>
      <c r="NXV475" s="58"/>
      <c r="NXW475" s="58"/>
      <c r="NXX475" s="58"/>
      <c r="NXY475" s="58"/>
      <c r="NXZ475" s="58"/>
      <c r="NYA475" s="58"/>
      <c r="NYB475" s="58"/>
      <c r="NYC475" s="58"/>
      <c r="NYD475" s="58"/>
      <c r="NYE475" s="58"/>
      <c r="NYF475" s="58"/>
      <c r="NYG475" s="58"/>
      <c r="NYH475" s="58"/>
      <c r="NYI475" s="58"/>
      <c r="NYJ475" s="58"/>
      <c r="NYK475" s="58"/>
      <c r="NYL475" s="58"/>
      <c r="NYM475" s="58"/>
      <c r="NYN475" s="58"/>
      <c r="NYO475" s="58"/>
      <c r="NYP475" s="58"/>
      <c r="NYQ475" s="58"/>
      <c r="NYR475" s="58"/>
      <c r="NYS475" s="58"/>
      <c r="NYT475" s="58"/>
      <c r="NYU475" s="58"/>
      <c r="NYV475" s="58"/>
      <c r="NYW475" s="58"/>
      <c r="NYX475" s="58"/>
      <c r="NYY475" s="58"/>
      <c r="NYZ475" s="58"/>
      <c r="NZA475" s="58"/>
      <c r="NZB475" s="58"/>
      <c r="NZC475" s="58"/>
      <c r="NZD475" s="58"/>
      <c r="NZE475" s="58"/>
      <c r="NZF475" s="58"/>
      <c r="NZG475" s="58"/>
      <c r="NZH475" s="58"/>
      <c r="NZI475" s="58"/>
      <c r="NZJ475" s="58"/>
      <c r="NZK475" s="58"/>
      <c r="NZL475" s="58"/>
      <c r="NZM475" s="58"/>
      <c r="NZN475" s="58"/>
      <c r="NZO475" s="58"/>
      <c r="NZP475" s="58"/>
      <c r="NZQ475" s="58"/>
      <c r="NZR475" s="58"/>
      <c r="NZS475" s="58"/>
      <c r="NZT475" s="58"/>
      <c r="NZU475" s="58"/>
      <c r="NZV475" s="58"/>
      <c r="NZW475" s="58"/>
      <c r="NZX475" s="58"/>
      <c r="NZY475" s="58"/>
      <c r="NZZ475" s="58"/>
      <c r="OAA475" s="58"/>
      <c r="OAB475" s="58"/>
      <c r="OAC475" s="58"/>
      <c r="OAD475" s="58"/>
      <c r="OAE475" s="58"/>
      <c r="OAF475" s="58"/>
      <c r="OAG475" s="58"/>
      <c r="OAH475" s="58"/>
      <c r="OAI475" s="58"/>
      <c r="OAJ475" s="58"/>
      <c r="OAK475" s="58"/>
      <c r="OAL475" s="58"/>
      <c r="OAM475" s="58"/>
      <c r="OAN475" s="58"/>
      <c r="OAO475" s="58"/>
      <c r="OAP475" s="58"/>
      <c r="OAQ475" s="58"/>
      <c r="OAR475" s="58"/>
      <c r="OAS475" s="58"/>
      <c r="OAT475" s="58"/>
      <c r="OAU475" s="58"/>
      <c r="OAV475" s="58"/>
      <c r="OAW475" s="58"/>
      <c r="OAX475" s="58"/>
      <c r="OAY475" s="58"/>
      <c r="OAZ475" s="58"/>
      <c r="OBA475" s="58"/>
      <c r="OBB475" s="58"/>
      <c r="OBC475" s="58"/>
      <c r="OBD475" s="58"/>
      <c r="OBE475" s="58"/>
      <c r="OBF475" s="58"/>
      <c r="OBG475" s="58"/>
      <c r="OBH475" s="58"/>
      <c r="OBI475" s="58"/>
      <c r="OBJ475" s="58"/>
      <c r="OBK475" s="58"/>
      <c r="OBL475" s="58"/>
      <c r="OBM475" s="58"/>
      <c r="OBN475" s="58"/>
      <c r="OBO475" s="58"/>
      <c r="OBP475" s="58"/>
      <c r="OBQ475" s="58"/>
      <c r="OBR475" s="58"/>
      <c r="OBS475" s="58"/>
      <c r="OBT475" s="58"/>
      <c r="OBU475" s="58"/>
      <c r="OBV475" s="58"/>
      <c r="OBW475" s="58"/>
      <c r="OBX475" s="58"/>
      <c r="OBY475" s="58"/>
      <c r="OBZ475" s="58"/>
      <c r="OCA475" s="58"/>
      <c r="OCB475" s="58"/>
      <c r="OCC475" s="58"/>
      <c r="OCD475" s="58"/>
      <c r="OCE475" s="58"/>
      <c r="OCF475" s="58"/>
      <c r="OCG475" s="58"/>
      <c r="OCH475" s="58"/>
      <c r="OCI475" s="58"/>
      <c r="OCJ475" s="58"/>
      <c r="OCK475" s="58"/>
      <c r="OCL475" s="58"/>
      <c r="OCM475" s="58"/>
      <c r="OCN475" s="58"/>
      <c r="OCO475" s="58"/>
      <c r="OCP475" s="58"/>
      <c r="OCQ475" s="58"/>
      <c r="OCR475" s="58"/>
      <c r="OCS475" s="58"/>
      <c r="OCT475" s="58"/>
      <c r="OCU475" s="58"/>
      <c r="OCV475" s="58"/>
      <c r="OCW475" s="58"/>
      <c r="OCX475" s="58"/>
      <c r="OCY475" s="58"/>
      <c r="OCZ475" s="58"/>
      <c r="ODA475" s="58"/>
      <c r="ODB475" s="58"/>
      <c r="ODC475" s="58"/>
      <c r="ODD475" s="58"/>
      <c r="ODE475" s="58"/>
      <c r="ODF475" s="58"/>
      <c r="ODG475" s="58"/>
      <c r="ODH475" s="58"/>
      <c r="ODI475" s="58"/>
      <c r="ODJ475" s="58"/>
      <c r="ODK475" s="58"/>
      <c r="ODL475" s="58"/>
      <c r="ODM475" s="58"/>
      <c r="ODN475" s="58"/>
      <c r="ODO475" s="58"/>
      <c r="ODP475" s="58"/>
      <c r="ODQ475" s="58"/>
      <c r="ODR475" s="58"/>
      <c r="ODS475" s="58"/>
      <c r="ODT475" s="58"/>
      <c r="ODU475" s="58"/>
      <c r="ODV475" s="58"/>
      <c r="ODW475" s="58"/>
      <c r="ODX475" s="58"/>
      <c r="ODY475" s="58"/>
      <c r="ODZ475" s="58"/>
      <c r="OEA475" s="58"/>
      <c r="OEB475" s="58"/>
      <c r="OEC475" s="58"/>
      <c r="OED475" s="58"/>
      <c r="OEE475" s="58"/>
      <c r="OEF475" s="58"/>
      <c r="OEG475" s="58"/>
      <c r="OEH475" s="58"/>
      <c r="OEI475" s="58"/>
      <c r="OEJ475" s="58"/>
      <c r="OEK475" s="58"/>
      <c r="OEL475" s="58"/>
      <c r="OEM475" s="58"/>
      <c r="OEN475" s="58"/>
      <c r="OEO475" s="58"/>
      <c r="OEP475" s="58"/>
      <c r="OEQ475" s="58"/>
      <c r="OER475" s="58"/>
      <c r="OES475" s="58"/>
      <c r="OET475" s="58"/>
      <c r="OEU475" s="58"/>
      <c r="OEV475" s="58"/>
      <c r="OEW475" s="58"/>
      <c r="OEX475" s="58"/>
      <c r="OEY475" s="58"/>
      <c r="OEZ475" s="58"/>
      <c r="OFA475" s="58"/>
      <c r="OFB475" s="58"/>
      <c r="OFC475" s="58"/>
      <c r="OFD475" s="58"/>
      <c r="OFE475" s="58"/>
      <c r="OFF475" s="58"/>
      <c r="OFG475" s="58"/>
      <c r="OFH475" s="58"/>
      <c r="OFI475" s="58"/>
      <c r="OFJ475" s="58"/>
      <c r="OFK475" s="58"/>
      <c r="OFL475" s="58"/>
      <c r="OFM475" s="58"/>
      <c r="OFN475" s="58"/>
      <c r="OFO475" s="58"/>
      <c r="OFP475" s="58"/>
      <c r="OFQ475" s="58"/>
      <c r="OFR475" s="58"/>
      <c r="OFS475" s="58"/>
      <c r="OFT475" s="58"/>
      <c r="OFU475" s="58"/>
      <c r="OFV475" s="58"/>
      <c r="OFW475" s="58"/>
      <c r="OFX475" s="58"/>
      <c r="OFY475" s="58"/>
      <c r="OFZ475" s="58"/>
      <c r="OGA475" s="58"/>
      <c r="OGB475" s="58"/>
      <c r="OGC475" s="58"/>
      <c r="OGD475" s="58"/>
      <c r="OGE475" s="58"/>
      <c r="OGF475" s="58"/>
      <c r="OGG475" s="58"/>
      <c r="OGH475" s="58"/>
      <c r="OGI475" s="58"/>
      <c r="OGJ475" s="58"/>
      <c r="OGK475" s="58"/>
      <c r="OGL475" s="58"/>
      <c r="OGM475" s="58"/>
      <c r="OGN475" s="58"/>
      <c r="OGO475" s="58"/>
      <c r="OGP475" s="58"/>
      <c r="OGQ475" s="58"/>
      <c r="OGR475" s="58"/>
      <c r="OGS475" s="58"/>
      <c r="OGT475" s="58"/>
      <c r="OGU475" s="58"/>
      <c r="OGV475" s="58"/>
      <c r="OGW475" s="58"/>
      <c r="OGX475" s="58"/>
      <c r="OGY475" s="58"/>
      <c r="OGZ475" s="58"/>
      <c r="OHA475" s="58"/>
      <c r="OHB475" s="58"/>
      <c r="OHC475" s="58"/>
      <c r="OHD475" s="58"/>
      <c r="OHE475" s="58"/>
      <c r="OHF475" s="58"/>
      <c r="OHG475" s="58"/>
      <c r="OHH475" s="58"/>
      <c r="OHI475" s="58"/>
      <c r="OHJ475" s="58"/>
      <c r="OHK475" s="58"/>
      <c r="OHL475" s="58"/>
      <c r="OHM475" s="58"/>
      <c r="OHN475" s="58"/>
      <c r="OHO475" s="58"/>
      <c r="OHP475" s="58"/>
      <c r="OHQ475" s="58"/>
      <c r="OHR475" s="58"/>
      <c r="OHS475" s="58"/>
      <c r="OHT475" s="58"/>
      <c r="OHU475" s="58"/>
      <c r="OHV475" s="58"/>
      <c r="OHW475" s="58"/>
      <c r="OHX475" s="58"/>
      <c r="OHY475" s="58"/>
      <c r="OHZ475" s="58"/>
      <c r="OIA475" s="58"/>
      <c r="OIB475" s="58"/>
      <c r="OIC475" s="58"/>
      <c r="OID475" s="58"/>
      <c r="OIE475" s="58"/>
      <c r="OIF475" s="58"/>
      <c r="OIG475" s="58"/>
      <c r="OIH475" s="58"/>
      <c r="OII475" s="58"/>
      <c r="OIJ475" s="58"/>
      <c r="OIK475" s="58"/>
      <c r="OIL475" s="58"/>
      <c r="OIM475" s="58"/>
      <c r="OIN475" s="58"/>
      <c r="OIO475" s="58"/>
      <c r="OIP475" s="58"/>
      <c r="OIQ475" s="58"/>
      <c r="OIR475" s="58"/>
      <c r="OIS475" s="58"/>
      <c r="OIT475" s="58"/>
      <c r="OIU475" s="58"/>
      <c r="OIV475" s="58"/>
      <c r="OIW475" s="58"/>
      <c r="OIX475" s="58"/>
      <c r="OIY475" s="58"/>
      <c r="OIZ475" s="58"/>
      <c r="OJA475" s="58"/>
      <c r="OJB475" s="58"/>
      <c r="OJC475" s="58"/>
      <c r="OJD475" s="58"/>
      <c r="OJE475" s="58"/>
      <c r="OJF475" s="58"/>
      <c r="OJG475" s="58"/>
      <c r="OJH475" s="58"/>
      <c r="OJI475" s="58"/>
      <c r="OJJ475" s="58"/>
      <c r="OJK475" s="58"/>
      <c r="OJL475" s="58"/>
      <c r="OJM475" s="58"/>
      <c r="OJN475" s="58"/>
      <c r="OJO475" s="58"/>
      <c r="OJP475" s="58"/>
      <c r="OJQ475" s="58"/>
      <c r="OJR475" s="58"/>
      <c r="OJS475" s="58"/>
      <c r="OJT475" s="58"/>
      <c r="OJU475" s="58"/>
      <c r="OJV475" s="58"/>
      <c r="OJW475" s="58"/>
      <c r="OJX475" s="58"/>
      <c r="OJY475" s="58"/>
      <c r="OJZ475" s="58"/>
      <c r="OKA475" s="58"/>
      <c r="OKB475" s="58"/>
      <c r="OKC475" s="58"/>
      <c r="OKD475" s="58"/>
      <c r="OKE475" s="58"/>
      <c r="OKF475" s="58"/>
      <c r="OKG475" s="58"/>
      <c r="OKH475" s="58"/>
      <c r="OKI475" s="58"/>
      <c r="OKJ475" s="58"/>
      <c r="OKK475" s="58"/>
      <c r="OKL475" s="58"/>
      <c r="OKM475" s="58"/>
      <c r="OKN475" s="58"/>
      <c r="OKO475" s="58"/>
      <c r="OKP475" s="58"/>
      <c r="OKQ475" s="58"/>
      <c r="OKR475" s="58"/>
      <c r="OKS475" s="58"/>
      <c r="OKT475" s="58"/>
      <c r="OKU475" s="58"/>
      <c r="OKV475" s="58"/>
      <c r="OKW475" s="58"/>
      <c r="OKX475" s="58"/>
      <c r="OKY475" s="58"/>
      <c r="OKZ475" s="58"/>
      <c r="OLA475" s="58"/>
      <c r="OLB475" s="58"/>
      <c r="OLC475" s="58"/>
      <c r="OLD475" s="58"/>
      <c r="OLE475" s="58"/>
      <c r="OLF475" s="58"/>
      <c r="OLG475" s="58"/>
      <c r="OLH475" s="58"/>
      <c r="OLI475" s="58"/>
      <c r="OLJ475" s="58"/>
      <c r="OLK475" s="58"/>
      <c r="OLL475" s="58"/>
      <c r="OLM475" s="58"/>
      <c r="OLN475" s="58"/>
      <c r="OLO475" s="58"/>
      <c r="OLP475" s="58"/>
      <c r="OLQ475" s="58"/>
      <c r="OLR475" s="58"/>
      <c r="OLS475" s="58"/>
      <c r="OLT475" s="58"/>
      <c r="OLU475" s="58"/>
      <c r="OLV475" s="58"/>
      <c r="OLW475" s="58"/>
      <c r="OLX475" s="58"/>
      <c r="OLY475" s="58"/>
      <c r="OLZ475" s="58"/>
      <c r="OMA475" s="58"/>
      <c r="OMB475" s="58"/>
      <c r="OMC475" s="58"/>
      <c r="OMD475" s="58"/>
      <c r="OME475" s="58"/>
      <c r="OMF475" s="58"/>
      <c r="OMG475" s="58"/>
      <c r="OMH475" s="58"/>
      <c r="OMI475" s="58"/>
      <c r="OMJ475" s="58"/>
      <c r="OMK475" s="58"/>
      <c r="OML475" s="58"/>
      <c r="OMM475" s="58"/>
      <c r="OMN475" s="58"/>
      <c r="OMO475" s="58"/>
      <c r="OMP475" s="58"/>
      <c r="OMQ475" s="58"/>
      <c r="OMR475" s="58"/>
      <c r="OMS475" s="58"/>
      <c r="OMT475" s="58"/>
      <c r="OMU475" s="58"/>
      <c r="OMV475" s="58"/>
      <c r="OMW475" s="58"/>
      <c r="OMX475" s="58"/>
      <c r="OMY475" s="58"/>
      <c r="OMZ475" s="58"/>
      <c r="ONA475" s="58"/>
      <c r="ONB475" s="58"/>
      <c r="ONC475" s="58"/>
      <c r="OND475" s="58"/>
      <c r="ONE475" s="58"/>
      <c r="ONF475" s="58"/>
      <c r="ONG475" s="58"/>
      <c r="ONH475" s="58"/>
      <c r="ONI475" s="58"/>
      <c r="ONJ475" s="58"/>
      <c r="ONK475" s="58"/>
      <c r="ONL475" s="58"/>
      <c r="ONM475" s="58"/>
      <c r="ONN475" s="58"/>
      <c r="ONO475" s="58"/>
      <c r="ONP475" s="58"/>
      <c r="ONQ475" s="58"/>
      <c r="ONR475" s="58"/>
      <c r="ONS475" s="58"/>
      <c r="ONT475" s="58"/>
      <c r="ONU475" s="58"/>
      <c r="ONV475" s="58"/>
      <c r="ONW475" s="58"/>
      <c r="ONX475" s="58"/>
      <c r="ONY475" s="58"/>
      <c r="ONZ475" s="58"/>
      <c r="OOA475" s="58"/>
      <c r="OOB475" s="58"/>
      <c r="OOC475" s="58"/>
      <c r="OOD475" s="58"/>
      <c r="OOE475" s="58"/>
      <c r="OOF475" s="58"/>
      <c r="OOG475" s="58"/>
      <c r="OOH475" s="58"/>
      <c r="OOI475" s="58"/>
      <c r="OOJ475" s="58"/>
      <c r="OOK475" s="58"/>
      <c r="OOL475" s="58"/>
      <c r="OOM475" s="58"/>
      <c r="OON475" s="58"/>
      <c r="OOO475" s="58"/>
      <c r="OOP475" s="58"/>
      <c r="OOQ475" s="58"/>
      <c r="OOR475" s="58"/>
      <c r="OOS475" s="58"/>
      <c r="OOT475" s="58"/>
      <c r="OOU475" s="58"/>
      <c r="OOV475" s="58"/>
      <c r="OOW475" s="58"/>
      <c r="OOX475" s="58"/>
      <c r="OOY475" s="58"/>
      <c r="OOZ475" s="58"/>
      <c r="OPA475" s="58"/>
      <c r="OPB475" s="58"/>
      <c r="OPC475" s="58"/>
      <c r="OPD475" s="58"/>
      <c r="OPE475" s="58"/>
      <c r="OPF475" s="58"/>
      <c r="OPG475" s="58"/>
      <c r="OPH475" s="58"/>
      <c r="OPI475" s="58"/>
      <c r="OPJ475" s="58"/>
      <c r="OPK475" s="58"/>
      <c r="OPL475" s="58"/>
      <c r="OPM475" s="58"/>
      <c r="OPN475" s="58"/>
      <c r="OPO475" s="58"/>
      <c r="OPP475" s="58"/>
      <c r="OPQ475" s="58"/>
      <c r="OPR475" s="58"/>
      <c r="OPS475" s="58"/>
      <c r="OPT475" s="58"/>
      <c r="OPU475" s="58"/>
      <c r="OPV475" s="58"/>
      <c r="OPW475" s="58"/>
      <c r="OPX475" s="58"/>
      <c r="OPY475" s="58"/>
      <c r="OPZ475" s="58"/>
      <c r="OQA475" s="58"/>
      <c r="OQB475" s="58"/>
      <c r="OQC475" s="58"/>
      <c r="OQD475" s="58"/>
      <c r="OQE475" s="58"/>
      <c r="OQF475" s="58"/>
      <c r="OQG475" s="58"/>
      <c r="OQH475" s="58"/>
      <c r="OQI475" s="58"/>
      <c r="OQJ475" s="58"/>
      <c r="OQK475" s="58"/>
      <c r="OQL475" s="58"/>
      <c r="OQM475" s="58"/>
      <c r="OQN475" s="58"/>
      <c r="OQO475" s="58"/>
      <c r="OQP475" s="58"/>
      <c r="OQQ475" s="58"/>
      <c r="OQR475" s="58"/>
      <c r="OQS475" s="58"/>
      <c r="OQT475" s="58"/>
      <c r="OQU475" s="58"/>
      <c r="OQV475" s="58"/>
      <c r="OQW475" s="58"/>
      <c r="OQX475" s="58"/>
      <c r="OQY475" s="58"/>
      <c r="OQZ475" s="58"/>
      <c r="ORA475" s="58"/>
      <c r="ORB475" s="58"/>
      <c r="ORC475" s="58"/>
      <c r="ORD475" s="58"/>
      <c r="ORE475" s="58"/>
      <c r="ORF475" s="58"/>
      <c r="ORG475" s="58"/>
      <c r="ORH475" s="58"/>
      <c r="ORI475" s="58"/>
      <c r="ORJ475" s="58"/>
      <c r="ORK475" s="58"/>
      <c r="ORL475" s="58"/>
      <c r="ORM475" s="58"/>
      <c r="ORN475" s="58"/>
      <c r="ORO475" s="58"/>
      <c r="ORP475" s="58"/>
      <c r="ORQ475" s="58"/>
      <c r="ORR475" s="58"/>
      <c r="ORS475" s="58"/>
      <c r="ORT475" s="58"/>
      <c r="ORU475" s="58"/>
      <c r="ORV475" s="58"/>
      <c r="ORW475" s="58"/>
      <c r="ORX475" s="58"/>
      <c r="ORY475" s="58"/>
      <c r="ORZ475" s="58"/>
      <c r="OSA475" s="58"/>
      <c r="OSB475" s="58"/>
      <c r="OSC475" s="58"/>
      <c r="OSD475" s="58"/>
      <c r="OSE475" s="58"/>
      <c r="OSF475" s="58"/>
      <c r="OSG475" s="58"/>
      <c r="OSH475" s="58"/>
      <c r="OSI475" s="58"/>
      <c r="OSJ475" s="58"/>
      <c r="OSK475" s="58"/>
      <c r="OSL475" s="58"/>
      <c r="OSM475" s="58"/>
      <c r="OSN475" s="58"/>
      <c r="OSO475" s="58"/>
      <c r="OSP475" s="58"/>
      <c r="OSQ475" s="58"/>
      <c r="OSR475" s="58"/>
      <c r="OSS475" s="58"/>
      <c r="OST475" s="58"/>
      <c r="OSU475" s="58"/>
      <c r="OSV475" s="58"/>
      <c r="OSW475" s="58"/>
      <c r="OSX475" s="58"/>
      <c r="OSY475" s="58"/>
      <c r="OSZ475" s="58"/>
      <c r="OTA475" s="58"/>
      <c r="OTB475" s="58"/>
      <c r="OTC475" s="58"/>
      <c r="OTD475" s="58"/>
      <c r="OTE475" s="58"/>
      <c r="OTF475" s="58"/>
      <c r="OTG475" s="58"/>
      <c r="OTH475" s="58"/>
      <c r="OTI475" s="58"/>
      <c r="OTJ475" s="58"/>
      <c r="OTK475" s="58"/>
      <c r="OTL475" s="58"/>
      <c r="OTM475" s="58"/>
      <c r="OTN475" s="58"/>
      <c r="OTO475" s="58"/>
      <c r="OTP475" s="58"/>
      <c r="OTQ475" s="58"/>
      <c r="OTR475" s="58"/>
      <c r="OTS475" s="58"/>
      <c r="OTT475" s="58"/>
      <c r="OTU475" s="58"/>
      <c r="OTV475" s="58"/>
      <c r="OTW475" s="58"/>
      <c r="OTX475" s="58"/>
      <c r="OTY475" s="58"/>
      <c r="OTZ475" s="58"/>
      <c r="OUA475" s="58"/>
      <c r="OUB475" s="58"/>
      <c r="OUC475" s="58"/>
      <c r="OUD475" s="58"/>
      <c r="OUE475" s="58"/>
      <c r="OUF475" s="58"/>
      <c r="OUG475" s="58"/>
      <c r="OUH475" s="58"/>
      <c r="OUI475" s="58"/>
      <c r="OUJ475" s="58"/>
      <c r="OUK475" s="58"/>
      <c r="OUL475" s="58"/>
      <c r="OUM475" s="58"/>
      <c r="OUN475" s="58"/>
      <c r="OUO475" s="58"/>
      <c r="OUP475" s="58"/>
      <c r="OUQ475" s="58"/>
      <c r="OUR475" s="58"/>
      <c r="OUS475" s="58"/>
      <c r="OUT475" s="58"/>
      <c r="OUU475" s="58"/>
      <c r="OUV475" s="58"/>
      <c r="OUW475" s="58"/>
      <c r="OUX475" s="58"/>
      <c r="OUY475" s="58"/>
      <c r="OUZ475" s="58"/>
      <c r="OVA475" s="58"/>
      <c r="OVB475" s="58"/>
      <c r="OVC475" s="58"/>
      <c r="OVD475" s="58"/>
      <c r="OVE475" s="58"/>
      <c r="OVF475" s="58"/>
      <c r="OVG475" s="58"/>
      <c r="OVH475" s="58"/>
      <c r="OVI475" s="58"/>
      <c r="OVJ475" s="58"/>
      <c r="OVK475" s="58"/>
      <c r="OVL475" s="58"/>
      <c r="OVM475" s="58"/>
      <c r="OVN475" s="58"/>
      <c r="OVO475" s="58"/>
      <c r="OVP475" s="58"/>
      <c r="OVQ475" s="58"/>
      <c r="OVR475" s="58"/>
      <c r="OVS475" s="58"/>
      <c r="OVT475" s="58"/>
      <c r="OVU475" s="58"/>
      <c r="OVV475" s="58"/>
      <c r="OVW475" s="58"/>
      <c r="OVX475" s="58"/>
      <c r="OVY475" s="58"/>
      <c r="OVZ475" s="58"/>
      <c r="OWA475" s="58"/>
      <c r="OWB475" s="58"/>
      <c r="OWC475" s="58"/>
      <c r="OWD475" s="58"/>
      <c r="OWE475" s="58"/>
      <c r="OWF475" s="58"/>
      <c r="OWG475" s="58"/>
      <c r="OWH475" s="58"/>
      <c r="OWI475" s="58"/>
      <c r="OWJ475" s="58"/>
      <c r="OWK475" s="58"/>
      <c r="OWL475" s="58"/>
      <c r="OWM475" s="58"/>
      <c r="OWN475" s="58"/>
      <c r="OWO475" s="58"/>
      <c r="OWP475" s="58"/>
      <c r="OWQ475" s="58"/>
      <c r="OWR475" s="58"/>
      <c r="OWS475" s="58"/>
      <c r="OWT475" s="58"/>
      <c r="OWU475" s="58"/>
      <c r="OWV475" s="58"/>
      <c r="OWW475" s="58"/>
      <c r="OWX475" s="58"/>
      <c r="OWY475" s="58"/>
      <c r="OWZ475" s="58"/>
      <c r="OXA475" s="58"/>
      <c r="OXB475" s="58"/>
      <c r="OXC475" s="58"/>
      <c r="OXD475" s="58"/>
      <c r="OXE475" s="58"/>
      <c r="OXF475" s="58"/>
      <c r="OXG475" s="58"/>
      <c r="OXH475" s="58"/>
      <c r="OXI475" s="58"/>
      <c r="OXJ475" s="58"/>
      <c r="OXK475" s="58"/>
      <c r="OXL475" s="58"/>
      <c r="OXM475" s="58"/>
      <c r="OXN475" s="58"/>
      <c r="OXO475" s="58"/>
      <c r="OXP475" s="58"/>
      <c r="OXQ475" s="58"/>
      <c r="OXR475" s="58"/>
      <c r="OXS475" s="58"/>
      <c r="OXT475" s="58"/>
      <c r="OXU475" s="58"/>
      <c r="OXV475" s="58"/>
      <c r="OXW475" s="58"/>
      <c r="OXX475" s="58"/>
      <c r="OXY475" s="58"/>
      <c r="OXZ475" s="58"/>
      <c r="OYA475" s="58"/>
      <c r="OYB475" s="58"/>
      <c r="OYC475" s="58"/>
      <c r="OYD475" s="58"/>
      <c r="OYE475" s="58"/>
      <c r="OYF475" s="58"/>
      <c r="OYG475" s="58"/>
      <c r="OYH475" s="58"/>
      <c r="OYI475" s="58"/>
      <c r="OYJ475" s="58"/>
      <c r="OYK475" s="58"/>
      <c r="OYL475" s="58"/>
      <c r="OYM475" s="58"/>
      <c r="OYN475" s="58"/>
      <c r="OYO475" s="58"/>
      <c r="OYP475" s="58"/>
      <c r="OYQ475" s="58"/>
      <c r="OYR475" s="58"/>
      <c r="OYS475" s="58"/>
      <c r="OYT475" s="58"/>
      <c r="OYU475" s="58"/>
      <c r="OYV475" s="58"/>
      <c r="OYW475" s="58"/>
      <c r="OYX475" s="58"/>
      <c r="OYY475" s="58"/>
      <c r="OYZ475" s="58"/>
      <c r="OZA475" s="58"/>
      <c r="OZB475" s="58"/>
      <c r="OZC475" s="58"/>
      <c r="OZD475" s="58"/>
      <c r="OZE475" s="58"/>
      <c r="OZF475" s="58"/>
      <c r="OZG475" s="58"/>
      <c r="OZH475" s="58"/>
      <c r="OZI475" s="58"/>
      <c r="OZJ475" s="58"/>
      <c r="OZK475" s="58"/>
      <c r="OZL475" s="58"/>
      <c r="OZM475" s="58"/>
      <c r="OZN475" s="58"/>
      <c r="OZO475" s="58"/>
      <c r="OZP475" s="58"/>
      <c r="OZQ475" s="58"/>
      <c r="OZR475" s="58"/>
      <c r="OZS475" s="58"/>
      <c r="OZT475" s="58"/>
      <c r="OZU475" s="58"/>
      <c r="OZV475" s="58"/>
      <c r="OZW475" s="58"/>
      <c r="OZX475" s="58"/>
      <c r="OZY475" s="58"/>
      <c r="OZZ475" s="58"/>
      <c r="PAA475" s="58"/>
      <c r="PAB475" s="58"/>
      <c r="PAC475" s="58"/>
      <c r="PAD475" s="58"/>
      <c r="PAE475" s="58"/>
      <c r="PAF475" s="58"/>
      <c r="PAG475" s="58"/>
      <c r="PAH475" s="58"/>
      <c r="PAI475" s="58"/>
      <c r="PAJ475" s="58"/>
      <c r="PAK475" s="58"/>
      <c r="PAL475" s="58"/>
      <c r="PAM475" s="58"/>
      <c r="PAN475" s="58"/>
      <c r="PAO475" s="58"/>
      <c r="PAP475" s="58"/>
      <c r="PAQ475" s="58"/>
      <c r="PAR475" s="58"/>
      <c r="PAS475" s="58"/>
      <c r="PAT475" s="58"/>
      <c r="PAU475" s="58"/>
      <c r="PAV475" s="58"/>
      <c r="PAW475" s="58"/>
      <c r="PAX475" s="58"/>
      <c r="PAY475" s="58"/>
      <c r="PAZ475" s="58"/>
      <c r="PBA475" s="58"/>
      <c r="PBB475" s="58"/>
      <c r="PBC475" s="58"/>
      <c r="PBD475" s="58"/>
      <c r="PBE475" s="58"/>
      <c r="PBF475" s="58"/>
      <c r="PBG475" s="58"/>
      <c r="PBH475" s="58"/>
      <c r="PBI475" s="58"/>
      <c r="PBJ475" s="58"/>
      <c r="PBK475" s="58"/>
      <c r="PBL475" s="58"/>
      <c r="PBM475" s="58"/>
      <c r="PBN475" s="58"/>
      <c r="PBO475" s="58"/>
      <c r="PBP475" s="58"/>
      <c r="PBQ475" s="58"/>
      <c r="PBR475" s="58"/>
      <c r="PBS475" s="58"/>
      <c r="PBT475" s="58"/>
      <c r="PBU475" s="58"/>
      <c r="PBV475" s="58"/>
      <c r="PBW475" s="58"/>
      <c r="PBX475" s="58"/>
      <c r="PBY475" s="58"/>
      <c r="PBZ475" s="58"/>
      <c r="PCA475" s="58"/>
      <c r="PCB475" s="58"/>
      <c r="PCC475" s="58"/>
      <c r="PCD475" s="58"/>
      <c r="PCE475" s="58"/>
      <c r="PCF475" s="58"/>
      <c r="PCG475" s="58"/>
      <c r="PCH475" s="58"/>
      <c r="PCI475" s="58"/>
      <c r="PCJ475" s="58"/>
      <c r="PCK475" s="58"/>
      <c r="PCL475" s="58"/>
      <c r="PCM475" s="58"/>
      <c r="PCN475" s="58"/>
      <c r="PCO475" s="58"/>
      <c r="PCP475" s="58"/>
      <c r="PCQ475" s="58"/>
      <c r="PCR475" s="58"/>
      <c r="PCS475" s="58"/>
      <c r="PCT475" s="58"/>
      <c r="PCU475" s="58"/>
      <c r="PCV475" s="58"/>
      <c r="PCW475" s="58"/>
      <c r="PCX475" s="58"/>
      <c r="PCY475" s="58"/>
      <c r="PCZ475" s="58"/>
      <c r="PDA475" s="58"/>
      <c r="PDB475" s="58"/>
      <c r="PDC475" s="58"/>
      <c r="PDD475" s="58"/>
      <c r="PDE475" s="58"/>
      <c r="PDF475" s="58"/>
      <c r="PDG475" s="58"/>
      <c r="PDH475" s="58"/>
      <c r="PDI475" s="58"/>
      <c r="PDJ475" s="58"/>
      <c r="PDK475" s="58"/>
      <c r="PDL475" s="58"/>
      <c r="PDM475" s="58"/>
      <c r="PDN475" s="58"/>
      <c r="PDO475" s="58"/>
      <c r="PDP475" s="58"/>
      <c r="PDQ475" s="58"/>
      <c r="PDR475" s="58"/>
      <c r="PDS475" s="58"/>
      <c r="PDT475" s="58"/>
      <c r="PDU475" s="58"/>
      <c r="PDV475" s="58"/>
      <c r="PDW475" s="58"/>
      <c r="PDX475" s="58"/>
      <c r="PDY475" s="58"/>
      <c r="PDZ475" s="58"/>
      <c r="PEA475" s="58"/>
      <c r="PEB475" s="58"/>
      <c r="PEC475" s="58"/>
      <c r="PED475" s="58"/>
      <c r="PEE475" s="58"/>
      <c r="PEF475" s="58"/>
      <c r="PEG475" s="58"/>
      <c r="PEH475" s="58"/>
      <c r="PEI475" s="58"/>
      <c r="PEJ475" s="58"/>
      <c r="PEK475" s="58"/>
      <c r="PEL475" s="58"/>
      <c r="PEM475" s="58"/>
      <c r="PEN475" s="58"/>
      <c r="PEO475" s="58"/>
      <c r="PEP475" s="58"/>
      <c r="PEQ475" s="58"/>
      <c r="PER475" s="58"/>
      <c r="PES475" s="58"/>
      <c r="PET475" s="58"/>
      <c r="PEU475" s="58"/>
      <c r="PEV475" s="58"/>
      <c r="PEW475" s="58"/>
      <c r="PEX475" s="58"/>
      <c r="PEY475" s="58"/>
      <c r="PEZ475" s="58"/>
      <c r="PFA475" s="58"/>
      <c r="PFB475" s="58"/>
      <c r="PFC475" s="58"/>
      <c r="PFD475" s="58"/>
      <c r="PFE475" s="58"/>
      <c r="PFF475" s="58"/>
      <c r="PFG475" s="58"/>
      <c r="PFH475" s="58"/>
      <c r="PFI475" s="58"/>
      <c r="PFJ475" s="58"/>
      <c r="PFK475" s="58"/>
      <c r="PFL475" s="58"/>
      <c r="PFM475" s="58"/>
      <c r="PFN475" s="58"/>
      <c r="PFO475" s="58"/>
      <c r="PFP475" s="58"/>
      <c r="PFQ475" s="58"/>
      <c r="PFR475" s="58"/>
      <c r="PFS475" s="58"/>
      <c r="PFT475" s="58"/>
      <c r="PFU475" s="58"/>
      <c r="PFV475" s="58"/>
      <c r="PFW475" s="58"/>
      <c r="PFX475" s="58"/>
      <c r="PFY475" s="58"/>
      <c r="PFZ475" s="58"/>
      <c r="PGA475" s="58"/>
      <c r="PGB475" s="58"/>
      <c r="PGC475" s="58"/>
      <c r="PGD475" s="58"/>
      <c r="PGE475" s="58"/>
      <c r="PGF475" s="58"/>
      <c r="PGG475" s="58"/>
      <c r="PGH475" s="58"/>
      <c r="PGI475" s="58"/>
      <c r="PGJ475" s="58"/>
      <c r="PGK475" s="58"/>
      <c r="PGL475" s="58"/>
      <c r="PGM475" s="58"/>
      <c r="PGN475" s="58"/>
      <c r="PGO475" s="58"/>
      <c r="PGP475" s="58"/>
      <c r="PGQ475" s="58"/>
      <c r="PGR475" s="58"/>
      <c r="PGS475" s="58"/>
      <c r="PGT475" s="58"/>
      <c r="PGU475" s="58"/>
      <c r="PGV475" s="58"/>
      <c r="PGW475" s="58"/>
      <c r="PGX475" s="58"/>
      <c r="PGY475" s="58"/>
      <c r="PGZ475" s="58"/>
      <c r="PHA475" s="58"/>
      <c r="PHB475" s="58"/>
      <c r="PHC475" s="58"/>
      <c r="PHD475" s="58"/>
      <c r="PHE475" s="58"/>
      <c r="PHF475" s="58"/>
      <c r="PHG475" s="58"/>
      <c r="PHH475" s="58"/>
      <c r="PHI475" s="58"/>
      <c r="PHJ475" s="58"/>
      <c r="PHK475" s="58"/>
      <c r="PHL475" s="58"/>
      <c r="PHM475" s="58"/>
      <c r="PHN475" s="58"/>
      <c r="PHO475" s="58"/>
      <c r="PHP475" s="58"/>
      <c r="PHQ475" s="58"/>
      <c r="PHR475" s="58"/>
      <c r="PHS475" s="58"/>
      <c r="PHT475" s="58"/>
      <c r="PHU475" s="58"/>
      <c r="PHV475" s="58"/>
      <c r="PHW475" s="58"/>
      <c r="PHX475" s="58"/>
      <c r="PHY475" s="58"/>
      <c r="PHZ475" s="58"/>
      <c r="PIA475" s="58"/>
      <c r="PIB475" s="58"/>
      <c r="PIC475" s="58"/>
      <c r="PID475" s="58"/>
      <c r="PIE475" s="58"/>
      <c r="PIF475" s="58"/>
      <c r="PIG475" s="58"/>
      <c r="PIH475" s="58"/>
      <c r="PII475" s="58"/>
      <c r="PIJ475" s="58"/>
      <c r="PIK475" s="58"/>
      <c r="PIL475" s="58"/>
      <c r="PIM475" s="58"/>
      <c r="PIN475" s="58"/>
      <c r="PIO475" s="58"/>
      <c r="PIP475" s="58"/>
      <c r="PIQ475" s="58"/>
      <c r="PIR475" s="58"/>
      <c r="PIS475" s="58"/>
      <c r="PIT475" s="58"/>
      <c r="PIU475" s="58"/>
      <c r="PIV475" s="58"/>
      <c r="PIW475" s="58"/>
      <c r="PIX475" s="58"/>
      <c r="PIY475" s="58"/>
      <c r="PIZ475" s="58"/>
      <c r="PJA475" s="58"/>
      <c r="PJB475" s="58"/>
      <c r="PJC475" s="58"/>
      <c r="PJD475" s="58"/>
      <c r="PJE475" s="58"/>
      <c r="PJF475" s="58"/>
      <c r="PJG475" s="58"/>
      <c r="PJH475" s="58"/>
      <c r="PJI475" s="58"/>
      <c r="PJJ475" s="58"/>
      <c r="PJK475" s="58"/>
      <c r="PJL475" s="58"/>
      <c r="PJM475" s="58"/>
      <c r="PJN475" s="58"/>
      <c r="PJO475" s="58"/>
      <c r="PJP475" s="58"/>
      <c r="PJQ475" s="58"/>
      <c r="PJR475" s="58"/>
      <c r="PJS475" s="58"/>
      <c r="PJT475" s="58"/>
      <c r="PJU475" s="58"/>
      <c r="PJV475" s="58"/>
      <c r="PJW475" s="58"/>
      <c r="PJX475" s="58"/>
      <c r="PJY475" s="58"/>
      <c r="PJZ475" s="58"/>
      <c r="PKA475" s="58"/>
      <c r="PKB475" s="58"/>
      <c r="PKC475" s="58"/>
      <c r="PKD475" s="58"/>
      <c r="PKE475" s="58"/>
      <c r="PKF475" s="58"/>
      <c r="PKG475" s="58"/>
      <c r="PKH475" s="58"/>
      <c r="PKI475" s="58"/>
      <c r="PKJ475" s="58"/>
      <c r="PKK475" s="58"/>
      <c r="PKL475" s="58"/>
      <c r="PKM475" s="58"/>
      <c r="PKN475" s="58"/>
      <c r="PKO475" s="58"/>
      <c r="PKP475" s="58"/>
      <c r="PKQ475" s="58"/>
      <c r="PKR475" s="58"/>
      <c r="PKS475" s="58"/>
      <c r="PKT475" s="58"/>
      <c r="PKU475" s="58"/>
      <c r="PKV475" s="58"/>
      <c r="PKW475" s="58"/>
      <c r="PKX475" s="58"/>
      <c r="PKY475" s="58"/>
      <c r="PKZ475" s="58"/>
      <c r="PLA475" s="58"/>
      <c r="PLB475" s="58"/>
      <c r="PLC475" s="58"/>
      <c r="PLD475" s="58"/>
      <c r="PLE475" s="58"/>
      <c r="PLF475" s="58"/>
      <c r="PLG475" s="58"/>
      <c r="PLH475" s="58"/>
      <c r="PLI475" s="58"/>
      <c r="PLJ475" s="58"/>
      <c r="PLK475" s="58"/>
      <c r="PLL475" s="58"/>
      <c r="PLM475" s="58"/>
      <c r="PLN475" s="58"/>
      <c r="PLO475" s="58"/>
      <c r="PLP475" s="58"/>
      <c r="PLQ475" s="58"/>
      <c r="PLR475" s="58"/>
      <c r="PLS475" s="58"/>
      <c r="PLT475" s="58"/>
      <c r="PLU475" s="58"/>
      <c r="PLV475" s="58"/>
      <c r="PLW475" s="58"/>
      <c r="PLX475" s="58"/>
      <c r="PLY475" s="58"/>
      <c r="PLZ475" s="58"/>
      <c r="PMA475" s="58"/>
      <c r="PMB475" s="58"/>
      <c r="PMC475" s="58"/>
      <c r="PMD475" s="58"/>
      <c r="PME475" s="58"/>
      <c r="PMF475" s="58"/>
      <c r="PMG475" s="58"/>
      <c r="PMH475" s="58"/>
      <c r="PMI475" s="58"/>
      <c r="PMJ475" s="58"/>
      <c r="PMK475" s="58"/>
      <c r="PML475" s="58"/>
      <c r="PMM475" s="58"/>
      <c r="PMN475" s="58"/>
      <c r="PMO475" s="58"/>
      <c r="PMP475" s="58"/>
      <c r="PMQ475" s="58"/>
      <c r="PMR475" s="58"/>
      <c r="PMS475" s="58"/>
      <c r="PMT475" s="58"/>
      <c r="PMU475" s="58"/>
      <c r="PMV475" s="58"/>
      <c r="PMW475" s="58"/>
      <c r="PMX475" s="58"/>
      <c r="PMY475" s="58"/>
      <c r="PMZ475" s="58"/>
      <c r="PNA475" s="58"/>
      <c r="PNB475" s="58"/>
      <c r="PNC475" s="58"/>
      <c r="PND475" s="58"/>
      <c r="PNE475" s="58"/>
      <c r="PNF475" s="58"/>
      <c r="PNG475" s="58"/>
      <c r="PNH475" s="58"/>
      <c r="PNI475" s="58"/>
      <c r="PNJ475" s="58"/>
      <c r="PNK475" s="58"/>
      <c r="PNL475" s="58"/>
      <c r="PNM475" s="58"/>
      <c r="PNN475" s="58"/>
      <c r="PNO475" s="58"/>
      <c r="PNP475" s="58"/>
      <c r="PNQ475" s="58"/>
      <c r="PNR475" s="58"/>
      <c r="PNS475" s="58"/>
      <c r="PNT475" s="58"/>
      <c r="PNU475" s="58"/>
      <c r="PNV475" s="58"/>
      <c r="PNW475" s="58"/>
      <c r="PNX475" s="58"/>
      <c r="PNY475" s="58"/>
      <c r="PNZ475" s="58"/>
      <c r="POA475" s="58"/>
      <c r="POB475" s="58"/>
      <c r="POC475" s="58"/>
      <c r="POD475" s="58"/>
      <c r="POE475" s="58"/>
      <c r="POF475" s="58"/>
      <c r="POG475" s="58"/>
      <c r="POH475" s="58"/>
      <c r="POI475" s="58"/>
      <c r="POJ475" s="58"/>
      <c r="POK475" s="58"/>
      <c r="POL475" s="58"/>
      <c r="POM475" s="58"/>
      <c r="PON475" s="58"/>
      <c r="POO475" s="58"/>
      <c r="POP475" s="58"/>
      <c r="POQ475" s="58"/>
      <c r="POR475" s="58"/>
      <c r="POS475" s="58"/>
      <c r="POT475" s="58"/>
      <c r="POU475" s="58"/>
      <c r="POV475" s="58"/>
      <c r="POW475" s="58"/>
      <c r="POX475" s="58"/>
      <c r="POY475" s="58"/>
      <c r="POZ475" s="58"/>
      <c r="PPA475" s="58"/>
      <c r="PPB475" s="58"/>
      <c r="PPC475" s="58"/>
      <c r="PPD475" s="58"/>
      <c r="PPE475" s="58"/>
      <c r="PPF475" s="58"/>
      <c r="PPG475" s="58"/>
      <c r="PPH475" s="58"/>
      <c r="PPI475" s="58"/>
      <c r="PPJ475" s="58"/>
      <c r="PPK475" s="58"/>
      <c r="PPL475" s="58"/>
      <c r="PPM475" s="58"/>
      <c r="PPN475" s="58"/>
      <c r="PPO475" s="58"/>
      <c r="PPP475" s="58"/>
      <c r="PPQ475" s="58"/>
      <c r="PPR475" s="58"/>
      <c r="PPS475" s="58"/>
      <c r="PPT475" s="58"/>
      <c r="PPU475" s="58"/>
      <c r="PPV475" s="58"/>
      <c r="PPW475" s="58"/>
      <c r="PPX475" s="58"/>
      <c r="PPY475" s="58"/>
      <c r="PPZ475" s="58"/>
      <c r="PQA475" s="58"/>
      <c r="PQB475" s="58"/>
      <c r="PQC475" s="58"/>
      <c r="PQD475" s="58"/>
      <c r="PQE475" s="58"/>
      <c r="PQF475" s="58"/>
      <c r="PQG475" s="58"/>
      <c r="PQH475" s="58"/>
      <c r="PQI475" s="58"/>
      <c r="PQJ475" s="58"/>
      <c r="PQK475" s="58"/>
      <c r="PQL475" s="58"/>
      <c r="PQM475" s="58"/>
      <c r="PQN475" s="58"/>
      <c r="PQO475" s="58"/>
      <c r="PQP475" s="58"/>
      <c r="PQQ475" s="58"/>
      <c r="PQR475" s="58"/>
      <c r="PQS475" s="58"/>
      <c r="PQT475" s="58"/>
      <c r="PQU475" s="58"/>
      <c r="PQV475" s="58"/>
      <c r="PQW475" s="58"/>
      <c r="PQX475" s="58"/>
      <c r="PQY475" s="58"/>
      <c r="PQZ475" s="58"/>
      <c r="PRA475" s="58"/>
      <c r="PRB475" s="58"/>
      <c r="PRC475" s="58"/>
      <c r="PRD475" s="58"/>
      <c r="PRE475" s="58"/>
      <c r="PRF475" s="58"/>
      <c r="PRG475" s="58"/>
      <c r="PRH475" s="58"/>
      <c r="PRI475" s="58"/>
      <c r="PRJ475" s="58"/>
      <c r="PRK475" s="58"/>
      <c r="PRL475" s="58"/>
      <c r="PRM475" s="58"/>
      <c r="PRN475" s="58"/>
      <c r="PRO475" s="58"/>
      <c r="PRP475" s="58"/>
      <c r="PRQ475" s="58"/>
      <c r="PRR475" s="58"/>
      <c r="PRS475" s="58"/>
      <c r="PRT475" s="58"/>
      <c r="PRU475" s="58"/>
      <c r="PRV475" s="58"/>
      <c r="PRW475" s="58"/>
      <c r="PRX475" s="58"/>
      <c r="PRY475" s="58"/>
      <c r="PRZ475" s="58"/>
      <c r="PSA475" s="58"/>
      <c r="PSB475" s="58"/>
      <c r="PSC475" s="58"/>
      <c r="PSD475" s="58"/>
      <c r="PSE475" s="58"/>
      <c r="PSF475" s="58"/>
      <c r="PSG475" s="58"/>
      <c r="PSH475" s="58"/>
      <c r="PSI475" s="58"/>
      <c r="PSJ475" s="58"/>
      <c r="PSK475" s="58"/>
      <c r="PSL475" s="58"/>
      <c r="PSM475" s="58"/>
      <c r="PSN475" s="58"/>
      <c r="PSO475" s="58"/>
      <c r="PSP475" s="58"/>
      <c r="PSQ475" s="58"/>
      <c r="PSR475" s="58"/>
      <c r="PSS475" s="58"/>
      <c r="PST475" s="58"/>
      <c r="PSU475" s="58"/>
      <c r="PSV475" s="58"/>
      <c r="PSW475" s="58"/>
      <c r="PSX475" s="58"/>
      <c r="PSY475" s="58"/>
      <c r="PSZ475" s="58"/>
      <c r="PTA475" s="58"/>
      <c r="PTB475" s="58"/>
      <c r="PTC475" s="58"/>
      <c r="PTD475" s="58"/>
      <c r="PTE475" s="58"/>
      <c r="PTF475" s="58"/>
      <c r="PTG475" s="58"/>
      <c r="PTH475" s="58"/>
      <c r="PTI475" s="58"/>
      <c r="PTJ475" s="58"/>
      <c r="PTK475" s="58"/>
      <c r="PTL475" s="58"/>
      <c r="PTM475" s="58"/>
      <c r="PTN475" s="58"/>
      <c r="PTO475" s="58"/>
      <c r="PTP475" s="58"/>
      <c r="PTQ475" s="58"/>
      <c r="PTR475" s="58"/>
      <c r="PTS475" s="58"/>
      <c r="PTT475" s="58"/>
      <c r="PTU475" s="58"/>
      <c r="PTV475" s="58"/>
      <c r="PTW475" s="58"/>
      <c r="PTX475" s="58"/>
      <c r="PTY475" s="58"/>
      <c r="PTZ475" s="58"/>
      <c r="PUA475" s="58"/>
      <c r="PUB475" s="58"/>
      <c r="PUC475" s="58"/>
      <c r="PUD475" s="58"/>
      <c r="PUE475" s="58"/>
      <c r="PUF475" s="58"/>
      <c r="PUG475" s="58"/>
      <c r="PUH475" s="58"/>
      <c r="PUI475" s="58"/>
      <c r="PUJ475" s="58"/>
      <c r="PUK475" s="58"/>
      <c r="PUL475" s="58"/>
      <c r="PUM475" s="58"/>
      <c r="PUN475" s="58"/>
      <c r="PUO475" s="58"/>
      <c r="PUP475" s="58"/>
      <c r="PUQ475" s="58"/>
      <c r="PUR475" s="58"/>
      <c r="PUS475" s="58"/>
      <c r="PUT475" s="58"/>
      <c r="PUU475" s="58"/>
      <c r="PUV475" s="58"/>
      <c r="PUW475" s="58"/>
      <c r="PUX475" s="58"/>
      <c r="PUY475" s="58"/>
      <c r="PUZ475" s="58"/>
      <c r="PVA475" s="58"/>
      <c r="PVB475" s="58"/>
      <c r="PVC475" s="58"/>
      <c r="PVD475" s="58"/>
      <c r="PVE475" s="58"/>
      <c r="PVF475" s="58"/>
      <c r="PVG475" s="58"/>
      <c r="PVH475" s="58"/>
      <c r="PVI475" s="58"/>
      <c r="PVJ475" s="58"/>
      <c r="PVK475" s="58"/>
      <c r="PVL475" s="58"/>
      <c r="PVM475" s="58"/>
      <c r="PVN475" s="58"/>
      <c r="PVO475" s="58"/>
      <c r="PVP475" s="58"/>
      <c r="PVQ475" s="58"/>
      <c r="PVR475" s="58"/>
      <c r="PVS475" s="58"/>
      <c r="PVT475" s="58"/>
      <c r="PVU475" s="58"/>
      <c r="PVV475" s="58"/>
      <c r="PVW475" s="58"/>
      <c r="PVX475" s="58"/>
      <c r="PVY475" s="58"/>
      <c r="PVZ475" s="58"/>
      <c r="PWA475" s="58"/>
      <c r="PWB475" s="58"/>
      <c r="PWC475" s="58"/>
      <c r="PWD475" s="58"/>
      <c r="PWE475" s="58"/>
      <c r="PWF475" s="58"/>
      <c r="PWG475" s="58"/>
      <c r="PWH475" s="58"/>
      <c r="PWI475" s="58"/>
      <c r="PWJ475" s="58"/>
      <c r="PWK475" s="58"/>
      <c r="PWL475" s="58"/>
      <c r="PWM475" s="58"/>
      <c r="PWN475" s="58"/>
      <c r="PWO475" s="58"/>
      <c r="PWP475" s="58"/>
      <c r="PWQ475" s="58"/>
      <c r="PWR475" s="58"/>
      <c r="PWS475" s="58"/>
      <c r="PWT475" s="58"/>
      <c r="PWU475" s="58"/>
      <c r="PWV475" s="58"/>
      <c r="PWW475" s="58"/>
      <c r="PWX475" s="58"/>
      <c r="PWY475" s="58"/>
      <c r="PWZ475" s="58"/>
      <c r="PXA475" s="58"/>
      <c r="PXB475" s="58"/>
      <c r="PXC475" s="58"/>
      <c r="PXD475" s="58"/>
      <c r="PXE475" s="58"/>
      <c r="PXF475" s="58"/>
      <c r="PXG475" s="58"/>
      <c r="PXH475" s="58"/>
      <c r="PXI475" s="58"/>
      <c r="PXJ475" s="58"/>
      <c r="PXK475" s="58"/>
      <c r="PXL475" s="58"/>
      <c r="PXM475" s="58"/>
      <c r="PXN475" s="58"/>
      <c r="PXO475" s="58"/>
      <c r="PXP475" s="58"/>
      <c r="PXQ475" s="58"/>
      <c r="PXR475" s="58"/>
      <c r="PXS475" s="58"/>
      <c r="PXT475" s="58"/>
      <c r="PXU475" s="58"/>
      <c r="PXV475" s="58"/>
      <c r="PXW475" s="58"/>
      <c r="PXX475" s="58"/>
      <c r="PXY475" s="58"/>
      <c r="PXZ475" s="58"/>
      <c r="PYA475" s="58"/>
      <c r="PYB475" s="58"/>
      <c r="PYC475" s="58"/>
      <c r="PYD475" s="58"/>
      <c r="PYE475" s="58"/>
      <c r="PYF475" s="58"/>
      <c r="PYG475" s="58"/>
      <c r="PYH475" s="58"/>
      <c r="PYI475" s="58"/>
      <c r="PYJ475" s="58"/>
      <c r="PYK475" s="58"/>
      <c r="PYL475" s="58"/>
      <c r="PYM475" s="58"/>
      <c r="PYN475" s="58"/>
      <c r="PYO475" s="58"/>
      <c r="PYP475" s="58"/>
      <c r="PYQ475" s="58"/>
      <c r="PYR475" s="58"/>
      <c r="PYS475" s="58"/>
      <c r="PYT475" s="58"/>
      <c r="PYU475" s="58"/>
      <c r="PYV475" s="58"/>
      <c r="PYW475" s="58"/>
      <c r="PYX475" s="58"/>
      <c r="PYY475" s="58"/>
      <c r="PYZ475" s="58"/>
      <c r="PZA475" s="58"/>
      <c r="PZB475" s="58"/>
      <c r="PZC475" s="58"/>
      <c r="PZD475" s="58"/>
      <c r="PZE475" s="58"/>
      <c r="PZF475" s="58"/>
      <c r="PZG475" s="58"/>
      <c r="PZH475" s="58"/>
      <c r="PZI475" s="58"/>
      <c r="PZJ475" s="58"/>
      <c r="PZK475" s="58"/>
      <c r="PZL475" s="58"/>
      <c r="PZM475" s="58"/>
      <c r="PZN475" s="58"/>
      <c r="PZO475" s="58"/>
      <c r="PZP475" s="58"/>
      <c r="PZQ475" s="58"/>
      <c r="PZR475" s="58"/>
      <c r="PZS475" s="58"/>
      <c r="PZT475" s="58"/>
      <c r="PZU475" s="58"/>
      <c r="PZV475" s="58"/>
      <c r="PZW475" s="58"/>
      <c r="PZX475" s="58"/>
      <c r="PZY475" s="58"/>
      <c r="PZZ475" s="58"/>
      <c r="QAA475" s="58"/>
      <c r="QAB475" s="58"/>
      <c r="QAC475" s="58"/>
      <c r="QAD475" s="58"/>
      <c r="QAE475" s="58"/>
      <c r="QAF475" s="58"/>
      <c r="QAG475" s="58"/>
      <c r="QAH475" s="58"/>
      <c r="QAI475" s="58"/>
      <c r="QAJ475" s="58"/>
      <c r="QAK475" s="58"/>
      <c r="QAL475" s="58"/>
      <c r="QAM475" s="58"/>
      <c r="QAN475" s="58"/>
      <c r="QAO475" s="58"/>
      <c r="QAP475" s="58"/>
      <c r="QAQ475" s="58"/>
      <c r="QAR475" s="58"/>
      <c r="QAS475" s="58"/>
      <c r="QAT475" s="58"/>
      <c r="QAU475" s="58"/>
      <c r="QAV475" s="58"/>
      <c r="QAW475" s="58"/>
      <c r="QAX475" s="58"/>
      <c r="QAY475" s="58"/>
      <c r="QAZ475" s="58"/>
      <c r="QBA475" s="58"/>
      <c r="QBB475" s="58"/>
      <c r="QBC475" s="58"/>
      <c r="QBD475" s="58"/>
      <c r="QBE475" s="58"/>
      <c r="QBF475" s="58"/>
      <c r="QBG475" s="58"/>
      <c r="QBH475" s="58"/>
      <c r="QBI475" s="58"/>
      <c r="QBJ475" s="58"/>
      <c r="QBK475" s="58"/>
      <c r="QBL475" s="58"/>
      <c r="QBM475" s="58"/>
      <c r="QBN475" s="58"/>
      <c r="QBO475" s="58"/>
      <c r="QBP475" s="58"/>
      <c r="QBQ475" s="58"/>
      <c r="QBR475" s="58"/>
      <c r="QBS475" s="58"/>
      <c r="QBT475" s="58"/>
      <c r="QBU475" s="58"/>
      <c r="QBV475" s="58"/>
      <c r="QBW475" s="58"/>
      <c r="QBX475" s="58"/>
      <c r="QBY475" s="58"/>
      <c r="QBZ475" s="58"/>
      <c r="QCA475" s="58"/>
      <c r="QCB475" s="58"/>
      <c r="QCC475" s="58"/>
      <c r="QCD475" s="58"/>
      <c r="QCE475" s="58"/>
      <c r="QCF475" s="58"/>
      <c r="QCG475" s="58"/>
      <c r="QCH475" s="58"/>
      <c r="QCI475" s="58"/>
      <c r="QCJ475" s="58"/>
      <c r="QCK475" s="58"/>
      <c r="QCL475" s="58"/>
      <c r="QCM475" s="58"/>
      <c r="QCN475" s="58"/>
      <c r="QCO475" s="58"/>
      <c r="QCP475" s="58"/>
      <c r="QCQ475" s="58"/>
      <c r="QCR475" s="58"/>
      <c r="QCS475" s="58"/>
      <c r="QCT475" s="58"/>
      <c r="QCU475" s="58"/>
      <c r="QCV475" s="58"/>
      <c r="QCW475" s="58"/>
      <c r="QCX475" s="58"/>
      <c r="QCY475" s="58"/>
      <c r="QCZ475" s="58"/>
      <c r="QDA475" s="58"/>
      <c r="QDB475" s="58"/>
      <c r="QDC475" s="58"/>
      <c r="QDD475" s="58"/>
      <c r="QDE475" s="58"/>
      <c r="QDF475" s="58"/>
      <c r="QDG475" s="58"/>
      <c r="QDH475" s="58"/>
      <c r="QDI475" s="58"/>
      <c r="QDJ475" s="58"/>
      <c r="QDK475" s="58"/>
      <c r="QDL475" s="58"/>
      <c r="QDM475" s="58"/>
      <c r="QDN475" s="58"/>
      <c r="QDO475" s="58"/>
      <c r="QDP475" s="58"/>
      <c r="QDQ475" s="58"/>
      <c r="QDR475" s="58"/>
      <c r="QDS475" s="58"/>
      <c r="QDT475" s="58"/>
      <c r="QDU475" s="58"/>
      <c r="QDV475" s="58"/>
      <c r="QDW475" s="58"/>
      <c r="QDX475" s="58"/>
      <c r="QDY475" s="58"/>
      <c r="QDZ475" s="58"/>
      <c r="QEA475" s="58"/>
      <c r="QEB475" s="58"/>
      <c r="QEC475" s="58"/>
      <c r="QED475" s="58"/>
      <c r="QEE475" s="58"/>
      <c r="QEF475" s="58"/>
      <c r="QEG475" s="58"/>
      <c r="QEH475" s="58"/>
      <c r="QEI475" s="58"/>
      <c r="QEJ475" s="58"/>
      <c r="QEK475" s="58"/>
      <c r="QEL475" s="58"/>
      <c r="QEM475" s="58"/>
      <c r="QEN475" s="58"/>
      <c r="QEO475" s="58"/>
      <c r="QEP475" s="58"/>
      <c r="QEQ475" s="58"/>
      <c r="QER475" s="58"/>
      <c r="QES475" s="58"/>
      <c r="QET475" s="58"/>
      <c r="QEU475" s="58"/>
      <c r="QEV475" s="58"/>
      <c r="QEW475" s="58"/>
      <c r="QEX475" s="58"/>
      <c r="QEY475" s="58"/>
      <c r="QEZ475" s="58"/>
      <c r="QFA475" s="58"/>
      <c r="QFB475" s="58"/>
      <c r="QFC475" s="58"/>
      <c r="QFD475" s="58"/>
      <c r="QFE475" s="58"/>
      <c r="QFF475" s="58"/>
      <c r="QFG475" s="58"/>
      <c r="QFH475" s="58"/>
      <c r="QFI475" s="58"/>
      <c r="QFJ475" s="58"/>
      <c r="QFK475" s="58"/>
      <c r="QFL475" s="58"/>
      <c r="QFM475" s="58"/>
      <c r="QFN475" s="58"/>
      <c r="QFO475" s="58"/>
      <c r="QFP475" s="58"/>
      <c r="QFQ475" s="58"/>
      <c r="QFR475" s="58"/>
      <c r="QFS475" s="58"/>
      <c r="QFT475" s="58"/>
      <c r="QFU475" s="58"/>
      <c r="QFV475" s="58"/>
      <c r="QFW475" s="58"/>
      <c r="QFX475" s="58"/>
      <c r="QFY475" s="58"/>
      <c r="QFZ475" s="58"/>
      <c r="QGA475" s="58"/>
      <c r="QGB475" s="58"/>
      <c r="QGC475" s="58"/>
      <c r="QGD475" s="58"/>
      <c r="QGE475" s="58"/>
      <c r="QGF475" s="58"/>
      <c r="QGG475" s="58"/>
      <c r="QGH475" s="58"/>
      <c r="QGI475" s="58"/>
      <c r="QGJ475" s="58"/>
      <c r="QGK475" s="58"/>
      <c r="QGL475" s="58"/>
      <c r="QGM475" s="58"/>
      <c r="QGN475" s="58"/>
      <c r="QGO475" s="58"/>
      <c r="QGP475" s="58"/>
      <c r="QGQ475" s="58"/>
      <c r="QGR475" s="58"/>
      <c r="QGS475" s="58"/>
      <c r="QGT475" s="58"/>
      <c r="QGU475" s="58"/>
      <c r="QGV475" s="58"/>
      <c r="QGW475" s="58"/>
      <c r="QGX475" s="58"/>
      <c r="QGY475" s="58"/>
      <c r="QGZ475" s="58"/>
      <c r="QHA475" s="58"/>
      <c r="QHB475" s="58"/>
      <c r="QHC475" s="58"/>
      <c r="QHD475" s="58"/>
      <c r="QHE475" s="58"/>
      <c r="QHF475" s="58"/>
      <c r="QHG475" s="58"/>
      <c r="QHH475" s="58"/>
      <c r="QHI475" s="58"/>
      <c r="QHJ475" s="58"/>
      <c r="QHK475" s="58"/>
      <c r="QHL475" s="58"/>
      <c r="QHM475" s="58"/>
      <c r="QHN475" s="58"/>
      <c r="QHO475" s="58"/>
      <c r="QHP475" s="58"/>
      <c r="QHQ475" s="58"/>
      <c r="QHR475" s="58"/>
      <c r="QHS475" s="58"/>
      <c r="QHT475" s="58"/>
      <c r="QHU475" s="58"/>
      <c r="QHV475" s="58"/>
      <c r="QHW475" s="58"/>
      <c r="QHX475" s="58"/>
      <c r="QHY475" s="58"/>
      <c r="QHZ475" s="58"/>
      <c r="QIA475" s="58"/>
      <c r="QIB475" s="58"/>
      <c r="QIC475" s="58"/>
      <c r="QID475" s="58"/>
      <c r="QIE475" s="58"/>
      <c r="QIF475" s="58"/>
      <c r="QIG475" s="58"/>
      <c r="QIH475" s="58"/>
      <c r="QII475" s="58"/>
      <c r="QIJ475" s="58"/>
      <c r="QIK475" s="58"/>
      <c r="QIL475" s="58"/>
      <c r="QIM475" s="58"/>
      <c r="QIN475" s="58"/>
      <c r="QIO475" s="58"/>
      <c r="QIP475" s="58"/>
      <c r="QIQ475" s="58"/>
      <c r="QIR475" s="58"/>
      <c r="QIS475" s="58"/>
      <c r="QIT475" s="58"/>
      <c r="QIU475" s="58"/>
      <c r="QIV475" s="58"/>
      <c r="QIW475" s="58"/>
      <c r="QIX475" s="58"/>
      <c r="QIY475" s="58"/>
      <c r="QIZ475" s="58"/>
      <c r="QJA475" s="58"/>
      <c r="QJB475" s="58"/>
      <c r="QJC475" s="58"/>
      <c r="QJD475" s="58"/>
      <c r="QJE475" s="58"/>
      <c r="QJF475" s="58"/>
      <c r="QJG475" s="58"/>
      <c r="QJH475" s="58"/>
      <c r="QJI475" s="58"/>
      <c r="QJJ475" s="58"/>
      <c r="QJK475" s="58"/>
      <c r="QJL475" s="58"/>
      <c r="QJM475" s="58"/>
      <c r="QJN475" s="58"/>
      <c r="QJO475" s="58"/>
      <c r="QJP475" s="58"/>
      <c r="QJQ475" s="58"/>
      <c r="QJR475" s="58"/>
      <c r="QJS475" s="58"/>
      <c r="QJT475" s="58"/>
      <c r="QJU475" s="58"/>
      <c r="QJV475" s="58"/>
      <c r="QJW475" s="58"/>
      <c r="QJX475" s="58"/>
      <c r="QJY475" s="58"/>
      <c r="QJZ475" s="58"/>
      <c r="QKA475" s="58"/>
      <c r="QKB475" s="58"/>
      <c r="QKC475" s="58"/>
      <c r="QKD475" s="58"/>
      <c r="QKE475" s="58"/>
      <c r="QKF475" s="58"/>
      <c r="QKG475" s="58"/>
      <c r="QKH475" s="58"/>
      <c r="QKI475" s="58"/>
      <c r="QKJ475" s="58"/>
      <c r="QKK475" s="58"/>
      <c r="QKL475" s="58"/>
      <c r="QKM475" s="58"/>
      <c r="QKN475" s="58"/>
      <c r="QKO475" s="58"/>
      <c r="QKP475" s="58"/>
      <c r="QKQ475" s="58"/>
      <c r="QKR475" s="58"/>
      <c r="QKS475" s="58"/>
      <c r="QKT475" s="58"/>
      <c r="QKU475" s="58"/>
      <c r="QKV475" s="58"/>
      <c r="QKW475" s="58"/>
      <c r="QKX475" s="58"/>
      <c r="QKY475" s="58"/>
      <c r="QKZ475" s="58"/>
      <c r="QLA475" s="58"/>
      <c r="QLB475" s="58"/>
      <c r="QLC475" s="58"/>
      <c r="QLD475" s="58"/>
      <c r="QLE475" s="58"/>
      <c r="QLF475" s="58"/>
      <c r="QLG475" s="58"/>
      <c r="QLH475" s="58"/>
      <c r="QLI475" s="58"/>
      <c r="QLJ475" s="58"/>
      <c r="QLK475" s="58"/>
      <c r="QLL475" s="58"/>
      <c r="QLM475" s="58"/>
      <c r="QLN475" s="58"/>
      <c r="QLO475" s="58"/>
      <c r="QLP475" s="58"/>
      <c r="QLQ475" s="58"/>
      <c r="QLR475" s="58"/>
      <c r="QLS475" s="58"/>
      <c r="QLT475" s="58"/>
      <c r="QLU475" s="58"/>
      <c r="QLV475" s="58"/>
      <c r="QLW475" s="58"/>
      <c r="QLX475" s="58"/>
      <c r="QLY475" s="58"/>
      <c r="QLZ475" s="58"/>
      <c r="QMA475" s="58"/>
      <c r="QMB475" s="58"/>
      <c r="QMC475" s="58"/>
      <c r="QMD475" s="58"/>
      <c r="QME475" s="58"/>
      <c r="QMF475" s="58"/>
      <c r="QMG475" s="58"/>
      <c r="QMH475" s="58"/>
      <c r="QMI475" s="58"/>
      <c r="QMJ475" s="58"/>
      <c r="QMK475" s="58"/>
      <c r="QML475" s="58"/>
      <c r="QMM475" s="58"/>
      <c r="QMN475" s="58"/>
      <c r="QMO475" s="58"/>
      <c r="QMP475" s="58"/>
      <c r="QMQ475" s="58"/>
      <c r="QMR475" s="58"/>
      <c r="QMS475" s="58"/>
      <c r="QMT475" s="58"/>
      <c r="QMU475" s="58"/>
      <c r="QMV475" s="58"/>
      <c r="QMW475" s="58"/>
      <c r="QMX475" s="58"/>
      <c r="QMY475" s="58"/>
      <c r="QMZ475" s="58"/>
      <c r="QNA475" s="58"/>
      <c r="QNB475" s="58"/>
      <c r="QNC475" s="58"/>
      <c r="QND475" s="58"/>
      <c r="QNE475" s="58"/>
      <c r="QNF475" s="58"/>
      <c r="QNG475" s="58"/>
      <c r="QNH475" s="58"/>
      <c r="QNI475" s="58"/>
      <c r="QNJ475" s="58"/>
      <c r="QNK475" s="58"/>
      <c r="QNL475" s="58"/>
      <c r="QNM475" s="58"/>
      <c r="QNN475" s="58"/>
      <c r="QNO475" s="58"/>
      <c r="QNP475" s="58"/>
      <c r="QNQ475" s="58"/>
      <c r="QNR475" s="58"/>
      <c r="QNS475" s="58"/>
      <c r="QNT475" s="58"/>
      <c r="QNU475" s="58"/>
      <c r="QNV475" s="58"/>
      <c r="QNW475" s="58"/>
      <c r="QNX475" s="58"/>
      <c r="QNY475" s="58"/>
      <c r="QNZ475" s="58"/>
      <c r="QOA475" s="58"/>
      <c r="QOB475" s="58"/>
      <c r="QOC475" s="58"/>
      <c r="QOD475" s="58"/>
      <c r="QOE475" s="58"/>
      <c r="QOF475" s="58"/>
      <c r="QOG475" s="58"/>
      <c r="QOH475" s="58"/>
      <c r="QOI475" s="58"/>
      <c r="QOJ475" s="58"/>
      <c r="QOK475" s="58"/>
      <c r="QOL475" s="58"/>
      <c r="QOM475" s="58"/>
      <c r="QON475" s="58"/>
      <c r="QOO475" s="58"/>
      <c r="QOP475" s="58"/>
      <c r="QOQ475" s="58"/>
      <c r="QOR475" s="58"/>
      <c r="QOS475" s="58"/>
      <c r="QOT475" s="58"/>
      <c r="QOU475" s="58"/>
      <c r="QOV475" s="58"/>
      <c r="QOW475" s="58"/>
      <c r="QOX475" s="58"/>
      <c r="QOY475" s="58"/>
      <c r="QOZ475" s="58"/>
      <c r="QPA475" s="58"/>
      <c r="QPB475" s="58"/>
      <c r="QPC475" s="58"/>
      <c r="QPD475" s="58"/>
      <c r="QPE475" s="58"/>
      <c r="QPF475" s="58"/>
      <c r="QPG475" s="58"/>
      <c r="QPH475" s="58"/>
      <c r="QPI475" s="58"/>
      <c r="QPJ475" s="58"/>
      <c r="QPK475" s="58"/>
      <c r="QPL475" s="58"/>
      <c r="QPM475" s="58"/>
      <c r="QPN475" s="58"/>
      <c r="QPO475" s="58"/>
      <c r="QPP475" s="58"/>
      <c r="QPQ475" s="58"/>
      <c r="QPR475" s="58"/>
      <c r="QPS475" s="58"/>
      <c r="QPT475" s="58"/>
      <c r="QPU475" s="58"/>
      <c r="QPV475" s="58"/>
      <c r="QPW475" s="58"/>
      <c r="QPX475" s="58"/>
      <c r="QPY475" s="58"/>
      <c r="QPZ475" s="58"/>
      <c r="QQA475" s="58"/>
      <c r="QQB475" s="58"/>
      <c r="QQC475" s="58"/>
      <c r="QQD475" s="58"/>
      <c r="QQE475" s="58"/>
      <c r="QQF475" s="58"/>
      <c r="QQG475" s="58"/>
      <c r="QQH475" s="58"/>
      <c r="QQI475" s="58"/>
      <c r="QQJ475" s="58"/>
      <c r="QQK475" s="58"/>
      <c r="QQL475" s="58"/>
      <c r="QQM475" s="58"/>
      <c r="QQN475" s="58"/>
      <c r="QQO475" s="58"/>
      <c r="QQP475" s="58"/>
      <c r="QQQ475" s="58"/>
      <c r="QQR475" s="58"/>
      <c r="QQS475" s="58"/>
      <c r="QQT475" s="58"/>
      <c r="QQU475" s="58"/>
      <c r="QQV475" s="58"/>
      <c r="QQW475" s="58"/>
      <c r="QQX475" s="58"/>
      <c r="QQY475" s="58"/>
      <c r="QQZ475" s="58"/>
      <c r="QRA475" s="58"/>
      <c r="QRB475" s="58"/>
      <c r="QRC475" s="58"/>
      <c r="QRD475" s="58"/>
      <c r="QRE475" s="58"/>
      <c r="QRF475" s="58"/>
      <c r="QRG475" s="58"/>
      <c r="QRH475" s="58"/>
      <c r="QRI475" s="58"/>
      <c r="QRJ475" s="58"/>
      <c r="QRK475" s="58"/>
      <c r="QRL475" s="58"/>
      <c r="QRM475" s="58"/>
      <c r="QRN475" s="58"/>
      <c r="QRO475" s="58"/>
      <c r="QRP475" s="58"/>
      <c r="QRQ475" s="58"/>
      <c r="QRR475" s="58"/>
      <c r="QRS475" s="58"/>
      <c r="QRT475" s="58"/>
      <c r="QRU475" s="58"/>
      <c r="QRV475" s="58"/>
      <c r="QRW475" s="58"/>
      <c r="QRX475" s="58"/>
      <c r="QRY475" s="58"/>
      <c r="QRZ475" s="58"/>
      <c r="QSA475" s="58"/>
      <c r="QSB475" s="58"/>
      <c r="QSC475" s="58"/>
      <c r="QSD475" s="58"/>
      <c r="QSE475" s="58"/>
      <c r="QSF475" s="58"/>
      <c r="QSG475" s="58"/>
      <c r="QSH475" s="58"/>
      <c r="QSI475" s="58"/>
      <c r="QSJ475" s="58"/>
      <c r="QSK475" s="58"/>
      <c r="QSL475" s="58"/>
      <c r="QSM475" s="58"/>
      <c r="QSN475" s="58"/>
      <c r="QSO475" s="58"/>
      <c r="QSP475" s="58"/>
      <c r="QSQ475" s="58"/>
      <c r="QSR475" s="58"/>
      <c r="QSS475" s="58"/>
      <c r="QST475" s="58"/>
      <c r="QSU475" s="58"/>
      <c r="QSV475" s="58"/>
      <c r="QSW475" s="58"/>
      <c r="QSX475" s="58"/>
      <c r="QSY475" s="58"/>
      <c r="QSZ475" s="58"/>
      <c r="QTA475" s="58"/>
      <c r="QTB475" s="58"/>
      <c r="QTC475" s="58"/>
      <c r="QTD475" s="58"/>
      <c r="QTE475" s="58"/>
      <c r="QTF475" s="58"/>
      <c r="QTG475" s="58"/>
      <c r="QTH475" s="58"/>
      <c r="QTI475" s="58"/>
      <c r="QTJ475" s="58"/>
      <c r="QTK475" s="58"/>
      <c r="QTL475" s="58"/>
      <c r="QTM475" s="58"/>
      <c r="QTN475" s="58"/>
      <c r="QTO475" s="58"/>
      <c r="QTP475" s="58"/>
      <c r="QTQ475" s="58"/>
      <c r="QTR475" s="58"/>
      <c r="QTS475" s="58"/>
      <c r="QTT475" s="58"/>
      <c r="QTU475" s="58"/>
      <c r="QTV475" s="58"/>
      <c r="QTW475" s="58"/>
      <c r="QTX475" s="58"/>
      <c r="QTY475" s="58"/>
      <c r="QTZ475" s="58"/>
      <c r="QUA475" s="58"/>
      <c r="QUB475" s="58"/>
      <c r="QUC475" s="58"/>
      <c r="QUD475" s="58"/>
      <c r="QUE475" s="58"/>
      <c r="QUF475" s="58"/>
      <c r="QUG475" s="58"/>
      <c r="QUH475" s="58"/>
      <c r="QUI475" s="58"/>
      <c r="QUJ475" s="58"/>
      <c r="QUK475" s="58"/>
      <c r="QUL475" s="58"/>
      <c r="QUM475" s="58"/>
      <c r="QUN475" s="58"/>
      <c r="QUO475" s="58"/>
      <c r="QUP475" s="58"/>
      <c r="QUQ475" s="58"/>
      <c r="QUR475" s="58"/>
      <c r="QUS475" s="58"/>
      <c r="QUT475" s="58"/>
      <c r="QUU475" s="58"/>
      <c r="QUV475" s="58"/>
      <c r="QUW475" s="58"/>
      <c r="QUX475" s="58"/>
      <c r="QUY475" s="58"/>
      <c r="QUZ475" s="58"/>
      <c r="QVA475" s="58"/>
      <c r="QVB475" s="58"/>
      <c r="QVC475" s="58"/>
      <c r="QVD475" s="58"/>
      <c r="QVE475" s="58"/>
      <c r="QVF475" s="58"/>
      <c r="QVG475" s="58"/>
      <c r="QVH475" s="58"/>
      <c r="QVI475" s="58"/>
      <c r="QVJ475" s="58"/>
      <c r="QVK475" s="58"/>
      <c r="QVL475" s="58"/>
      <c r="QVM475" s="58"/>
      <c r="QVN475" s="58"/>
      <c r="QVO475" s="58"/>
      <c r="QVP475" s="58"/>
      <c r="QVQ475" s="58"/>
      <c r="QVR475" s="58"/>
      <c r="QVS475" s="58"/>
      <c r="QVT475" s="58"/>
      <c r="QVU475" s="58"/>
      <c r="QVV475" s="58"/>
      <c r="QVW475" s="58"/>
      <c r="QVX475" s="58"/>
      <c r="QVY475" s="58"/>
      <c r="QVZ475" s="58"/>
      <c r="QWA475" s="58"/>
      <c r="QWB475" s="58"/>
      <c r="QWC475" s="58"/>
      <c r="QWD475" s="58"/>
      <c r="QWE475" s="58"/>
      <c r="QWF475" s="58"/>
      <c r="QWG475" s="58"/>
      <c r="QWH475" s="58"/>
      <c r="QWI475" s="58"/>
      <c r="QWJ475" s="58"/>
      <c r="QWK475" s="58"/>
      <c r="QWL475" s="58"/>
      <c r="QWM475" s="58"/>
      <c r="QWN475" s="58"/>
      <c r="QWO475" s="58"/>
      <c r="QWP475" s="58"/>
      <c r="QWQ475" s="58"/>
      <c r="QWR475" s="58"/>
      <c r="QWS475" s="58"/>
      <c r="QWT475" s="58"/>
      <c r="QWU475" s="58"/>
      <c r="QWV475" s="58"/>
      <c r="QWW475" s="58"/>
      <c r="QWX475" s="58"/>
      <c r="QWY475" s="58"/>
      <c r="QWZ475" s="58"/>
      <c r="QXA475" s="58"/>
      <c r="QXB475" s="58"/>
      <c r="QXC475" s="58"/>
      <c r="QXD475" s="58"/>
      <c r="QXE475" s="58"/>
      <c r="QXF475" s="58"/>
      <c r="QXG475" s="58"/>
      <c r="QXH475" s="58"/>
      <c r="QXI475" s="58"/>
      <c r="QXJ475" s="58"/>
      <c r="QXK475" s="58"/>
      <c r="QXL475" s="58"/>
      <c r="QXM475" s="58"/>
      <c r="QXN475" s="58"/>
      <c r="QXO475" s="58"/>
      <c r="QXP475" s="58"/>
      <c r="QXQ475" s="58"/>
      <c r="QXR475" s="58"/>
      <c r="QXS475" s="58"/>
      <c r="QXT475" s="58"/>
      <c r="QXU475" s="58"/>
      <c r="QXV475" s="58"/>
      <c r="QXW475" s="58"/>
      <c r="QXX475" s="58"/>
      <c r="QXY475" s="58"/>
      <c r="QXZ475" s="58"/>
      <c r="QYA475" s="58"/>
      <c r="QYB475" s="58"/>
      <c r="QYC475" s="58"/>
      <c r="QYD475" s="58"/>
      <c r="QYE475" s="58"/>
      <c r="QYF475" s="58"/>
      <c r="QYG475" s="58"/>
      <c r="QYH475" s="58"/>
      <c r="QYI475" s="58"/>
      <c r="QYJ475" s="58"/>
      <c r="QYK475" s="58"/>
      <c r="QYL475" s="58"/>
      <c r="QYM475" s="58"/>
      <c r="QYN475" s="58"/>
      <c r="QYO475" s="58"/>
      <c r="QYP475" s="58"/>
      <c r="QYQ475" s="58"/>
      <c r="QYR475" s="58"/>
      <c r="QYS475" s="58"/>
      <c r="QYT475" s="58"/>
      <c r="QYU475" s="58"/>
      <c r="QYV475" s="58"/>
      <c r="QYW475" s="58"/>
      <c r="QYX475" s="58"/>
      <c r="QYY475" s="58"/>
      <c r="QYZ475" s="58"/>
      <c r="QZA475" s="58"/>
      <c r="QZB475" s="58"/>
      <c r="QZC475" s="58"/>
      <c r="QZD475" s="58"/>
      <c r="QZE475" s="58"/>
      <c r="QZF475" s="58"/>
      <c r="QZG475" s="58"/>
      <c r="QZH475" s="58"/>
      <c r="QZI475" s="58"/>
      <c r="QZJ475" s="58"/>
      <c r="QZK475" s="58"/>
      <c r="QZL475" s="58"/>
      <c r="QZM475" s="58"/>
      <c r="QZN475" s="58"/>
      <c r="QZO475" s="58"/>
      <c r="QZP475" s="58"/>
      <c r="QZQ475" s="58"/>
      <c r="QZR475" s="58"/>
      <c r="QZS475" s="58"/>
      <c r="QZT475" s="58"/>
      <c r="QZU475" s="58"/>
      <c r="QZV475" s="58"/>
      <c r="QZW475" s="58"/>
      <c r="QZX475" s="58"/>
      <c r="QZY475" s="58"/>
      <c r="QZZ475" s="58"/>
      <c r="RAA475" s="58"/>
      <c r="RAB475" s="58"/>
      <c r="RAC475" s="58"/>
      <c r="RAD475" s="58"/>
      <c r="RAE475" s="58"/>
      <c r="RAF475" s="58"/>
      <c r="RAG475" s="58"/>
      <c r="RAH475" s="58"/>
      <c r="RAI475" s="58"/>
      <c r="RAJ475" s="58"/>
      <c r="RAK475" s="58"/>
      <c r="RAL475" s="58"/>
      <c r="RAM475" s="58"/>
      <c r="RAN475" s="58"/>
      <c r="RAO475" s="58"/>
      <c r="RAP475" s="58"/>
      <c r="RAQ475" s="58"/>
      <c r="RAR475" s="58"/>
      <c r="RAS475" s="58"/>
      <c r="RAT475" s="58"/>
      <c r="RAU475" s="58"/>
      <c r="RAV475" s="58"/>
      <c r="RAW475" s="58"/>
      <c r="RAX475" s="58"/>
      <c r="RAY475" s="58"/>
      <c r="RAZ475" s="58"/>
      <c r="RBA475" s="58"/>
      <c r="RBB475" s="58"/>
      <c r="RBC475" s="58"/>
      <c r="RBD475" s="58"/>
      <c r="RBE475" s="58"/>
      <c r="RBF475" s="58"/>
      <c r="RBG475" s="58"/>
      <c r="RBH475" s="58"/>
      <c r="RBI475" s="58"/>
      <c r="RBJ475" s="58"/>
      <c r="RBK475" s="58"/>
      <c r="RBL475" s="58"/>
      <c r="RBM475" s="58"/>
      <c r="RBN475" s="58"/>
      <c r="RBO475" s="58"/>
      <c r="RBP475" s="58"/>
      <c r="RBQ475" s="58"/>
      <c r="RBR475" s="58"/>
      <c r="RBS475" s="58"/>
      <c r="RBT475" s="58"/>
      <c r="RBU475" s="58"/>
      <c r="RBV475" s="58"/>
      <c r="RBW475" s="58"/>
      <c r="RBX475" s="58"/>
      <c r="RBY475" s="58"/>
      <c r="RBZ475" s="58"/>
      <c r="RCA475" s="58"/>
      <c r="RCB475" s="58"/>
      <c r="RCC475" s="58"/>
      <c r="RCD475" s="58"/>
      <c r="RCE475" s="58"/>
      <c r="RCF475" s="58"/>
      <c r="RCG475" s="58"/>
      <c r="RCH475" s="58"/>
      <c r="RCI475" s="58"/>
      <c r="RCJ475" s="58"/>
      <c r="RCK475" s="58"/>
      <c r="RCL475" s="58"/>
      <c r="RCM475" s="58"/>
      <c r="RCN475" s="58"/>
      <c r="RCO475" s="58"/>
      <c r="RCP475" s="58"/>
      <c r="RCQ475" s="58"/>
      <c r="RCR475" s="58"/>
      <c r="RCS475" s="58"/>
      <c r="RCT475" s="58"/>
      <c r="RCU475" s="58"/>
      <c r="RCV475" s="58"/>
      <c r="RCW475" s="58"/>
      <c r="RCX475" s="58"/>
      <c r="RCY475" s="58"/>
      <c r="RCZ475" s="58"/>
      <c r="RDA475" s="58"/>
      <c r="RDB475" s="58"/>
      <c r="RDC475" s="58"/>
      <c r="RDD475" s="58"/>
      <c r="RDE475" s="58"/>
      <c r="RDF475" s="58"/>
      <c r="RDG475" s="58"/>
      <c r="RDH475" s="58"/>
      <c r="RDI475" s="58"/>
      <c r="RDJ475" s="58"/>
      <c r="RDK475" s="58"/>
      <c r="RDL475" s="58"/>
      <c r="RDM475" s="58"/>
      <c r="RDN475" s="58"/>
      <c r="RDO475" s="58"/>
      <c r="RDP475" s="58"/>
      <c r="RDQ475" s="58"/>
      <c r="RDR475" s="58"/>
      <c r="RDS475" s="58"/>
      <c r="RDT475" s="58"/>
      <c r="RDU475" s="58"/>
      <c r="RDV475" s="58"/>
      <c r="RDW475" s="58"/>
      <c r="RDX475" s="58"/>
      <c r="RDY475" s="58"/>
      <c r="RDZ475" s="58"/>
      <c r="REA475" s="58"/>
      <c r="REB475" s="58"/>
      <c r="REC475" s="58"/>
      <c r="RED475" s="58"/>
      <c r="REE475" s="58"/>
      <c r="REF475" s="58"/>
      <c r="REG475" s="58"/>
      <c r="REH475" s="58"/>
      <c r="REI475" s="58"/>
      <c r="REJ475" s="58"/>
      <c r="REK475" s="58"/>
      <c r="REL475" s="58"/>
      <c r="REM475" s="58"/>
      <c r="REN475" s="58"/>
      <c r="REO475" s="58"/>
      <c r="REP475" s="58"/>
      <c r="REQ475" s="58"/>
      <c r="RER475" s="58"/>
      <c r="RES475" s="58"/>
      <c r="RET475" s="58"/>
      <c r="REU475" s="58"/>
      <c r="REV475" s="58"/>
      <c r="REW475" s="58"/>
      <c r="REX475" s="58"/>
      <c r="REY475" s="58"/>
      <c r="REZ475" s="58"/>
      <c r="RFA475" s="58"/>
      <c r="RFB475" s="58"/>
      <c r="RFC475" s="58"/>
      <c r="RFD475" s="58"/>
      <c r="RFE475" s="58"/>
      <c r="RFF475" s="58"/>
      <c r="RFG475" s="58"/>
      <c r="RFH475" s="58"/>
      <c r="RFI475" s="58"/>
      <c r="RFJ475" s="58"/>
      <c r="RFK475" s="58"/>
      <c r="RFL475" s="58"/>
      <c r="RFM475" s="58"/>
      <c r="RFN475" s="58"/>
      <c r="RFO475" s="58"/>
      <c r="RFP475" s="58"/>
      <c r="RFQ475" s="58"/>
      <c r="RFR475" s="58"/>
      <c r="RFS475" s="58"/>
      <c r="RFT475" s="58"/>
      <c r="RFU475" s="58"/>
      <c r="RFV475" s="58"/>
      <c r="RFW475" s="58"/>
      <c r="RFX475" s="58"/>
      <c r="RFY475" s="58"/>
      <c r="RFZ475" s="58"/>
      <c r="RGA475" s="58"/>
      <c r="RGB475" s="58"/>
      <c r="RGC475" s="58"/>
      <c r="RGD475" s="58"/>
      <c r="RGE475" s="58"/>
      <c r="RGF475" s="58"/>
      <c r="RGG475" s="58"/>
      <c r="RGH475" s="58"/>
      <c r="RGI475" s="58"/>
      <c r="RGJ475" s="58"/>
      <c r="RGK475" s="58"/>
      <c r="RGL475" s="58"/>
      <c r="RGM475" s="58"/>
      <c r="RGN475" s="58"/>
      <c r="RGO475" s="58"/>
      <c r="RGP475" s="58"/>
      <c r="RGQ475" s="58"/>
      <c r="RGR475" s="58"/>
      <c r="RGS475" s="58"/>
      <c r="RGT475" s="58"/>
      <c r="RGU475" s="58"/>
      <c r="RGV475" s="58"/>
      <c r="RGW475" s="58"/>
      <c r="RGX475" s="58"/>
      <c r="RGY475" s="58"/>
      <c r="RGZ475" s="58"/>
      <c r="RHA475" s="58"/>
      <c r="RHB475" s="58"/>
      <c r="RHC475" s="58"/>
      <c r="RHD475" s="58"/>
      <c r="RHE475" s="58"/>
      <c r="RHF475" s="58"/>
      <c r="RHG475" s="58"/>
      <c r="RHH475" s="58"/>
      <c r="RHI475" s="58"/>
      <c r="RHJ475" s="58"/>
      <c r="RHK475" s="58"/>
      <c r="RHL475" s="58"/>
      <c r="RHM475" s="58"/>
      <c r="RHN475" s="58"/>
      <c r="RHO475" s="58"/>
      <c r="RHP475" s="58"/>
      <c r="RHQ475" s="58"/>
      <c r="RHR475" s="58"/>
      <c r="RHS475" s="58"/>
      <c r="RHT475" s="58"/>
      <c r="RHU475" s="58"/>
      <c r="RHV475" s="58"/>
      <c r="RHW475" s="58"/>
      <c r="RHX475" s="58"/>
      <c r="RHY475" s="58"/>
      <c r="RHZ475" s="58"/>
      <c r="RIA475" s="58"/>
      <c r="RIB475" s="58"/>
      <c r="RIC475" s="58"/>
      <c r="RID475" s="58"/>
      <c r="RIE475" s="58"/>
      <c r="RIF475" s="58"/>
      <c r="RIG475" s="58"/>
      <c r="RIH475" s="58"/>
      <c r="RII475" s="58"/>
      <c r="RIJ475" s="58"/>
      <c r="RIK475" s="58"/>
      <c r="RIL475" s="58"/>
      <c r="RIM475" s="58"/>
      <c r="RIN475" s="58"/>
      <c r="RIO475" s="58"/>
      <c r="RIP475" s="58"/>
      <c r="RIQ475" s="58"/>
      <c r="RIR475" s="58"/>
      <c r="RIS475" s="58"/>
      <c r="RIT475" s="58"/>
      <c r="RIU475" s="58"/>
      <c r="RIV475" s="58"/>
      <c r="RIW475" s="58"/>
      <c r="RIX475" s="58"/>
      <c r="RIY475" s="58"/>
      <c r="RIZ475" s="58"/>
      <c r="RJA475" s="58"/>
      <c r="RJB475" s="58"/>
      <c r="RJC475" s="58"/>
      <c r="RJD475" s="58"/>
      <c r="RJE475" s="58"/>
      <c r="RJF475" s="58"/>
      <c r="RJG475" s="58"/>
      <c r="RJH475" s="58"/>
      <c r="RJI475" s="58"/>
      <c r="RJJ475" s="58"/>
      <c r="RJK475" s="58"/>
      <c r="RJL475" s="58"/>
      <c r="RJM475" s="58"/>
      <c r="RJN475" s="58"/>
      <c r="RJO475" s="58"/>
      <c r="RJP475" s="58"/>
      <c r="RJQ475" s="58"/>
      <c r="RJR475" s="58"/>
      <c r="RJS475" s="58"/>
      <c r="RJT475" s="58"/>
      <c r="RJU475" s="58"/>
      <c r="RJV475" s="58"/>
      <c r="RJW475" s="58"/>
      <c r="RJX475" s="58"/>
      <c r="RJY475" s="58"/>
      <c r="RJZ475" s="58"/>
      <c r="RKA475" s="58"/>
      <c r="RKB475" s="58"/>
      <c r="RKC475" s="58"/>
      <c r="RKD475" s="58"/>
      <c r="RKE475" s="58"/>
      <c r="RKF475" s="58"/>
      <c r="RKG475" s="58"/>
      <c r="RKH475" s="58"/>
      <c r="RKI475" s="58"/>
      <c r="RKJ475" s="58"/>
      <c r="RKK475" s="58"/>
      <c r="RKL475" s="58"/>
      <c r="RKM475" s="58"/>
      <c r="RKN475" s="58"/>
      <c r="RKO475" s="58"/>
      <c r="RKP475" s="58"/>
      <c r="RKQ475" s="58"/>
      <c r="RKR475" s="58"/>
      <c r="RKS475" s="58"/>
      <c r="RKT475" s="58"/>
      <c r="RKU475" s="58"/>
      <c r="RKV475" s="58"/>
      <c r="RKW475" s="58"/>
      <c r="RKX475" s="58"/>
      <c r="RKY475" s="58"/>
      <c r="RKZ475" s="58"/>
      <c r="RLA475" s="58"/>
      <c r="RLB475" s="58"/>
      <c r="RLC475" s="58"/>
      <c r="RLD475" s="58"/>
      <c r="RLE475" s="58"/>
      <c r="RLF475" s="58"/>
      <c r="RLG475" s="58"/>
      <c r="RLH475" s="58"/>
      <c r="RLI475" s="58"/>
      <c r="RLJ475" s="58"/>
      <c r="RLK475" s="58"/>
      <c r="RLL475" s="58"/>
      <c r="RLM475" s="58"/>
      <c r="RLN475" s="58"/>
      <c r="RLO475" s="58"/>
      <c r="RLP475" s="58"/>
      <c r="RLQ475" s="58"/>
      <c r="RLR475" s="58"/>
      <c r="RLS475" s="58"/>
      <c r="RLT475" s="58"/>
      <c r="RLU475" s="58"/>
      <c r="RLV475" s="58"/>
      <c r="RLW475" s="58"/>
      <c r="RLX475" s="58"/>
      <c r="RLY475" s="58"/>
      <c r="RLZ475" s="58"/>
      <c r="RMA475" s="58"/>
      <c r="RMB475" s="58"/>
      <c r="RMC475" s="58"/>
      <c r="RMD475" s="58"/>
      <c r="RME475" s="58"/>
      <c r="RMF475" s="58"/>
      <c r="RMG475" s="58"/>
      <c r="RMH475" s="58"/>
      <c r="RMI475" s="58"/>
      <c r="RMJ475" s="58"/>
      <c r="RMK475" s="58"/>
      <c r="RML475" s="58"/>
      <c r="RMM475" s="58"/>
      <c r="RMN475" s="58"/>
      <c r="RMO475" s="58"/>
      <c r="RMP475" s="58"/>
      <c r="RMQ475" s="58"/>
      <c r="RMR475" s="58"/>
      <c r="RMS475" s="58"/>
      <c r="RMT475" s="58"/>
      <c r="RMU475" s="58"/>
      <c r="RMV475" s="58"/>
      <c r="RMW475" s="58"/>
      <c r="RMX475" s="58"/>
      <c r="RMY475" s="58"/>
      <c r="RMZ475" s="58"/>
      <c r="RNA475" s="58"/>
      <c r="RNB475" s="58"/>
      <c r="RNC475" s="58"/>
      <c r="RND475" s="58"/>
      <c r="RNE475" s="58"/>
      <c r="RNF475" s="58"/>
      <c r="RNG475" s="58"/>
      <c r="RNH475" s="58"/>
      <c r="RNI475" s="58"/>
      <c r="RNJ475" s="58"/>
      <c r="RNK475" s="58"/>
      <c r="RNL475" s="58"/>
      <c r="RNM475" s="58"/>
      <c r="RNN475" s="58"/>
      <c r="RNO475" s="58"/>
      <c r="RNP475" s="58"/>
      <c r="RNQ475" s="58"/>
      <c r="RNR475" s="58"/>
      <c r="RNS475" s="58"/>
      <c r="RNT475" s="58"/>
      <c r="RNU475" s="58"/>
      <c r="RNV475" s="58"/>
      <c r="RNW475" s="58"/>
      <c r="RNX475" s="58"/>
      <c r="RNY475" s="58"/>
      <c r="RNZ475" s="58"/>
      <c r="ROA475" s="58"/>
      <c r="ROB475" s="58"/>
      <c r="ROC475" s="58"/>
      <c r="ROD475" s="58"/>
      <c r="ROE475" s="58"/>
      <c r="ROF475" s="58"/>
      <c r="ROG475" s="58"/>
      <c r="ROH475" s="58"/>
      <c r="ROI475" s="58"/>
      <c r="ROJ475" s="58"/>
      <c r="ROK475" s="58"/>
      <c r="ROL475" s="58"/>
      <c r="ROM475" s="58"/>
      <c r="RON475" s="58"/>
      <c r="ROO475" s="58"/>
      <c r="ROP475" s="58"/>
      <c r="ROQ475" s="58"/>
      <c r="ROR475" s="58"/>
      <c r="ROS475" s="58"/>
      <c r="ROT475" s="58"/>
      <c r="ROU475" s="58"/>
      <c r="ROV475" s="58"/>
      <c r="ROW475" s="58"/>
      <c r="ROX475" s="58"/>
      <c r="ROY475" s="58"/>
      <c r="ROZ475" s="58"/>
      <c r="RPA475" s="58"/>
      <c r="RPB475" s="58"/>
      <c r="RPC475" s="58"/>
      <c r="RPD475" s="58"/>
      <c r="RPE475" s="58"/>
      <c r="RPF475" s="58"/>
      <c r="RPG475" s="58"/>
      <c r="RPH475" s="58"/>
      <c r="RPI475" s="58"/>
      <c r="RPJ475" s="58"/>
      <c r="RPK475" s="58"/>
      <c r="RPL475" s="58"/>
      <c r="RPM475" s="58"/>
      <c r="RPN475" s="58"/>
      <c r="RPO475" s="58"/>
      <c r="RPP475" s="58"/>
      <c r="RPQ475" s="58"/>
      <c r="RPR475" s="58"/>
      <c r="RPS475" s="58"/>
      <c r="RPT475" s="58"/>
      <c r="RPU475" s="58"/>
      <c r="RPV475" s="58"/>
      <c r="RPW475" s="58"/>
      <c r="RPX475" s="58"/>
      <c r="RPY475" s="58"/>
      <c r="RPZ475" s="58"/>
      <c r="RQA475" s="58"/>
      <c r="RQB475" s="58"/>
      <c r="RQC475" s="58"/>
      <c r="RQD475" s="58"/>
      <c r="RQE475" s="58"/>
      <c r="RQF475" s="58"/>
      <c r="RQG475" s="58"/>
      <c r="RQH475" s="58"/>
      <c r="RQI475" s="58"/>
      <c r="RQJ475" s="58"/>
      <c r="RQK475" s="58"/>
      <c r="RQL475" s="58"/>
      <c r="RQM475" s="58"/>
      <c r="RQN475" s="58"/>
      <c r="RQO475" s="58"/>
      <c r="RQP475" s="58"/>
      <c r="RQQ475" s="58"/>
      <c r="RQR475" s="58"/>
      <c r="RQS475" s="58"/>
      <c r="RQT475" s="58"/>
      <c r="RQU475" s="58"/>
      <c r="RQV475" s="58"/>
      <c r="RQW475" s="58"/>
      <c r="RQX475" s="58"/>
      <c r="RQY475" s="58"/>
      <c r="RQZ475" s="58"/>
      <c r="RRA475" s="58"/>
      <c r="RRB475" s="58"/>
      <c r="RRC475" s="58"/>
      <c r="RRD475" s="58"/>
      <c r="RRE475" s="58"/>
      <c r="RRF475" s="58"/>
      <c r="RRG475" s="58"/>
      <c r="RRH475" s="58"/>
      <c r="RRI475" s="58"/>
      <c r="RRJ475" s="58"/>
      <c r="RRK475" s="58"/>
      <c r="RRL475" s="58"/>
      <c r="RRM475" s="58"/>
      <c r="RRN475" s="58"/>
      <c r="RRO475" s="58"/>
      <c r="RRP475" s="58"/>
      <c r="RRQ475" s="58"/>
      <c r="RRR475" s="58"/>
      <c r="RRS475" s="58"/>
      <c r="RRT475" s="58"/>
      <c r="RRU475" s="58"/>
      <c r="RRV475" s="58"/>
      <c r="RRW475" s="58"/>
      <c r="RRX475" s="58"/>
      <c r="RRY475" s="58"/>
      <c r="RRZ475" s="58"/>
      <c r="RSA475" s="58"/>
      <c r="RSB475" s="58"/>
      <c r="RSC475" s="58"/>
      <c r="RSD475" s="58"/>
      <c r="RSE475" s="58"/>
      <c r="RSF475" s="58"/>
      <c r="RSG475" s="58"/>
      <c r="RSH475" s="58"/>
      <c r="RSI475" s="58"/>
      <c r="RSJ475" s="58"/>
      <c r="RSK475" s="58"/>
      <c r="RSL475" s="58"/>
      <c r="RSM475" s="58"/>
      <c r="RSN475" s="58"/>
      <c r="RSO475" s="58"/>
      <c r="RSP475" s="58"/>
      <c r="RSQ475" s="58"/>
      <c r="RSR475" s="58"/>
      <c r="RSS475" s="58"/>
      <c r="RST475" s="58"/>
      <c r="RSU475" s="58"/>
      <c r="RSV475" s="58"/>
      <c r="RSW475" s="58"/>
      <c r="RSX475" s="58"/>
      <c r="RSY475" s="58"/>
      <c r="RSZ475" s="58"/>
      <c r="RTA475" s="58"/>
      <c r="RTB475" s="58"/>
      <c r="RTC475" s="58"/>
      <c r="RTD475" s="58"/>
      <c r="RTE475" s="58"/>
      <c r="RTF475" s="58"/>
      <c r="RTG475" s="58"/>
      <c r="RTH475" s="58"/>
      <c r="RTI475" s="58"/>
      <c r="RTJ475" s="58"/>
      <c r="RTK475" s="58"/>
      <c r="RTL475" s="58"/>
      <c r="RTM475" s="58"/>
      <c r="RTN475" s="58"/>
      <c r="RTO475" s="58"/>
      <c r="RTP475" s="58"/>
      <c r="RTQ475" s="58"/>
      <c r="RTR475" s="58"/>
      <c r="RTS475" s="58"/>
      <c r="RTT475" s="58"/>
      <c r="RTU475" s="58"/>
      <c r="RTV475" s="58"/>
      <c r="RTW475" s="58"/>
      <c r="RTX475" s="58"/>
      <c r="RTY475" s="58"/>
      <c r="RTZ475" s="58"/>
      <c r="RUA475" s="58"/>
      <c r="RUB475" s="58"/>
      <c r="RUC475" s="58"/>
      <c r="RUD475" s="58"/>
      <c r="RUE475" s="58"/>
      <c r="RUF475" s="58"/>
      <c r="RUG475" s="58"/>
      <c r="RUH475" s="58"/>
      <c r="RUI475" s="58"/>
      <c r="RUJ475" s="58"/>
      <c r="RUK475" s="58"/>
      <c r="RUL475" s="58"/>
      <c r="RUM475" s="58"/>
      <c r="RUN475" s="58"/>
      <c r="RUO475" s="58"/>
      <c r="RUP475" s="58"/>
      <c r="RUQ475" s="58"/>
      <c r="RUR475" s="58"/>
      <c r="RUS475" s="58"/>
      <c r="RUT475" s="58"/>
      <c r="RUU475" s="58"/>
      <c r="RUV475" s="58"/>
      <c r="RUW475" s="58"/>
      <c r="RUX475" s="58"/>
      <c r="RUY475" s="58"/>
      <c r="RUZ475" s="58"/>
      <c r="RVA475" s="58"/>
      <c r="RVB475" s="58"/>
      <c r="RVC475" s="58"/>
      <c r="RVD475" s="58"/>
      <c r="RVE475" s="58"/>
      <c r="RVF475" s="58"/>
      <c r="RVG475" s="58"/>
      <c r="RVH475" s="58"/>
      <c r="RVI475" s="58"/>
      <c r="RVJ475" s="58"/>
      <c r="RVK475" s="58"/>
      <c r="RVL475" s="58"/>
      <c r="RVM475" s="58"/>
      <c r="RVN475" s="58"/>
      <c r="RVO475" s="58"/>
      <c r="RVP475" s="58"/>
      <c r="RVQ475" s="58"/>
      <c r="RVR475" s="58"/>
      <c r="RVS475" s="58"/>
      <c r="RVT475" s="58"/>
      <c r="RVU475" s="58"/>
      <c r="RVV475" s="58"/>
      <c r="RVW475" s="58"/>
      <c r="RVX475" s="58"/>
      <c r="RVY475" s="58"/>
      <c r="RVZ475" s="58"/>
      <c r="RWA475" s="58"/>
      <c r="RWB475" s="58"/>
      <c r="RWC475" s="58"/>
      <c r="RWD475" s="58"/>
      <c r="RWE475" s="58"/>
      <c r="RWF475" s="58"/>
      <c r="RWG475" s="58"/>
      <c r="RWH475" s="58"/>
      <c r="RWI475" s="58"/>
      <c r="RWJ475" s="58"/>
      <c r="RWK475" s="58"/>
      <c r="RWL475" s="58"/>
      <c r="RWM475" s="58"/>
      <c r="RWN475" s="58"/>
      <c r="RWO475" s="58"/>
      <c r="RWP475" s="58"/>
      <c r="RWQ475" s="58"/>
      <c r="RWR475" s="58"/>
      <c r="RWS475" s="58"/>
      <c r="RWT475" s="58"/>
      <c r="RWU475" s="58"/>
      <c r="RWV475" s="58"/>
      <c r="RWW475" s="58"/>
      <c r="RWX475" s="58"/>
      <c r="RWY475" s="58"/>
      <c r="RWZ475" s="58"/>
      <c r="RXA475" s="58"/>
      <c r="RXB475" s="58"/>
      <c r="RXC475" s="58"/>
      <c r="RXD475" s="58"/>
      <c r="RXE475" s="58"/>
      <c r="RXF475" s="58"/>
      <c r="RXG475" s="58"/>
      <c r="RXH475" s="58"/>
      <c r="RXI475" s="58"/>
      <c r="RXJ475" s="58"/>
      <c r="RXK475" s="58"/>
      <c r="RXL475" s="58"/>
      <c r="RXM475" s="58"/>
      <c r="RXN475" s="58"/>
      <c r="RXO475" s="58"/>
      <c r="RXP475" s="58"/>
      <c r="RXQ475" s="58"/>
      <c r="RXR475" s="58"/>
      <c r="RXS475" s="58"/>
      <c r="RXT475" s="58"/>
      <c r="RXU475" s="58"/>
      <c r="RXV475" s="58"/>
      <c r="RXW475" s="58"/>
      <c r="RXX475" s="58"/>
      <c r="RXY475" s="58"/>
      <c r="RXZ475" s="58"/>
      <c r="RYA475" s="58"/>
      <c r="RYB475" s="58"/>
      <c r="RYC475" s="58"/>
      <c r="RYD475" s="58"/>
      <c r="RYE475" s="58"/>
      <c r="RYF475" s="58"/>
      <c r="RYG475" s="58"/>
      <c r="RYH475" s="58"/>
      <c r="RYI475" s="58"/>
      <c r="RYJ475" s="58"/>
      <c r="RYK475" s="58"/>
      <c r="RYL475" s="58"/>
      <c r="RYM475" s="58"/>
      <c r="RYN475" s="58"/>
      <c r="RYO475" s="58"/>
      <c r="RYP475" s="58"/>
      <c r="RYQ475" s="58"/>
      <c r="RYR475" s="58"/>
      <c r="RYS475" s="58"/>
      <c r="RYT475" s="58"/>
      <c r="RYU475" s="58"/>
      <c r="RYV475" s="58"/>
      <c r="RYW475" s="58"/>
      <c r="RYX475" s="58"/>
      <c r="RYY475" s="58"/>
      <c r="RYZ475" s="58"/>
      <c r="RZA475" s="58"/>
      <c r="RZB475" s="58"/>
      <c r="RZC475" s="58"/>
      <c r="RZD475" s="58"/>
      <c r="RZE475" s="58"/>
      <c r="RZF475" s="58"/>
      <c r="RZG475" s="58"/>
      <c r="RZH475" s="58"/>
      <c r="RZI475" s="58"/>
      <c r="RZJ475" s="58"/>
      <c r="RZK475" s="58"/>
      <c r="RZL475" s="58"/>
      <c r="RZM475" s="58"/>
      <c r="RZN475" s="58"/>
      <c r="RZO475" s="58"/>
      <c r="RZP475" s="58"/>
      <c r="RZQ475" s="58"/>
      <c r="RZR475" s="58"/>
      <c r="RZS475" s="58"/>
      <c r="RZT475" s="58"/>
      <c r="RZU475" s="58"/>
      <c r="RZV475" s="58"/>
      <c r="RZW475" s="58"/>
      <c r="RZX475" s="58"/>
      <c r="RZY475" s="58"/>
      <c r="RZZ475" s="58"/>
      <c r="SAA475" s="58"/>
      <c r="SAB475" s="58"/>
      <c r="SAC475" s="58"/>
      <c r="SAD475" s="58"/>
      <c r="SAE475" s="58"/>
      <c r="SAF475" s="58"/>
      <c r="SAG475" s="58"/>
      <c r="SAH475" s="58"/>
      <c r="SAI475" s="58"/>
      <c r="SAJ475" s="58"/>
      <c r="SAK475" s="58"/>
      <c r="SAL475" s="58"/>
      <c r="SAM475" s="58"/>
      <c r="SAN475" s="58"/>
      <c r="SAO475" s="58"/>
      <c r="SAP475" s="58"/>
      <c r="SAQ475" s="58"/>
      <c r="SAR475" s="58"/>
      <c r="SAS475" s="58"/>
      <c r="SAT475" s="58"/>
      <c r="SAU475" s="58"/>
      <c r="SAV475" s="58"/>
      <c r="SAW475" s="58"/>
      <c r="SAX475" s="58"/>
      <c r="SAY475" s="58"/>
      <c r="SAZ475" s="58"/>
      <c r="SBA475" s="58"/>
      <c r="SBB475" s="58"/>
      <c r="SBC475" s="58"/>
      <c r="SBD475" s="58"/>
      <c r="SBE475" s="58"/>
      <c r="SBF475" s="58"/>
      <c r="SBG475" s="58"/>
      <c r="SBH475" s="58"/>
      <c r="SBI475" s="58"/>
      <c r="SBJ475" s="58"/>
      <c r="SBK475" s="58"/>
      <c r="SBL475" s="58"/>
      <c r="SBM475" s="58"/>
      <c r="SBN475" s="58"/>
      <c r="SBO475" s="58"/>
      <c r="SBP475" s="58"/>
      <c r="SBQ475" s="58"/>
      <c r="SBR475" s="58"/>
      <c r="SBS475" s="58"/>
      <c r="SBT475" s="58"/>
      <c r="SBU475" s="58"/>
      <c r="SBV475" s="58"/>
      <c r="SBW475" s="58"/>
      <c r="SBX475" s="58"/>
      <c r="SBY475" s="58"/>
      <c r="SBZ475" s="58"/>
      <c r="SCA475" s="58"/>
      <c r="SCB475" s="58"/>
      <c r="SCC475" s="58"/>
      <c r="SCD475" s="58"/>
      <c r="SCE475" s="58"/>
      <c r="SCF475" s="58"/>
      <c r="SCG475" s="58"/>
      <c r="SCH475" s="58"/>
      <c r="SCI475" s="58"/>
      <c r="SCJ475" s="58"/>
      <c r="SCK475" s="58"/>
      <c r="SCL475" s="58"/>
      <c r="SCM475" s="58"/>
      <c r="SCN475" s="58"/>
      <c r="SCO475" s="58"/>
      <c r="SCP475" s="58"/>
      <c r="SCQ475" s="58"/>
      <c r="SCR475" s="58"/>
      <c r="SCS475" s="58"/>
      <c r="SCT475" s="58"/>
      <c r="SCU475" s="58"/>
      <c r="SCV475" s="58"/>
      <c r="SCW475" s="58"/>
      <c r="SCX475" s="58"/>
      <c r="SCY475" s="58"/>
      <c r="SCZ475" s="58"/>
      <c r="SDA475" s="58"/>
      <c r="SDB475" s="58"/>
      <c r="SDC475" s="58"/>
      <c r="SDD475" s="58"/>
      <c r="SDE475" s="58"/>
      <c r="SDF475" s="58"/>
      <c r="SDG475" s="58"/>
      <c r="SDH475" s="58"/>
      <c r="SDI475" s="58"/>
      <c r="SDJ475" s="58"/>
      <c r="SDK475" s="58"/>
      <c r="SDL475" s="58"/>
      <c r="SDM475" s="58"/>
      <c r="SDN475" s="58"/>
      <c r="SDO475" s="58"/>
      <c r="SDP475" s="58"/>
      <c r="SDQ475" s="58"/>
      <c r="SDR475" s="58"/>
      <c r="SDS475" s="58"/>
      <c r="SDT475" s="58"/>
      <c r="SDU475" s="58"/>
      <c r="SDV475" s="58"/>
      <c r="SDW475" s="58"/>
      <c r="SDX475" s="58"/>
      <c r="SDY475" s="58"/>
      <c r="SDZ475" s="58"/>
      <c r="SEA475" s="58"/>
      <c r="SEB475" s="58"/>
      <c r="SEC475" s="58"/>
      <c r="SED475" s="58"/>
      <c r="SEE475" s="58"/>
      <c r="SEF475" s="58"/>
      <c r="SEG475" s="58"/>
      <c r="SEH475" s="58"/>
      <c r="SEI475" s="58"/>
      <c r="SEJ475" s="58"/>
      <c r="SEK475" s="58"/>
      <c r="SEL475" s="58"/>
      <c r="SEM475" s="58"/>
      <c r="SEN475" s="58"/>
      <c r="SEO475" s="58"/>
      <c r="SEP475" s="58"/>
      <c r="SEQ475" s="58"/>
      <c r="SER475" s="58"/>
      <c r="SES475" s="58"/>
      <c r="SET475" s="58"/>
      <c r="SEU475" s="58"/>
      <c r="SEV475" s="58"/>
      <c r="SEW475" s="58"/>
      <c r="SEX475" s="58"/>
      <c r="SEY475" s="58"/>
      <c r="SEZ475" s="58"/>
      <c r="SFA475" s="58"/>
      <c r="SFB475" s="58"/>
      <c r="SFC475" s="58"/>
      <c r="SFD475" s="58"/>
      <c r="SFE475" s="58"/>
      <c r="SFF475" s="58"/>
      <c r="SFG475" s="58"/>
      <c r="SFH475" s="58"/>
      <c r="SFI475" s="58"/>
      <c r="SFJ475" s="58"/>
      <c r="SFK475" s="58"/>
      <c r="SFL475" s="58"/>
      <c r="SFM475" s="58"/>
      <c r="SFN475" s="58"/>
      <c r="SFO475" s="58"/>
      <c r="SFP475" s="58"/>
      <c r="SFQ475" s="58"/>
      <c r="SFR475" s="58"/>
      <c r="SFS475" s="58"/>
      <c r="SFT475" s="58"/>
      <c r="SFU475" s="58"/>
      <c r="SFV475" s="58"/>
      <c r="SFW475" s="58"/>
      <c r="SFX475" s="58"/>
      <c r="SFY475" s="58"/>
      <c r="SFZ475" s="58"/>
      <c r="SGA475" s="58"/>
      <c r="SGB475" s="58"/>
      <c r="SGC475" s="58"/>
      <c r="SGD475" s="58"/>
      <c r="SGE475" s="58"/>
      <c r="SGF475" s="58"/>
      <c r="SGG475" s="58"/>
      <c r="SGH475" s="58"/>
      <c r="SGI475" s="58"/>
      <c r="SGJ475" s="58"/>
      <c r="SGK475" s="58"/>
      <c r="SGL475" s="58"/>
      <c r="SGM475" s="58"/>
      <c r="SGN475" s="58"/>
      <c r="SGO475" s="58"/>
      <c r="SGP475" s="58"/>
      <c r="SGQ475" s="58"/>
      <c r="SGR475" s="58"/>
      <c r="SGS475" s="58"/>
      <c r="SGT475" s="58"/>
      <c r="SGU475" s="58"/>
      <c r="SGV475" s="58"/>
      <c r="SGW475" s="58"/>
      <c r="SGX475" s="58"/>
      <c r="SGY475" s="58"/>
      <c r="SGZ475" s="58"/>
      <c r="SHA475" s="58"/>
      <c r="SHB475" s="58"/>
      <c r="SHC475" s="58"/>
      <c r="SHD475" s="58"/>
      <c r="SHE475" s="58"/>
      <c r="SHF475" s="58"/>
      <c r="SHG475" s="58"/>
      <c r="SHH475" s="58"/>
      <c r="SHI475" s="58"/>
      <c r="SHJ475" s="58"/>
      <c r="SHK475" s="58"/>
      <c r="SHL475" s="58"/>
      <c r="SHM475" s="58"/>
      <c r="SHN475" s="58"/>
      <c r="SHO475" s="58"/>
      <c r="SHP475" s="58"/>
      <c r="SHQ475" s="58"/>
      <c r="SHR475" s="58"/>
      <c r="SHS475" s="58"/>
      <c r="SHT475" s="58"/>
      <c r="SHU475" s="58"/>
      <c r="SHV475" s="58"/>
      <c r="SHW475" s="58"/>
      <c r="SHX475" s="58"/>
      <c r="SHY475" s="58"/>
      <c r="SHZ475" s="58"/>
      <c r="SIA475" s="58"/>
      <c r="SIB475" s="58"/>
      <c r="SIC475" s="58"/>
      <c r="SID475" s="58"/>
      <c r="SIE475" s="58"/>
      <c r="SIF475" s="58"/>
      <c r="SIG475" s="58"/>
      <c r="SIH475" s="58"/>
      <c r="SII475" s="58"/>
      <c r="SIJ475" s="58"/>
      <c r="SIK475" s="58"/>
      <c r="SIL475" s="58"/>
      <c r="SIM475" s="58"/>
      <c r="SIN475" s="58"/>
      <c r="SIO475" s="58"/>
      <c r="SIP475" s="58"/>
      <c r="SIQ475" s="58"/>
      <c r="SIR475" s="58"/>
      <c r="SIS475" s="58"/>
      <c r="SIT475" s="58"/>
      <c r="SIU475" s="58"/>
      <c r="SIV475" s="58"/>
      <c r="SIW475" s="58"/>
      <c r="SIX475" s="58"/>
      <c r="SIY475" s="58"/>
      <c r="SIZ475" s="58"/>
      <c r="SJA475" s="58"/>
      <c r="SJB475" s="58"/>
      <c r="SJC475" s="58"/>
      <c r="SJD475" s="58"/>
      <c r="SJE475" s="58"/>
      <c r="SJF475" s="58"/>
      <c r="SJG475" s="58"/>
      <c r="SJH475" s="58"/>
      <c r="SJI475" s="58"/>
      <c r="SJJ475" s="58"/>
      <c r="SJK475" s="58"/>
      <c r="SJL475" s="58"/>
      <c r="SJM475" s="58"/>
      <c r="SJN475" s="58"/>
      <c r="SJO475" s="58"/>
      <c r="SJP475" s="58"/>
      <c r="SJQ475" s="58"/>
      <c r="SJR475" s="58"/>
      <c r="SJS475" s="58"/>
      <c r="SJT475" s="58"/>
      <c r="SJU475" s="58"/>
      <c r="SJV475" s="58"/>
      <c r="SJW475" s="58"/>
      <c r="SJX475" s="58"/>
      <c r="SJY475" s="58"/>
      <c r="SJZ475" s="58"/>
      <c r="SKA475" s="58"/>
      <c r="SKB475" s="58"/>
      <c r="SKC475" s="58"/>
      <c r="SKD475" s="58"/>
      <c r="SKE475" s="58"/>
      <c r="SKF475" s="58"/>
      <c r="SKG475" s="58"/>
      <c r="SKH475" s="58"/>
      <c r="SKI475" s="58"/>
      <c r="SKJ475" s="58"/>
      <c r="SKK475" s="58"/>
      <c r="SKL475" s="58"/>
      <c r="SKM475" s="58"/>
      <c r="SKN475" s="58"/>
      <c r="SKO475" s="58"/>
      <c r="SKP475" s="58"/>
      <c r="SKQ475" s="58"/>
      <c r="SKR475" s="58"/>
      <c r="SKS475" s="58"/>
      <c r="SKT475" s="58"/>
      <c r="SKU475" s="58"/>
      <c r="SKV475" s="58"/>
      <c r="SKW475" s="58"/>
      <c r="SKX475" s="58"/>
      <c r="SKY475" s="58"/>
      <c r="SKZ475" s="58"/>
      <c r="SLA475" s="58"/>
      <c r="SLB475" s="58"/>
      <c r="SLC475" s="58"/>
      <c r="SLD475" s="58"/>
      <c r="SLE475" s="58"/>
      <c r="SLF475" s="58"/>
      <c r="SLG475" s="58"/>
      <c r="SLH475" s="58"/>
      <c r="SLI475" s="58"/>
      <c r="SLJ475" s="58"/>
      <c r="SLK475" s="58"/>
      <c r="SLL475" s="58"/>
      <c r="SLM475" s="58"/>
      <c r="SLN475" s="58"/>
      <c r="SLO475" s="58"/>
      <c r="SLP475" s="58"/>
      <c r="SLQ475" s="58"/>
      <c r="SLR475" s="58"/>
      <c r="SLS475" s="58"/>
      <c r="SLT475" s="58"/>
      <c r="SLU475" s="58"/>
      <c r="SLV475" s="58"/>
      <c r="SLW475" s="58"/>
      <c r="SLX475" s="58"/>
      <c r="SLY475" s="58"/>
      <c r="SLZ475" s="58"/>
      <c r="SMA475" s="58"/>
      <c r="SMB475" s="58"/>
      <c r="SMC475" s="58"/>
      <c r="SMD475" s="58"/>
      <c r="SME475" s="58"/>
      <c r="SMF475" s="58"/>
      <c r="SMG475" s="58"/>
      <c r="SMH475" s="58"/>
      <c r="SMI475" s="58"/>
      <c r="SMJ475" s="58"/>
      <c r="SMK475" s="58"/>
      <c r="SML475" s="58"/>
      <c r="SMM475" s="58"/>
      <c r="SMN475" s="58"/>
      <c r="SMO475" s="58"/>
      <c r="SMP475" s="58"/>
      <c r="SMQ475" s="58"/>
      <c r="SMR475" s="58"/>
      <c r="SMS475" s="58"/>
      <c r="SMT475" s="58"/>
      <c r="SMU475" s="58"/>
      <c r="SMV475" s="58"/>
      <c r="SMW475" s="58"/>
      <c r="SMX475" s="58"/>
      <c r="SMY475" s="58"/>
      <c r="SMZ475" s="58"/>
      <c r="SNA475" s="58"/>
      <c r="SNB475" s="58"/>
      <c r="SNC475" s="58"/>
      <c r="SND475" s="58"/>
      <c r="SNE475" s="58"/>
      <c r="SNF475" s="58"/>
      <c r="SNG475" s="58"/>
      <c r="SNH475" s="58"/>
      <c r="SNI475" s="58"/>
      <c r="SNJ475" s="58"/>
      <c r="SNK475" s="58"/>
      <c r="SNL475" s="58"/>
      <c r="SNM475" s="58"/>
      <c r="SNN475" s="58"/>
      <c r="SNO475" s="58"/>
      <c r="SNP475" s="58"/>
      <c r="SNQ475" s="58"/>
      <c r="SNR475" s="58"/>
      <c r="SNS475" s="58"/>
      <c r="SNT475" s="58"/>
      <c r="SNU475" s="58"/>
      <c r="SNV475" s="58"/>
      <c r="SNW475" s="58"/>
      <c r="SNX475" s="58"/>
      <c r="SNY475" s="58"/>
      <c r="SNZ475" s="58"/>
      <c r="SOA475" s="58"/>
      <c r="SOB475" s="58"/>
      <c r="SOC475" s="58"/>
      <c r="SOD475" s="58"/>
      <c r="SOE475" s="58"/>
      <c r="SOF475" s="58"/>
      <c r="SOG475" s="58"/>
      <c r="SOH475" s="58"/>
      <c r="SOI475" s="58"/>
      <c r="SOJ475" s="58"/>
      <c r="SOK475" s="58"/>
      <c r="SOL475" s="58"/>
      <c r="SOM475" s="58"/>
      <c r="SON475" s="58"/>
      <c r="SOO475" s="58"/>
      <c r="SOP475" s="58"/>
      <c r="SOQ475" s="58"/>
      <c r="SOR475" s="58"/>
      <c r="SOS475" s="58"/>
      <c r="SOT475" s="58"/>
      <c r="SOU475" s="58"/>
      <c r="SOV475" s="58"/>
      <c r="SOW475" s="58"/>
      <c r="SOX475" s="58"/>
      <c r="SOY475" s="58"/>
      <c r="SOZ475" s="58"/>
      <c r="SPA475" s="58"/>
      <c r="SPB475" s="58"/>
      <c r="SPC475" s="58"/>
      <c r="SPD475" s="58"/>
      <c r="SPE475" s="58"/>
      <c r="SPF475" s="58"/>
      <c r="SPG475" s="58"/>
      <c r="SPH475" s="58"/>
      <c r="SPI475" s="58"/>
      <c r="SPJ475" s="58"/>
      <c r="SPK475" s="58"/>
      <c r="SPL475" s="58"/>
      <c r="SPM475" s="58"/>
      <c r="SPN475" s="58"/>
      <c r="SPO475" s="58"/>
      <c r="SPP475" s="58"/>
      <c r="SPQ475" s="58"/>
      <c r="SPR475" s="58"/>
      <c r="SPS475" s="58"/>
      <c r="SPT475" s="58"/>
      <c r="SPU475" s="58"/>
      <c r="SPV475" s="58"/>
      <c r="SPW475" s="58"/>
      <c r="SPX475" s="58"/>
      <c r="SPY475" s="58"/>
      <c r="SPZ475" s="58"/>
      <c r="SQA475" s="58"/>
      <c r="SQB475" s="58"/>
      <c r="SQC475" s="58"/>
      <c r="SQD475" s="58"/>
      <c r="SQE475" s="58"/>
      <c r="SQF475" s="58"/>
      <c r="SQG475" s="58"/>
      <c r="SQH475" s="58"/>
      <c r="SQI475" s="58"/>
      <c r="SQJ475" s="58"/>
      <c r="SQK475" s="58"/>
      <c r="SQL475" s="58"/>
      <c r="SQM475" s="58"/>
      <c r="SQN475" s="58"/>
      <c r="SQO475" s="58"/>
      <c r="SQP475" s="58"/>
      <c r="SQQ475" s="58"/>
      <c r="SQR475" s="58"/>
      <c r="SQS475" s="58"/>
      <c r="SQT475" s="58"/>
      <c r="SQU475" s="58"/>
      <c r="SQV475" s="58"/>
      <c r="SQW475" s="58"/>
      <c r="SQX475" s="58"/>
      <c r="SQY475" s="58"/>
      <c r="SQZ475" s="58"/>
      <c r="SRA475" s="58"/>
      <c r="SRB475" s="58"/>
      <c r="SRC475" s="58"/>
      <c r="SRD475" s="58"/>
      <c r="SRE475" s="58"/>
      <c r="SRF475" s="58"/>
      <c r="SRG475" s="58"/>
      <c r="SRH475" s="58"/>
      <c r="SRI475" s="58"/>
      <c r="SRJ475" s="58"/>
      <c r="SRK475" s="58"/>
      <c r="SRL475" s="58"/>
      <c r="SRM475" s="58"/>
      <c r="SRN475" s="58"/>
      <c r="SRO475" s="58"/>
      <c r="SRP475" s="58"/>
      <c r="SRQ475" s="58"/>
      <c r="SRR475" s="58"/>
      <c r="SRS475" s="58"/>
      <c r="SRT475" s="58"/>
      <c r="SRU475" s="58"/>
      <c r="SRV475" s="58"/>
      <c r="SRW475" s="58"/>
      <c r="SRX475" s="58"/>
      <c r="SRY475" s="58"/>
      <c r="SRZ475" s="58"/>
      <c r="SSA475" s="58"/>
      <c r="SSB475" s="58"/>
      <c r="SSC475" s="58"/>
      <c r="SSD475" s="58"/>
      <c r="SSE475" s="58"/>
      <c r="SSF475" s="58"/>
      <c r="SSG475" s="58"/>
      <c r="SSH475" s="58"/>
      <c r="SSI475" s="58"/>
      <c r="SSJ475" s="58"/>
      <c r="SSK475" s="58"/>
      <c r="SSL475" s="58"/>
      <c r="SSM475" s="58"/>
      <c r="SSN475" s="58"/>
      <c r="SSO475" s="58"/>
      <c r="SSP475" s="58"/>
      <c r="SSQ475" s="58"/>
      <c r="SSR475" s="58"/>
      <c r="SSS475" s="58"/>
      <c r="SST475" s="58"/>
      <c r="SSU475" s="58"/>
      <c r="SSV475" s="58"/>
      <c r="SSW475" s="58"/>
      <c r="SSX475" s="58"/>
      <c r="SSY475" s="58"/>
      <c r="SSZ475" s="58"/>
      <c r="STA475" s="58"/>
      <c r="STB475" s="58"/>
      <c r="STC475" s="58"/>
      <c r="STD475" s="58"/>
      <c r="STE475" s="58"/>
      <c r="STF475" s="58"/>
      <c r="STG475" s="58"/>
      <c r="STH475" s="58"/>
      <c r="STI475" s="58"/>
      <c r="STJ475" s="58"/>
      <c r="STK475" s="58"/>
      <c r="STL475" s="58"/>
      <c r="STM475" s="58"/>
      <c r="STN475" s="58"/>
      <c r="STO475" s="58"/>
      <c r="STP475" s="58"/>
      <c r="STQ475" s="58"/>
      <c r="STR475" s="58"/>
      <c r="STS475" s="58"/>
      <c r="STT475" s="58"/>
      <c r="STU475" s="58"/>
      <c r="STV475" s="58"/>
      <c r="STW475" s="58"/>
      <c r="STX475" s="58"/>
      <c r="STY475" s="58"/>
      <c r="STZ475" s="58"/>
      <c r="SUA475" s="58"/>
      <c r="SUB475" s="58"/>
      <c r="SUC475" s="58"/>
      <c r="SUD475" s="58"/>
      <c r="SUE475" s="58"/>
      <c r="SUF475" s="58"/>
      <c r="SUG475" s="58"/>
      <c r="SUH475" s="58"/>
      <c r="SUI475" s="58"/>
      <c r="SUJ475" s="58"/>
      <c r="SUK475" s="58"/>
      <c r="SUL475" s="58"/>
      <c r="SUM475" s="58"/>
      <c r="SUN475" s="58"/>
      <c r="SUO475" s="58"/>
      <c r="SUP475" s="58"/>
      <c r="SUQ475" s="58"/>
      <c r="SUR475" s="58"/>
      <c r="SUS475" s="58"/>
      <c r="SUT475" s="58"/>
      <c r="SUU475" s="58"/>
      <c r="SUV475" s="58"/>
      <c r="SUW475" s="58"/>
      <c r="SUX475" s="58"/>
      <c r="SUY475" s="58"/>
      <c r="SUZ475" s="58"/>
      <c r="SVA475" s="58"/>
      <c r="SVB475" s="58"/>
      <c r="SVC475" s="58"/>
      <c r="SVD475" s="58"/>
      <c r="SVE475" s="58"/>
      <c r="SVF475" s="58"/>
      <c r="SVG475" s="58"/>
      <c r="SVH475" s="58"/>
      <c r="SVI475" s="58"/>
      <c r="SVJ475" s="58"/>
      <c r="SVK475" s="58"/>
      <c r="SVL475" s="58"/>
      <c r="SVM475" s="58"/>
      <c r="SVN475" s="58"/>
      <c r="SVO475" s="58"/>
      <c r="SVP475" s="58"/>
      <c r="SVQ475" s="58"/>
      <c r="SVR475" s="58"/>
      <c r="SVS475" s="58"/>
      <c r="SVT475" s="58"/>
      <c r="SVU475" s="58"/>
      <c r="SVV475" s="58"/>
      <c r="SVW475" s="58"/>
      <c r="SVX475" s="58"/>
      <c r="SVY475" s="58"/>
      <c r="SVZ475" s="58"/>
      <c r="SWA475" s="58"/>
      <c r="SWB475" s="58"/>
      <c r="SWC475" s="58"/>
      <c r="SWD475" s="58"/>
      <c r="SWE475" s="58"/>
      <c r="SWF475" s="58"/>
      <c r="SWG475" s="58"/>
      <c r="SWH475" s="58"/>
      <c r="SWI475" s="58"/>
      <c r="SWJ475" s="58"/>
      <c r="SWK475" s="58"/>
      <c r="SWL475" s="58"/>
      <c r="SWM475" s="58"/>
      <c r="SWN475" s="58"/>
      <c r="SWO475" s="58"/>
      <c r="SWP475" s="58"/>
      <c r="SWQ475" s="58"/>
      <c r="SWR475" s="58"/>
      <c r="SWS475" s="58"/>
      <c r="SWT475" s="58"/>
      <c r="SWU475" s="58"/>
      <c r="SWV475" s="58"/>
      <c r="SWW475" s="58"/>
      <c r="SWX475" s="58"/>
      <c r="SWY475" s="58"/>
      <c r="SWZ475" s="58"/>
      <c r="SXA475" s="58"/>
      <c r="SXB475" s="58"/>
      <c r="SXC475" s="58"/>
      <c r="SXD475" s="58"/>
      <c r="SXE475" s="58"/>
      <c r="SXF475" s="58"/>
      <c r="SXG475" s="58"/>
      <c r="SXH475" s="58"/>
      <c r="SXI475" s="58"/>
      <c r="SXJ475" s="58"/>
      <c r="SXK475" s="58"/>
      <c r="SXL475" s="58"/>
      <c r="SXM475" s="58"/>
      <c r="SXN475" s="58"/>
      <c r="SXO475" s="58"/>
      <c r="SXP475" s="58"/>
      <c r="SXQ475" s="58"/>
      <c r="SXR475" s="58"/>
      <c r="SXS475" s="58"/>
      <c r="SXT475" s="58"/>
      <c r="SXU475" s="58"/>
      <c r="SXV475" s="58"/>
      <c r="SXW475" s="58"/>
      <c r="SXX475" s="58"/>
      <c r="SXY475" s="58"/>
      <c r="SXZ475" s="58"/>
      <c r="SYA475" s="58"/>
      <c r="SYB475" s="58"/>
      <c r="SYC475" s="58"/>
      <c r="SYD475" s="58"/>
      <c r="SYE475" s="58"/>
      <c r="SYF475" s="58"/>
      <c r="SYG475" s="58"/>
      <c r="SYH475" s="58"/>
      <c r="SYI475" s="58"/>
      <c r="SYJ475" s="58"/>
      <c r="SYK475" s="58"/>
      <c r="SYL475" s="58"/>
      <c r="SYM475" s="58"/>
      <c r="SYN475" s="58"/>
      <c r="SYO475" s="58"/>
      <c r="SYP475" s="58"/>
      <c r="SYQ475" s="58"/>
      <c r="SYR475" s="58"/>
      <c r="SYS475" s="58"/>
      <c r="SYT475" s="58"/>
      <c r="SYU475" s="58"/>
      <c r="SYV475" s="58"/>
      <c r="SYW475" s="58"/>
      <c r="SYX475" s="58"/>
      <c r="SYY475" s="58"/>
      <c r="SYZ475" s="58"/>
      <c r="SZA475" s="58"/>
      <c r="SZB475" s="58"/>
      <c r="SZC475" s="58"/>
      <c r="SZD475" s="58"/>
      <c r="SZE475" s="58"/>
      <c r="SZF475" s="58"/>
      <c r="SZG475" s="58"/>
      <c r="SZH475" s="58"/>
      <c r="SZI475" s="58"/>
      <c r="SZJ475" s="58"/>
      <c r="SZK475" s="58"/>
      <c r="SZL475" s="58"/>
      <c r="SZM475" s="58"/>
      <c r="SZN475" s="58"/>
      <c r="SZO475" s="58"/>
      <c r="SZP475" s="58"/>
      <c r="SZQ475" s="58"/>
      <c r="SZR475" s="58"/>
      <c r="SZS475" s="58"/>
      <c r="SZT475" s="58"/>
      <c r="SZU475" s="58"/>
      <c r="SZV475" s="58"/>
      <c r="SZW475" s="58"/>
      <c r="SZX475" s="58"/>
      <c r="SZY475" s="58"/>
      <c r="SZZ475" s="58"/>
      <c r="TAA475" s="58"/>
      <c r="TAB475" s="58"/>
      <c r="TAC475" s="58"/>
      <c r="TAD475" s="58"/>
      <c r="TAE475" s="58"/>
      <c r="TAF475" s="58"/>
      <c r="TAG475" s="58"/>
      <c r="TAH475" s="58"/>
      <c r="TAI475" s="58"/>
      <c r="TAJ475" s="58"/>
      <c r="TAK475" s="58"/>
      <c r="TAL475" s="58"/>
      <c r="TAM475" s="58"/>
      <c r="TAN475" s="58"/>
      <c r="TAO475" s="58"/>
      <c r="TAP475" s="58"/>
      <c r="TAQ475" s="58"/>
      <c r="TAR475" s="58"/>
      <c r="TAS475" s="58"/>
      <c r="TAT475" s="58"/>
      <c r="TAU475" s="58"/>
      <c r="TAV475" s="58"/>
      <c r="TAW475" s="58"/>
      <c r="TAX475" s="58"/>
      <c r="TAY475" s="58"/>
      <c r="TAZ475" s="58"/>
      <c r="TBA475" s="58"/>
      <c r="TBB475" s="58"/>
      <c r="TBC475" s="58"/>
      <c r="TBD475" s="58"/>
      <c r="TBE475" s="58"/>
      <c r="TBF475" s="58"/>
      <c r="TBG475" s="58"/>
      <c r="TBH475" s="58"/>
      <c r="TBI475" s="58"/>
      <c r="TBJ475" s="58"/>
      <c r="TBK475" s="58"/>
      <c r="TBL475" s="58"/>
      <c r="TBM475" s="58"/>
      <c r="TBN475" s="58"/>
      <c r="TBO475" s="58"/>
      <c r="TBP475" s="58"/>
      <c r="TBQ475" s="58"/>
      <c r="TBR475" s="58"/>
      <c r="TBS475" s="58"/>
      <c r="TBT475" s="58"/>
      <c r="TBU475" s="58"/>
      <c r="TBV475" s="58"/>
      <c r="TBW475" s="58"/>
      <c r="TBX475" s="58"/>
      <c r="TBY475" s="58"/>
      <c r="TBZ475" s="58"/>
      <c r="TCA475" s="58"/>
      <c r="TCB475" s="58"/>
      <c r="TCC475" s="58"/>
      <c r="TCD475" s="58"/>
      <c r="TCE475" s="58"/>
      <c r="TCF475" s="58"/>
      <c r="TCG475" s="58"/>
      <c r="TCH475" s="58"/>
      <c r="TCI475" s="58"/>
      <c r="TCJ475" s="58"/>
      <c r="TCK475" s="58"/>
      <c r="TCL475" s="58"/>
      <c r="TCM475" s="58"/>
      <c r="TCN475" s="58"/>
      <c r="TCO475" s="58"/>
      <c r="TCP475" s="58"/>
      <c r="TCQ475" s="58"/>
      <c r="TCR475" s="58"/>
      <c r="TCS475" s="58"/>
      <c r="TCT475" s="58"/>
      <c r="TCU475" s="58"/>
      <c r="TCV475" s="58"/>
      <c r="TCW475" s="58"/>
      <c r="TCX475" s="58"/>
      <c r="TCY475" s="58"/>
      <c r="TCZ475" s="58"/>
      <c r="TDA475" s="58"/>
      <c r="TDB475" s="58"/>
      <c r="TDC475" s="58"/>
      <c r="TDD475" s="58"/>
      <c r="TDE475" s="58"/>
      <c r="TDF475" s="58"/>
      <c r="TDG475" s="58"/>
      <c r="TDH475" s="58"/>
      <c r="TDI475" s="58"/>
      <c r="TDJ475" s="58"/>
      <c r="TDK475" s="58"/>
      <c r="TDL475" s="58"/>
      <c r="TDM475" s="58"/>
      <c r="TDN475" s="58"/>
      <c r="TDO475" s="58"/>
      <c r="TDP475" s="58"/>
      <c r="TDQ475" s="58"/>
      <c r="TDR475" s="58"/>
      <c r="TDS475" s="58"/>
      <c r="TDT475" s="58"/>
      <c r="TDU475" s="58"/>
      <c r="TDV475" s="58"/>
      <c r="TDW475" s="58"/>
      <c r="TDX475" s="58"/>
      <c r="TDY475" s="58"/>
      <c r="TDZ475" s="58"/>
      <c r="TEA475" s="58"/>
      <c r="TEB475" s="58"/>
      <c r="TEC475" s="58"/>
      <c r="TED475" s="58"/>
      <c r="TEE475" s="58"/>
      <c r="TEF475" s="58"/>
      <c r="TEG475" s="58"/>
      <c r="TEH475" s="58"/>
      <c r="TEI475" s="58"/>
      <c r="TEJ475" s="58"/>
      <c r="TEK475" s="58"/>
      <c r="TEL475" s="58"/>
      <c r="TEM475" s="58"/>
      <c r="TEN475" s="58"/>
      <c r="TEO475" s="58"/>
      <c r="TEP475" s="58"/>
      <c r="TEQ475" s="58"/>
      <c r="TER475" s="58"/>
      <c r="TES475" s="58"/>
      <c r="TET475" s="58"/>
      <c r="TEU475" s="58"/>
      <c r="TEV475" s="58"/>
      <c r="TEW475" s="58"/>
      <c r="TEX475" s="58"/>
      <c r="TEY475" s="58"/>
      <c r="TEZ475" s="58"/>
      <c r="TFA475" s="58"/>
      <c r="TFB475" s="58"/>
      <c r="TFC475" s="58"/>
      <c r="TFD475" s="58"/>
      <c r="TFE475" s="58"/>
      <c r="TFF475" s="58"/>
      <c r="TFG475" s="58"/>
      <c r="TFH475" s="58"/>
      <c r="TFI475" s="58"/>
      <c r="TFJ475" s="58"/>
      <c r="TFK475" s="58"/>
      <c r="TFL475" s="58"/>
      <c r="TFM475" s="58"/>
      <c r="TFN475" s="58"/>
      <c r="TFO475" s="58"/>
      <c r="TFP475" s="58"/>
      <c r="TFQ475" s="58"/>
      <c r="TFR475" s="58"/>
      <c r="TFS475" s="58"/>
      <c r="TFT475" s="58"/>
      <c r="TFU475" s="58"/>
      <c r="TFV475" s="58"/>
      <c r="TFW475" s="58"/>
      <c r="TFX475" s="58"/>
      <c r="TFY475" s="58"/>
      <c r="TFZ475" s="58"/>
      <c r="TGA475" s="58"/>
      <c r="TGB475" s="58"/>
      <c r="TGC475" s="58"/>
      <c r="TGD475" s="58"/>
      <c r="TGE475" s="58"/>
      <c r="TGF475" s="58"/>
      <c r="TGG475" s="58"/>
      <c r="TGH475" s="58"/>
      <c r="TGI475" s="58"/>
      <c r="TGJ475" s="58"/>
      <c r="TGK475" s="58"/>
      <c r="TGL475" s="58"/>
      <c r="TGM475" s="58"/>
      <c r="TGN475" s="58"/>
      <c r="TGO475" s="58"/>
      <c r="TGP475" s="58"/>
      <c r="TGQ475" s="58"/>
      <c r="TGR475" s="58"/>
      <c r="TGS475" s="58"/>
      <c r="TGT475" s="58"/>
      <c r="TGU475" s="58"/>
      <c r="TGV475" s="58"/>
      <c r="TGW475" s="58"/>
      <c r="TGX475" s="58"/>
      <c r="TGY475" s="58"/>
      <c r="TGZ475" s="58"/>
      <c r="THA475" s="58"/>
      <c r="THB475" s="58"/>
      <c r="THC475" s="58"/>
      <c r="THD475" s="58"/>
      <c r="THE475" s="58"/>
      <c r="THF475" s="58"/>
      <c r="THG475" s="58"/>
      <c r="THH475" s="58"/>
      <c r="THI475" s="58"/>
      <c r="THJ475" s="58"/>
      <c r="THK475" s="58"/>
      <c r="THL475" s="58"/>
      <c r="THM475" s="58"/>
      <c r="THN475" s="58"/>
      <c r="THO475" s="58"/>
      <c r="THP475" s="58"/>
      <c r="THQ475" s="58"/>
      <c r="THR475" s="58"/>
      <c r="THS475" s="58"/>
      <c r="THT475" s="58"/>
      <c r="THU475" s="58"/>
      <c r="THV475" s="58"/>
      <c r="THW475" s="58"/>
      <c r="THX475" s="58"/>
      <c r="THY475" s="58"/>
      <c r="THZ475" s="58"/>
      <c r="TIA475" s="58"/>
      <c r="TIB475" s="58"/>
      <c r="TIC475" s="58"/>
      <c r="TID475" s="58"/>
      <c r="TIE475" s="58"/>
      <c r="TIF475" s="58"/>
      <c r="TIG475" s="58"/>
      <c r="TIH475" s="58"/>
      <c r="TII475" s="58"/>
      <c r="TIJ475" s="58"/>
      <c r="TIK475" s="58"/>
      <c r="TIL475" s="58"/>
      <c r="TIM475" s="58"/>
      <c r="TIN475" s="58"/>
      <c r="TIO475" s="58"/>
      <c r="TIP475" s="58"/>
      <c r="TIQ475" s="58"/>
      <c r="TIR475" s="58"/>
      <c r="TIS475" s="58"/>
      <c r="TIT475" s="58"/>
      <c r="TIU475" s="58"/>
      <c r="TIV475" s="58"/>
      <c r="TIW475" s="58"/>
      <c r="TIX475" s="58"/>
      <c r="TIY475" s="58"/>
      <c r="TIZ475" s="58"/>
      <c r="TJA475" s="58"/>
      <c r="TJB475" s="58"/>
      <c r="TJC475" s="58"/>
      <c r="TJD475" s="58"/>
      <c r="TJE475" s="58"/>
      <c r="TJF475" s="58"/>
      <c r="TJG475" s="58"/>
      <c r="TJH475" s="58"/>
      <c r="TJI475" s="58"/>
      <c r="TJJ475" s="58"/>
      <c r="TJK475" s="58"/>
      <c r="TJL475" s="58"/>
      <c r="TJM475" s="58"/>
      <c r="TJN475" s="58"/>
      <c r="TJO475" s="58"/>
      <c r="TJP475" s="58"/>
      <c r="TJQ475" s="58"/>
      <c r="TJR475" s="58"/>
      <c r="TJS475" s="58"/>
      <c r="TJT475" s="58"/>
      <c r="TJU475" s="58"/>
      <c r="TJV475" s="58"/>
      <c r="TJW475" s="58"/>
      <c r="TJX475" s="58"/>
      <c r="TJY475" s="58"/>
      <c r="TJZ475" s="58"/>
      <c r="TKA475" s="58"/>
      <c r="TKB475" s="58"/>
      <c r="TKC475" s="58"/>
      <c r="TKD475" s="58"/>
      <c r="TKE475" s="58"/>
      <c r="TKF475" s="58"/>
      <c r="TKG475" s="58"/>
      <c r="TKH475" s="58"/>
      <c r="TKI475" s="58"/>
      <c r="TKJ475" s="58"/>
      <c r="TKK475" s="58"/>
      <c r="TKL475" s="58"/>
      <c r="TKM475" s="58"/>
      <c r="TKN475" s="58"/>
      <c r="TKO475" s="58"/>
      <c r="TKP475" s="58"/>
      <c r="TKQ475" s="58"/>
      <c r="TKR475" s="58"/>
      <c r="TKS475" s="58"/>
      <c r="TKT475" s="58"/>
      <c r="TKU475" s="58"/>
      <c r="TKV475" s="58"/>
      <c r="TKW475" s="58"/>
      <c r="TKX475" s="58"/>
      <c r="TKY475" s="58"/>
      <c r="TKZ475" s="58"/>
      <c r="TLA475" s="58"/>
      <c r="TLB475" s="58"/>
      <c r="TLC475" s="58"/>
      <c r="TLD475" s="58"/>
      <c r="TLE475" s="58"/>
      <c r="TLF475" s="58"/>
      <c r="TLG475" s="58"/>
      <c r="TLH475" s="58"/>
      <c r="TLI475" s="58"/>
      <c r="TLJ475" s="58"/>
      <c r="TLK475" s="58"/>
      <c r="TLL475" s="58"/>
      <c r="TLM475" s="58"/>
      <c r="TLN475" s="58"/>
      <c r="TLO475" s="58"/>
      <c r="TLP475" s="58"/>
      <c r="TLQ475" s="58"/>
      <c r="TLR475" s="58"/>
      <c r="TLS475" s="58"/>
      <c r="TLT475" s="58"/>
      <c r="TLU475" s="58"/>
      <c r="TLV475" s="58"/>
      <c r="TLW475" s="58"/>
      <c r="TLX475" s="58"/>
      <c r="TLY475" s="58"/>
      <c r="TLZ475" s="58"/>
      <c r="TMA475" s="58"/>
      <c r="TMB475" s="58"/>
      <c r="TMC475" s="58"/>
      <c r="TMD475" s="58"/>
      <c r="TME475" s="58"/>
      <c r="TMF475" s="58"/>
      <c r="TMG475" s="58"/>
      <c r="TMH475" s="58"/>
      <c r="TMI475" s="58"/>
      <c r="TMJ475" s="58"/>
      <c r="TMK475" s="58"/>
      <c r="TML475" s="58"/>
      <c r="TMM475" s="58"/>
      <c r="TMN475" s="58"/>
      <c r="TMO475" s="58"/>
      <c r="TMP475" s="58"/>
      <c r="TMQ475" s="58"/>
      <c r="TMR475" s="58"/>
      <c r="TMS475" s="58"/>
      <c r="TMT475" s="58"/>
      <c r="TMU475" s="58"/>
      <c r="TMV475" s="58"/>
      <c r="TMW475" s="58"/>
      <c r="TMX475" s="58"/>
      <c r="TMY475" s="58"/>
      <c r="TMZ475" s="58"/>
      <c r="TNA475" s="58"/>
      <c r="TNB475" s="58"/>
      <c r="TNC475" s="58"/>
      <c r="TND475" s="58"/>
      <c r="TNE475" s="58"/>
      <c r="TNF475" s="58"/>
      <c r="TNG475" s="58"/>
      <c r="TNH475" s="58"/>
      <c r="TNI475" s="58"/>
      <c r="TNJ475" s="58"/>
      <c r="TNK475" s="58"/>
      <c r="TNL475" s="58"/>
      <c r="TNM475" s="58"/>
      <c r="TNN475" s="58"/>
      <c r="TNO475" s="58"/>
      <c r="TNP475" s="58"/>
      <c r="TNQ475" s="58"/>
      <c r="TNR475" s="58"/>
      <c r="TNS475" s="58"/>
      <c r="TNT475" s="58"/>
      <c r="TNU475" s="58"/>
      <c r="TNV475" s="58"/>
      <c r="TNW475" s="58"/>
      <c r="TNX475" s="58"/>
      <c r="TNY475" s="58"/>
      <c r="TNZ475" s="58"/>
      <c r="TOA475" s="58"/>
      <c r="TOB475" s="58"/>
      <c r="TOC475" s="58"/>
      <c r="TOD475" s="58"/>
      <c r="TOE475" s="58"/>
      <c r="TOF475" s="58"/>
      <c r="TOG475" s="58"/>
      <c r="TOH475" s="58"/>
      <c r="TOI475" s="58"/>
      <c r="TOJ475" s="58"/>
      <c r="TOK475" s="58"/>
      <c r="TOL475" s="58"/>
      <c r="TOM475" s="58"/>
      <c r="TON475" s="58"/>
      <c r="TOO475" s="58"/>
      <c r="TOP475" s="58"/>
      <c r="TOQ475" s="58"/>
      <c r="TOR475" s="58"/>
      <c r="TOS475" s="58"/>
      <c r="TOT475" s="58"/>
      <c r="TOU475" s="58"/>
      <c r="TOV475" s="58"/>
      <c r="TOW475" s="58"/>
      <c r="TOX475" s="58"/>
      <c r="TOY475" s="58"/>
      <c r="TOZ475" s="58"/>
      <c r="TPA475" s="58"/>
      <c r="TPB475" s="58"/>
      <c r="TPC475" s="58"/>
      <c r="TPD475" s="58"/>
      <c r="TPE475" s="58"/>
      <c r="TPF475" s="58"/>
      <c r="TPG475" s="58"/>
      <c r="TPH475" s="58"/>
      <c r="TPI475" s="58"/>
      <c r="TPJ475" s="58"/>
      <c r="TPK475" s="58"/>
      <c r="TPL475" s="58"/>
      <c r="TPM475" s="58"/>
      <c r="TPN475" s="58"/>
      <c r="TPO475" s="58"/>
      <c r="TPP475" s="58"/>
      <c r="TPQ475" s="58"/>
      <c r="TPR475" s="58"/>
      <c r="TPS475" s="58"/>
      <c r="TPT475" s="58"/>
      <c r="TPU475" s="58"/>
      <c r="TPV475" s="58"/>
      <c r="TPW475" s="58"/>
      <c r="TPX475" s="58"/>
      <c r="TPY475" s="58"/>
      <c r="TPZ475" s="58"/>
      <c r="TQA475" s="58"/>
      <c r="TQB475" s="58"/>
      <c r="TQC475" s="58"/>
      <c r="TQD475" s="58"/>
      <c r="TQE475" s="58"/>
      <c r="TQF475" s="58"/>
      <c r="TQG475" s="58"/>
      <c r="TQH475" s="58"/>
      <c r="TQI475" s="58"/>
      <c r="TQJ475" s="58"/>
      <c r="TQK475" s="58"/>
      <c r="TQL475" s="58"/>
      <c r="TQM475" s="58"/>
      <c r="TQN475" s="58"/>
      <c r="TQO475" s="58"/>
      <c r="TQP475" s="58"/>
      <c r="TQQ475" s="58"/>
      <c r="TQR475" s="58"/>
      <c r="TQS475" s="58"/>
      <c r="TQT475" s="58"/>
      <c r="TQU475" s="58"/>
      <c r="TQV475" s="58"/>
      <c r="TQW475" s="58"/>
      <c r="TQX475" s="58"/>
      <c r="TQY475" s="58"/>
      <c r="TQZ475" s="58"/>
      <c r="TRA475" s="58"/>
      <c r="TRB475" s="58"/>
      <c r="TRC475" s="58"/>
      <c r="TRD475" s="58"/>
      <c r="TRE475" s="58"/>
      <c r="TRF475" s="58"/>
      <c r="TRG475" s="58"/>
      <c r="TRH475" s="58"/>
      <c r="TRI475" s="58"/>
      <c r="TRJ475" s="58"/>
      <c r="TRK475" s="58"/>
      <c r="TRL475" s="58"/>
      <c r="TRM475" s="58"/>
      <c r="TRN475" s="58"/>
      <c r="TRO475" s="58"/>
      <c r="TRP475" s="58"/>
      <c r="TRQ475" s="58"/>
      <c r="TRR475" s="58"/>
      <c r="TRS475" s="58"/>
      <c r="TRT475" s="58"/>
      <c r="TRU475" s="58"/>
      <c r="TRV475" s="58"/>
      <c r="TRW475" s="58"/>
      <c r="TRX475" s="58"/>
      <c r="TRY475" s="58"/>
      <c r="TRZ475" s="58"/>
      <c r="TSA475" s="58"/>
      <c r="TSB475" s="58"/>
      <c r="TSC475" s="58"/>
      <c r="TSD475" s="58"/>
      <c r="TSE475" s="58"/>
      <c r="TSF475" s="58"/>
      <c r="TSG475" s="58"/>
      <c r="TSH475" s="58"/>
      <c r="TSI475" s="58"/>
      <c r="TSJ475" s="58"/>
      <c r="TSK475" s="58"/>
      <c r="TSL475" s="58"/>
      <c r="TSM475" s="58"/>
      <c r="TSN475" s="58"/>
      <c r="TSO475" s="58"/>
      <c r="TSP475" s="58"/>
      <c r="TSQ475" s="58"/>
      <c r="TSR475" s="58"/>
      <c r="TSS475" s="58"/>
      <c r="TST475" s="58"/>
      <c r="TSU475" s="58"/>
      <c r="TSV475" s="58"/>
      <c r="TSW475" s="58"/>
      <c r="TSX475" s="58"/>
      <c r="TSY475" s="58"/>
      <c r="TSZ475" s="58"/>
      <c r="TTA475" s="58"/>
      <c r="TTB475" s="58"/>
      <c r="TTC475" s="58"/>
      <c r="TTD475" s="58"/>
      <c r="TTE475" s="58"/>
      <c r="TTF475" s="58"/>
      <c r="TTG475" s="58"/>
      <c r="TTH475" s="58"/>
      <c r="TTI475" s="58"/>
      <c r="TTJ475" s="58"/>
      <c r="TTK475" s="58"/>
      <c r="TTL475" s="58"/>
      <c r="TTM475" s="58"/>
      <c r="TTN475" s="58"/>
      <c r="TTO475" s="58"/>
      <c r="TTP475" s="58"/>
      <c r="TTQ475" s="58"/>
      <c r="TTR475" s="58"/>
      <c r="TTS475" s="58"/>
      <c r="TTT475" s="58"/>
      <c r="TTU475" s="58"/>
      <c r="TTV475" s="58"/>
      <c r="TTW475" s="58"/>
      <c r="TTX475" s="58"/>
      <c r="TTY475" s="58"/>
      <c r="TTZ475" s="58"/>
      <c r="TUA475" s="58"/>
      <c r="TUB475" s="58"/>
      <c r="TUC475" s="58"/>
      <c r="TUD475" s="58"/>
      <c r="TUE475" s="58"/>
      <c r="TUF475" s="58"/>
      <c r="TUG475" s="58"/>
      <c r="TUH475" s="58"/>
      <c r="TUI475" s="58"/>
      <c r="TUJ475" s="58"/>
      <c r="TUK475" s="58"/>
      <c r="TUL475" s="58"/>
      <c r="TUM475" s="58"/>
      <c r="TUN475" s="58"/>
      <c r="TUO475" s="58"/>
      <c r="TUP475" s="58"/>
      <c r="TUQ475" s="58"/>
      <c r="TUR475" s="58"/>
      <c r="TUS475" s="58"/>
      <c r="TUT475" s="58"/>
      <c r="TUU475" s="58"/>
      <c r="TUV475" s="58"/>
      <c r="TUW475" s="58"/>
      <c r="TUX475" s="58"/>
      <c r="TUY475" s="58"/>
      <c r="TUZ475" s="58"/>
      <c r="TVA475" s="58"/>
      <c r="TVB475" s="58"/>
      <c r="TVC475" s="58"/>
      <c r="TVD475" s="58"/>
      <c r="TVE475" s="58"/>
      <c r="TVF475" s="58"/>
      <c r="TVG475" s="58"/>
      <c r="TVH475" s="58"/>
      <c r="TVI475" s="58"/>
      <c r="TVJ475" s="58"/>
      <c r="TVK475" s="58"/>
      <c r="TVL475" s="58"/>
      <c r="TVM475" s="58"/>
      <c r="TVN475" s="58"/>
      <c r="TVO475" s="58"/>
      <c r="TVP475" s="58"/>
      <c r="TVQ475" s="58"/>
      <c r="TVR475" s="58"/>
      <c r="TVS475" s="58"/>
      <c r="TVT475" s="58"/>
      <c r="TVU475" s="58"/>
      <c r="TVV475" s="58"/>
      <c r="TVW475" s="58"/>
      <c r="TVX475" s="58"/>
      <c r="TVY475" s="58"/>
      <c r="TVZ475" s="58"/>
      <c r="TWA475" s="58"/>
      <c r="TWB475" s="58"/>
      <c r="TWC475" s="58"/>
      <c r="TWD475" s="58"/>
      <c r="TWE475" s="58"/>
      <c r="TWF475" s="58"/>
      <c r="TWG475" s="58"/>
      <c r="TWH475" s="58"/>
      <c r="TWI475" s="58"/>
      <c r="TWJ475" s="58"/>
      <c r="TWK475" s="58"/>
      <c r="TWL475" s="58"/>
      <c r="TWM475" s="58"/>
      <c r="TWN475" s="58"/>
      <c r="TWO475" s="58"/>
      <c r="TWP475" s="58"/>
      <c r="TWQ475" s="58"/>
      <c r="TWR475" s="58"/>
      <c r="TWS475" s="58"/>
      <c r="TWT475" s="58"/>
      <c r="TWU475" s="58"/>
      <c r="TWV475" s="58"/>
      <c r="TWW475" s="58"/>
      <c r="TWX475" s="58"/>
      <c r="TWY475" s="58"/>
      <c r="TWZ475" s="58"/>
      <c r="TXA475" s="58"/>
      <c r="TXB475" s="58"/>
      <c r="TXC475" s="58"/>
      <c r="TXD475" s="58"/>
      <c r="TXE475" s="58"/>
      <c r="TXF475" s="58"/>
      <c r="TXG475" s="58"/>
      <c r="TXH475" s="58"/>
      <c r="TXI475" s="58"/>
      <c r="TXJ475" s="58"/>
      <c r="TXK475" s="58"/>
      <c r="TXL475" s="58"/>
      <c r="TXM475" s="58"/>
      <c r="TXN475" s="58"/>
      <c r="TXO475" s="58"/>
      <c r="TXP475" s="58"/>
      <c r="TXQ475" s="58"/>
      <c r="TXR475" s="58"/>
      <c r="TXS475" s="58"/>
      <c r="TXT475" s="58"/>
      <c r="TXU475" s="58"/>
      <c r="TXV475" s="58"/>
      <c r="TXW475" s="58"/>
      <c r="TXX475" s="58"/>
      <c r="TXY475" s="58"/>
      <c r="TXZ475" s="58"/>
      <c r="TYA475" s="58"/>
      <c r="TYB475" s="58"/>
      <c r="TYC475" s="58"/>
      <c r="TYD475" s="58"/>
      <c r="TYE475" s="58"/>
      <c r="TYF475" s="58"/>
      <c r="TYG475" s="58"/>
      <c r="TYH475" s="58"/>
      <c r="TYI475" s="58"/>
      <c r="TYJ475" s="58"/>
      <c r="TYK475" s="58"/>
      <c r="TYL475" s="58"/>
      <c r="TYM475" s="58"/>
      <c r="TYN475" s="58"/>
      <c r="TYO475" s="58"/>
      <c r="TYP475" s="58"/>
      <c r="TYQ475" s="58"/>
      <c r="TYR475" s="58"/>
      <c r="TYS475" s="58"/>
      <c r="TYT475" s="58"/>
      <c r="TYU475" s="58"/>
      <c r="TYV475" s="58"/>
      <c r="TYW475" s="58"/>
      <c r="TYX475" s="58"/>
      <c r="TYY475" s="58"/>
      <c r="TYZ475" s="58"/>
      <c r="TZA475" s="58"/>
      <c r="TZB475" s="58"/>
      <c r="TZC475" s="58"/>
      <c r="TZD475" s="58"/>
      <c r="TZE475" s="58"/>
      <c r="TZF475" s="58"/>
      <c r="TZG475" s="58"/>
      <c r="TZH475" s="58"/>
      <c r="TZI475" s="58"/>
      <c r="TZJ475" s="58"/>
      <c r="TZK475" s="58"/>
      <c r="TZL475" s="58"/>
      <c r="TZM475" s="58"/>
      <c r="TZN475" s="58"/>
      <c r="TZO475" s="58"/>
      <c r="TZP475" s="58"/>
      <c r="TZQ475" s="58"/>
      <c r="TZR475" s="58"/>
      <c r="TZS475" s="58"/>
      <c r="TZT475" s="58"/>
      <c r="TZU475" s="58"/>
      <c r="TZV475" s="58"/>
      <c r="TZW475" s="58"/>
      <c r="TZX475" s="58"/>
      <c r="TZY475" s="58"/>
      <c r="TZZ475" s="58"/>
      <c r="UAA475" s="58"/>
      <c r="UAB475" s="58"/>
      <c r="UAC475" s="58"/>
      <c r="UAD475" s="58"/>
      <c r="UAE475" s="58"/>
      <c r="UAF475" s="58"/>
      <c r="UAG475" s="58"/>
      <c r="UAH475" s="58"/>
      <c r="UAI475" s="58"/>
      <c r="UAJ475" s="58"/>
      <c r="UAK475" s="58"/>
      <c r="UAL475" s="58"/>
      <c r="UAM475" s="58"/>
      <c r="UAN475" s="58"/>
      <c r="UAO475" s="58"/>
      <c r="UAP475" s="58"/>
      <c r="UAQ475" s="58"/>
      <c r="UAR475" s="58"/>
      <c r="UAS475" s="58"/>
      <c r="UAT475" s="58"/>
      <c r="UAU475" s="58"/>
      <c r="UAV475" s="58"/>
      <c r="UAW475" s="58"/>
      <c r="UAX475" s="58"/>
      <c r="UAY475" s="58"/>
      <c r="UAZ475" s="58"/>
      <c r="UBA475" s="58"/>
      <c r="UBB475" s="58"/>
      <c r="UBC475" s="58"/>
      <c r="UBD475" s="58"/>
      <c r="UBE475" s="58"/>
      <c r="UBF475" s="58"/>
      <c r="UBG475" s="58"/>
      <c r="UBH475" s="58"/>
      <c r="UBI475" s="58"/>
      <c r="UBJ475" s="58"/>
      <c r="UBK475" s="58"/>
      <c r="UBL475" s="58"/>
      <c r="UBM475" s="58"/>
      <c r="UBN475" s="58"/>
      <c r="UBO475" s="58"/>
      <c r="UBP475" s="58"/>
      <c r="UBQ475" s="58"/>
      <c r="UBR475" s="58"/>
      <c r="UBS475" s="58"/>
      <c r="UBT475" s="58"/>
      <c r="UBU475" s="58"/>
      <c r="UBV475" s="58"/>
      <c r="UBW475" s="58"/>
      <c r="UBX475" s="58"/>
      <c r="UBY475" s="58"/>
      <c r="UBZ475" s="58"/>
      <c r="UCA475" s="58"/>
      <c r="UCB475" s="58"/>
      <c r="UCC475" s="58"/>
      <c r="UCD475" s="58"/>
      <c r="UCE475" s="58"/>
      <c r="UCF475" s="58"/>
      <c r="UCG475" s="58"/>
      <c r="UCH475" s="58"/>
      <c r="UCI475" s="58"/>
      <c r="UCJ475" s="58"/>
      <c r="UCK475" s="58"/>
      <c r="UCL475" s="58"/>
      <c r="UCM475" s="58"/>
      <c r="UCN475" s="58"/>
      <c r="UCO475" s="58"/>
      <c r="UCP475" s="58"/>
      <c r="UCQ475" s="58"/>
      <c r="UCR475" s="58"/>
      <c r="UCS475" s="58"/>
      <c r="UCT475" s="58"/>
      <c r="UCU475" s="58"/>
      <c r="UCV475" s="58"/>
      <c r="UCW475" s="58"/>
      <c r="UCX475" s="58"/>
      <c r="UCY475" s="58"/>
      <c r="UCZ475" s="58"/>
      <c r="UDA475" s="58"/>
      <c r="UDB475" s="58"/>
      <c r="UDC475" s="58"/>
      <c r="UDD475" s="58"/>
      <c r="UDE475" s="58"/>
      <c r="UDF475" s="58"/>
      <c r="UDG475" s="58"/>
      <c r="UDH475" s="58"/>
      <c r="UDI475" s="58"/>
      <c r="UDJ475" s="58"/>
      <c r="UDK475" s="58"/>
      <c r="UDL475" s="58"/>
      <c r="UDM475" s="58"/>
      <c r="UDN475" s="58"/>
      <c r="UDO475" s="58"/>
      <c r="UDP475" s="58"/>
      <c r="UDQ475" s="58"/>
      <c r="UDR475" s="58"/>
      <c r="UDS475" s="58"/>
      <c r="UDT475" s="58"/>
      <c r="UDU475" s="58"/>
      <c r="UDV475" s="58"/>
      <c r="UDW475" s="58"/>
      <c r="UDX475" s="58"/>
      <c r="UDY475" s="58"/>
      <c r="UDZ475" s="58"/>
      <c r="UEA475" s="58"/>
      <c r="UEB475" s="58"/>
      <c r="UEC475" s="58"/>
      <c r="UED475" s="58"/>
      <c r="UEE475" s="58"/>
      <c r="UEF475" s="58"/>
      <c r="UEG475" s="58"/>
      <c r="UEH475" s="58"/>
      <c r="UEI475" s="58"/>
      <c r="UEJ475" s="58"/>
      <c r="UEK475" s="58"/>
      <c r="UEL475" s="58"/>
      <c r="UEM475" s="58"/>
      <c r="UEN475" s="58"/>
      <c r="UEO475" s="58"/>
      <c r="UEP475" s="58"/>
      <c r="UEQ475" s="58"/>
      <c r="UER475" s="58"/>
      <c r="UES475" s="58"/>
      <c r="UET475" s="58"/>
      <c r="UEU475" s="58"/>
      <c r="UEV475" s="58"/>
      <c r="UEW475" s="58"/>
      <c r="UEX475" s="58"/>
      <c r="UEY475" s="58"/>
      <c r="UEZ475" s="58"/>
      <c r="UFA475" s="58"/>
      <c r="UFB475" s="58"/>
      <c r="UFC475" s="58"/>
      <c r="UFD475" s="58"/>
      <c r="UFE475" s="58"/>
      <c r="UFF475" s="58"/>
      <c r="UFG475" s="58"/>
      <c r="UFH475" s="58"/>
      <c r="UFI475" s="58"/>
      <c r="UFJ475" s="58"/>
      <c r="UFK475" s="58"/>
      <c r="UFL475" s="58"/>
      <c r="UFM475" s="58"/>
      <c r="UFN475" s="58"/>
      <c r="UFO475" s="58"/>
      <c r="UFP475" s="58"/>
      <c r="UFQ475" s="58"/>
      <c r="UFR475" s="58"/>
      <c r="UFS475" s="58"/>
      <c r="UFT475" s="58"/>
      <c r="UFU475" s="58"/>
      <c r="UFV475" s="58"/>
      <c r="UFW475" s="58"/>
      <c r="UFX475" s="58"/>
      <c r="UFY475" s="58"/>
      <c r="UFZ475" s="58"/>
      <c r="UGA475" s="58"/>
      <c r="UGB475" s="58"/>
      <c r="UGC475" s="58"/>
      <c r="UGD475" s="58"/>
      <c r="UGE475" s="58"/>
      <c r="UGF475" s="58"/>
      <c r="UGG475" s="58"/>
      <c r="UGH475" s="58"/>
      <c r="UGI475" s="58"/>
      <c r="UGJ475" s="58"/>
      <c r="UGK475" s="58"/>
      <c r="UGL475" s="58"/>
      <c r="UGM475" s="58"/>
      <c r="UGN475" s="58"/>
      <c r="UGO475" s="58"/>
      <c r="UGP475" s="58"/>
      <c r="UGQ475" s="58"/>
      <c r="UGR475" s="58"/>
      <c r="UGS475" s="58"/>
      <c r="UGT475" s="58"/>
      <c r="UGU475" s="58"/>
      <c r="UGV475" s="58"/>
      <c r="UGW475" s="58"/>
      <c r="UGX475" s="58"/>
      <c r="UGY475" s="58"/>
      <c r="UGZ475" s="58"/>
      <c r="UHA475" s="58"/>
      <c r="UHB475" s="58"/>
      <c r="UHC475" s="58"/>
      <c r="UHD475" s="58"/>
      <c r="UHE475" s="58"/>
      <c r="UHF475" s="58"/>
      <c r="UHG475" s="58"/>
      <c r="UHH475" s="58"/>
      <c r="UHI475" s="58"/>
      <c r="UHJ475" s="58"/>
      <c r="UHK475" s="58"/>
      <c r="UHL475" s="58"/>
      <c r="UHM475" s="58"/>
      <c r="UHN475" s="58"/>
      <c r="UHO475" s="58"/>
      <c r="UHP475" s="58"/>
      <c r="UHQ475" s="58"/>
      <c r="UHR475" s="58"/>
      <c r="UHS475" s="58"/>
      <c r="UHT475" s="58"/>
      <c r="UHU475" s="58"/>
      <c r="UHV475" s="58"/>
      <c r="UHW475" s="58"/>
      <c r="UHX475" s="58"/>
      <c r="UHY475" s="58"/>
      <c r="UHZ475" s="58"/>
      <c r="UIA475" s="58"/>
      <c r="UIB475" s="58"/>
      <c r="UIC475" s="58"/>
      <c r="UID475" s="58"/>
      <c r="UIE475" s="58"/>
      <c r="UIF475" s="58"/>
      <c r="UIG475" s="58"/>
      <c r="UIH475" s="58"/>
      <c r="UII475" s="58"/>
      <c r="UIJ475" s="58"/>
      <c r="UIK475" s="58"/>
      <c r="UIL475" s="58"/>
      <c r="UIM475" s="58"/>
      <c r="UIN475" s="58"/>
      <c r="UIO475" s="58"/>
      <c r="UIP475" s="58"/>
      <c r="UIQ475" s="58"/>
      <c r="UIR475" s="58"/>
      <c r="UIS475" s="58"/>
      <c r="UIT475" s="58"/>
      <c r="UIU475" s="58"/>
      <c r="UIV475" s="58"/>
      <c r="UIW475" s="58"/>
      <c r="UIX475" s="58"/>
      <c r="UIY475" s="58"/>
      <c r="UIZ475" s="58"/>
      <c r="UJA475" s="58"/>
      <c r="UJB475" s="58"/>
      <c r="UJC475" s="58"/>
      <c r="UJD475" s="58"/>
      <c r="UJE475" s="58"/>
      <c r="UJF475" s="58"/>
      <c r="UJG475" s="58"/>
      <c r="UJH475" s="58"/>
      <c r="UJI475" s="58"/>
      <c r="UJJ475" s="58"/>
      <c r="UJK475" s="58"/>
      <c r="UJL475" s="58"/>
      <c r="UJM475" s="58"/>
      <c r="UJN475" s="58"/>
      <c r="UJO475" s="58"/>
      <c r="UJP475" s="58"/>
      <c r="UJQ475" s="58"/>
      <c r="UJR475" s="58"/>
      <c r="UJS475" s="58"/>
      <c r="UJT475" s="58"/>
      <c r="UJU475" s="58"/>
      <c r="UJV475" s="58"/>
      <c r="UJW475" s="58"/>
      <c r="UJX475" s="58"/>
      <c r="UJY475" s="58"/>
      <c r="UJZ475" s="58"/>
      <c r="UKA475" s="58"/>
      <c r="UKB475" s="58"/>
      <c r="UKC475" s="58"/>
      <c r="UKD475" s="58"/>
      <c r="UKE475" s="58"/>
      <c r="UKF475" s="58"/>
      <c r="UKG475" s="58"/>
      <c r="UKH475" s="58"/>
      <c r="UKI475" s="58"/>
      <c r="UKJ475" s="58"/>
      <c r="UKK475" s="58"/>
      <c r="UKL475" s="58"/>
      <c r="UKM475" s="58"/>
      <c r="UKN475" s="58"/>
      <c r="UKO475" s="58"/>
      <c r="UKP475" s="58"/>
      <c r="UKQ475" s="58"/>
      <c r="UKR475" s="58"/>
      <c r="UKS475" s="58"/>
      <c r="UKT475" s="58"/>
      <c r="UKU475" s="58"/>
      <c r="UKV475" s="58"/>
      <c r="UKW475" s="58"/>
      <c r="UKX475" s="58"/>
      <c r="UKY475" s="58"/>
      <c r="UKZ475" s="58"/>
      <c r="ULA475" s="58"/>
      <c r="ULB475" s="58"/>
      <c r="ULC475" s="58"/>
      <c r="ULD475" s="58"/>
      <c r="ULE475" s="58"/>
      <c r="ULF475" s="58"/>
      <c r="ULG475" s="58"/>
      <c r="ULH475" s="58"/>
      <c r="ULI475" s="58"/>
      <c r="ULJ475" s="58"/>
      <c r="ULK475" s="58"/>
      <c r="ULL475" s="58"/>
      <c r="ULM475" s="58"/>
      <c r="ULN475" s="58"/>
      <c r="ULO475" s="58"/>
      <c r="ULP475" s="58"/>
      <c r="ULQ475" s="58"/>
      <c r="ULR475" s="58"/>
      <c r="ULS475" s="58"/>
      <c r="ULT475" s="58"/>
      <c r="ULU475" s="58"/>
      <c r="ULV475" s="58"/>
      <c r="ULW475" s="58"/>
      <c r="ULX475" s="58"/>
      <c r="ULY475" s="58"/>
      <c r="ULZ475" s="58"/>
      <c r="UMA475" s="58"/>
      <c r="UMB475" s="58"/>
      <c r="UMC475" s="58"/>
      <c r="UMD475" s="58"/>
      <c r="UME475" s="58"/>
      <c r="UMF475" s="58"/>
      <c r="UMG475" s="58"/>
      <c r="UMH475" s="58"/>
      <c r="UMI475" s="58"/>
      <c r="UMJ475" s="58"/>
      <c r="UMK475" s="58"/>
      <c r="UML475" s="58"/>
      <c r="UMM475" s="58"/>
      <c r="UMN475" s="58"/>
      <c r="UMO475" s="58"/>
      <c r="UMP475" s="58"/>
      <c r="UMQ475" s="58"/>
      <c r="UMR475" s="58"/>
      <c r="UMS475" s="58"/>
      <c r="UMT475" s="58"/>
      <c r="UMU475" s="58"/>
      <c r="UMV475" s="58"/>
      <c r="UMW475" s="58"/>
      <c r="UMX475" s="58"/>
      <c r="UMY475" s="58"/>
      <c r="UMZ475" s="58"/>
      <c r="UNA475" s="58"/>
      <c r="UNB475" s="58"/>
      <c r="UNC475" s="58"/>
      <c r="UND475" s="58"/>
      <c r="UNE475" s="58"/>
      <c r="UNF475" s="58"/>
      <c r="UNG475" s="58"/>
      <c r="UNH475" s="58"/>
      <c r="UNI475" s="58"/>
      <c r="UNJ475" s="58"/>
      <c r="UNK475" s="58"/>
      <c r="UNL475" s="58"/>
      <c r="UNM475" s="58"/>
      <c r="UNN475" s="58"/>
      <c r="UNO475" s="58"/>
      <c r="UNP475" s="58"/>
      <c r="UNQ475" s="58"/>
      <c r="UNR475" s="58"/>
      <c r="UNS475" s="58"/>
      <c r="UNT475" s="58"/>
      <c r="UNU475" s="58"/>
      <c r="UNV475" s="58"/>
      <c r="UNW475" s="58"/>
      <c r="UNX475" s="58"/>
      <c r="UNY475" s="58"/>
      <c r="UNZ475" s="58"/>
      <c r="UOA475" s="58"/>
      <c r="UOB475" s="58"/>
      <c r="UOC475" s="58"/>
      <c r="UOD475" s="58"/>
      <c r="UOE475" s="58"/>
      <c r="UOF475" s="58"/>
      <c r="UOG475" s="58"/>
      <c r="UOH475" s="58"/>
      <c r="UOI475" s="58"/>
      <c r="UOJ475" s="58"/>
      <c r="UOK475" s="58"/>
      <c r="UOL475" s="58"/>
      <c r="UOM475" s="58"/>
      <c r="UON475" s="58"/>
      <c r="UOO475" s="58"/>
      <c r="UOP475" s="58"/>
      <c r="UOQ475" s="58"/>
      <c r="UOR475" s="58"/>
      <c r="UOS475" s="58"/>
      <c r="UOT475" s="58"/>
      <c r="UOU475" s="58"/>
      <c r="UOV475" s="58"/>
      <c r="UOW475" s="58"/>
      <c r="UOX475" s="58"/>
      <c r="UOY475" s="58"/>
      <c r="UOZ475" s="58"/>
      <c r="UPA475" s="58"/>
      <c r="UPB475" s="58"/>
      <c r="UPC475" s="58"/>
      <c r="UPD475" s="58"/>
      <c r="UPE475" s="58"/>
      <c r="UPF475" s="58"/>
      <c r="UPG475" s="58"/>
      <c r="UPH475" s="58"/>
      <c r="UPI475" s="58"/>
      <c r="UPJ475" s="58"/>
      <c r="UPK475" s="58"/>
      <c r="UPL475" s="58"/>
      <c r="UPM475" s="58"/>
      <c r="UPN475" s="58"/>
      <c r="UPO475" s="58"/>
      <c r="UPP475" s="58"/>
      <c r="UPQ475" s="58"/>
      <c r="UPR475" s="58"/>
      <c r="UPS475" s="58"/>
      <c r="UPT475" s="58"/>
      <c r="UPU475" s="58"/>
      <c r="UPV475" s="58"/>
      <c r="UPW475" s="58"/>
      <c r="UPX475" s="58"/>
      <c r="UPY475" s="58"/>
      <c r="UPZ475" s="58"/>
      <c r="UQA475" s="58"/>
      <c r="UQB475" s="58"/>
      <c r="UQC475" s="58"/>
      <c r="UQD475" s="58"/>
      <c r="UQE475" s="58"/>
      <c r="UQF475" s="58"/>
      <c r="UQG475" s="58"/>
      <c r="UQH475" s="58"/>
      <c r="UQI475" s="58"/>
      <c r="UQJ475" s="58"/>
      <c r="UQK475" s="58"/>
      <c r="UQL475" s="58"/>
      <c r="UQM475" s="58"/>
      <c r="UQN475" s="58"/>
      <c r="UQO475" s="58"/>
      <c r="UQP475" s="58"/>
      <c r="UQQ475" s="58"/>
      <c r="UQR475" s="58"/>
      <c r="UQS475" s="58"/>
      <c r="UQT475" s="58"/>
      <c r="UQU475" s="58"/>
      <c r="UQV475" s="58"/>
      <c r="UQW475" s="58"/>
      <c r="UQX475" s="58"/>
      <c r="UQY475" s="58"/>
      <c r="UQZ475" s="58"/>
      <c r="URA475" s="58"/>
      <c r="URB475" s="58"/>
      <c r="URC475" s="58"/>
      <c r="URD475" s="58"/>
      <c r="URE475" s="58"/>
      <c r="URF475" s="58"/>
      <c r="URG475" s="58"/>
      <c r="URH475" s="58"/>
      <c r="URI475" s="58"/>
      <c r="URJ475" s="58"/>
      <c r="URK475" s="58"/>
      <c r="URL475" s="58"/>
      <c r="URM475" s="58"/>
      <c r="URN475" s="58"/>
      <c r="URO475" s="58"/>
      <c r="URP475" s="58"/>
      <c r="URQ475" s="58"/>
      <c r="URR475" s="58"/>
      <c r="URS475" s="58"/>
      <c r="URT475" s="58"/>
      <c r="URU475" s="58"/>
      <c r="URV475" s="58"/>
      <c r="URW475" s="58"/>
      <c r="URX475" s="58"/>
      <c r="URY475" s="58"/>
      <c r="URZ475" s="58"/>
      <c r="USA475" s="58"/>
      <c r="USB475" s="58"/>
      <c r="USC475" s="58"/>
      <c r="USD475" s="58"/>
      <c r="USE475" s="58"/>
      <c r="USF475" s="58"/>
      <c r="USG475" s="58"/>
      <c r="USH475" s="58"/>
      <c r="USI475" s="58"/>
      <c r="USJ475" s="58"/>
      <c r="USK475" s="58"/>
      <c r="USL475" s="58"/>
      <c r="USM475" s="58"/>
      <c r="USN475" s="58"/>
      <c r="USO475" s="58"/>
      <c r="USP475" s="58"/>
      <c r="USQ475" s="58"/>
      <c r="USR475" s="58"/>
      <c r="USS475" s="58"/>
      <c r="UST475" s="58"/>
      <c r="USU475" s="58"/>
      <c r="USV475" s="58"/>
      <c r="USW475" s="58"/>
      <c r="USX475" s="58"/>
      <c r="USY475" s="58"/>
      <c r="USZ475" s="58"/>
      <c r="UTA475" s="58"/>
      <c r="UTB475" s="58"/>
      <c r="UTC475" s="58"/>
      <c r="UTD475" s="58"/>
      <c r="UTE475" s="58"/>
      <c r="UTF475" s="58"/>
      <c r="UTG475" s="58"/>
      <c r="UTH475" s="58"/>
      <c r="UTI475" s="58"/>
      <c r="UTJ475" s="58"/>
      <c r="UTK475" s="58"/>
      <c r="UTL475" s="58"/>
      <c r="UTM475" s="58"/>
      <c r="UTN475" s="58"/>
      <c r="UTO475" s="58"/>
      <c r="UTP475" s="58"/>
      <c r="UTQ475" s="58"/>
      <c r="UTR475" s="58"/>
      <c r="UTS475" s="58"/>
      <c r="UTT475" s="58"/>
      <c r="UTU475" s="58"/>
      <c r="UTV475" s="58"/>
      <c r="UTW475" s="58"/>
      <c r="UTX475" s="58"/>
      <c r="UTY475" s="58"/>
      <c r="UTZ475" s="58"/>
      <c r="UUA475" s="58"/>
      <c r="UUB475" s="58"/>
      <c r="UUC475" s="58"/>
      <c r="UUD475" s="58"/>
      <c r="UUE475" s="58"/>
      <c r="UUF475" s="58"/>
      <c r="UUG475" s="58"/>
      <c r="UUH475" s="58"/>
      <c r="UUI475" s="58"/>
      <c r="UUJ475" s="58"/>
      <c r="UUK475" s="58"/>
      <c r="UUL475" s="58"/>
      <c r="UUM475" s="58"/>
      <c r="UUN475" s="58"/>
      <c r="UUO475" s="58"/>
      <c r="UUP475" s="58"/>
      <c r="UUQ475" s="58"/>
      <c r="UUR475" s="58"/>
      <c r="UUS475" s="58"/>
      <c r="UUT475" s="58"/>
      <c r="UUU475" s="58"/>
      <c r="UUV475" s="58"/>
      <c r="UUW475" s="58"/>
      <c r="UUX475" s="58"/>
      <c r="UUY475" s="58"/>
      <c r="UUZ475" s="58"/>
      <c r="UVA475" s="58"/>
      <c r="UVB475" s="58"/>
      <c r="UVC475" s="58"/>
      <c r="UVD475" s="58"/>
      <c r="UVE475" s="58"/>
      <c r="UVF475" s="58"/>
      <c r="UVG475" s="58"/>
      <c r="UVH475" s="58"/>
      <c r="UVI475" s="58"/>
      <c r="UVJ475" s="58"/>
      <c r="UVK475" s="58"/>
      <c r="UVL475" s="58"/>
      <c r="UVM475" s="58"/>
      <c r="UVN475" s="58"/>
      <c r="UVO475" s="58"/>
      <c r="UVP475" s="58"/>
      <c r="UVQ475" s="58"/>
      <c r="UVR475" s="58"/>
      <c r="UVS475" s="58"/>
      <c r="UVT475" s="58"/>
      <c r="UVU475" s="58"/>
      <c r="UVV475" s="58"/>
      <c r="UVW475" s="58"/>
      <c r="UVX475" s="58"/>
      <c r="UVY475" s="58"/>
      <c r="UVZ475" s="58"/>
      <c r="UWA475" s="58"/>
      <c r="UWB475" s="58"/>
      <c r="UWC475" s="58"/>
      <c r="UWD475" s="58"/>
      <c r="UWE475" s="58"/>
      <c r="UWF475" s="58"/>
      <c r="UWG475" s="58"/>
      <c r="UWH475" s="58"/>
      <c r="UWI475" s="58"/>
      <c r="UWJ475" s="58"/>
      <c r="UWK475" s="58"/>
      <c r="UWL475" s="58"/>
      <c r="UWM475" s="58"/>
      <c r="UWN475" s="58"/>
      <c r="UWO475" s="58"/>
      <c r="UWP475" s="58"/>
      <c r="UWQ475" s="58"/>
      <c r="UWR475" s="58"/>
      <c r="UWS475" s="58"/>
      <c r="UWT475" s="58"/>
      <c r="UWU475" s="58"/>
      <c r="UWV475" s="58"/>
      <c r="UWW475" s="58"/>
      <c r="UWX475" s="58"/>
      <c r="UWY475" s="58"/>
      <c r="UWZ475" s="58"/>
      <c r="UXA475" s="58"/>
      <c r="UXB475" s="58"/>
      <c r="UXC475" s="58"/>
      <c r="UXD475" s="58"/>
      <c r="UXE475" s="58"/>
      <c r="UXF475" s="58"/>
      <c r="UXG475" s="58"/>
      <c r="UXH475" s="58"/>
      <c r="UXI475" s="58"/>
      <c r="UXJ475" s="58"/>
      <c r="UXK475" s="58"/>
      <c r="UXL475" s="58"/>
      <c r="UXM475" s="58"/>
      <c r="UXN475" s="58"/>
      <c r="UXO475" s="58"/>
      <c r="UXP475" s="58"/>
      <c r="UXQ475" s="58"/>
      <c r="UXR475" s="58"/>
      <c r="UXS475" s="58"/>
      <c r="UXT475" s="58"/>
      <c r="UXU475" s="58"/>
      <c r="UXV475" s="58"/>
      <c r="UXW475" s="58"/>
      <c r="UXX475" s="58"/>
      <c r="UXY475" s="58"/>
      <c r="UXZ475" s="58"/>
      <c r="UYA475" s="58"/>
      <c r="UYB475" s="58"/>
      <c r="UYC475" s="58"/>
      <c r="UYD475" s="58"/>
      <c r="UYE475" s="58"/>
      <c r="UYF475" s="58"/>
      <c r="UYG475" s="58"/>
      <c r="UYH475" s="58"/>
      <c r="UYI475" s="58"/>
      <c r="UYJ475" s="58"/>
      <c r="UYK475" s="58"/>
      <c r="UYL475" s="58"/>
      <c r="UYM475" s="58"/>
      <c r="UYN475" s="58"/>
      <c r="UYO475" s="58"/>
      <c r="UYP475" s="58"/>
      <c r="UYQ475" s="58"/>
      <c r="UYR475" s="58"/>
      <c r="UYS475" s="58"/>
      <c r="UYT475" s="58"/>
      <c r="UYU475" s="58"/>
      <c r="UYV475" s="58"/>
      <c r="UYW475" s="58"/>
      <c r="UYX475" s="58"/>
      <c r="UYY475" s="58"/>
      <c r="UYZ475" s="58"/>
      <c r="UZA475" s="58"/>
      <c r="UZB475" s="58"/>
      <c r="UZC475" s="58"/>
      <c r="UZD475" s="58"/>
      <c r="UZE475" s="58"/>
      <c r="UZF475" s="58"/>
      <c r="UZG475" s="58"/>
      <c r="UZH475" s="58"/>
      <c r="UZI475" s="58"/>
      <c r="UZJ475" s="58"/>
      <c r="UZK475" s="58"/>
      <c r="UZL475" s="58"/>
      <c r="UZM475" s="58"/>
      <c r="UZN475" s="58"/>
      <c r="UZO475" s="58"/>
      <c r="UZP475" s="58"/>
      <c r="UZQ475" s="58"/>
      <c r="UZR475" s="58"/>
      <c r="UZS475" s="58"/>
      <c r="UZT475" s="58"/>
      <c r="UZU475" s="58"/>
      <c r="UZV475" s="58"/>
      <c r="UZW475" s="58"/>
      <c r="UZX475" s="58"/>
      <c r="UZY475" s="58"/>
      <c r="UZZ475" s="58"/>
      <c r="VAA475" s="58"/>
      <c r="VAB475" s="58"/>
      <c r="VAC475" s="58"/>
      <c r="VAD475" s="58"/>
      <c r="VAE475" s="58"/>
      <c r="VAF475" s="58"/>
      <c r="VAG475" s="58"/>
      <c r="VAH475" s="58"/>
      <c r="VAI475" s="58"/>
      <c r="VAJ475" s="58"/>
      <c r="VAK475" s="58"/>
      <c r="VAL475" s="58"/>
      <c r="VAM475" s="58"/>
      <c r="VAN475" s="58"/>
      <c r="VAO475" s="58"/>
      <c r="VAP475" s="58"/>
      <c r="VAQ475" s="58"/>
      <c r="VAR475" s="58"/>
      <c r="VAS475" s="58"/>
      <c r="VAT475" s="58"/>
      <c r="VAU475" s="58"/>
      <c r="VAV475" s="58"/>
      <c r="VAW475" s="58"/>
      <c r="VAX475" s="58"/>
      <c r="VAY475" s="58"/>
      <c r="VAZ475" s="58"/>
      <c r="VBA475" s="58"/>
      <c r="VBB475" s="58"/>
      <c r="VBC475" s="58"/>
      <c r="VBD475" s="58"/>
      <c r="VBE475" s="58"/>
      <c r="VBF475" s="58"/>
      <c r="VBG475" s="58"/>
      <c r="VBH475" s="58"/>
      <c r="VBI475" s="58"/>
      <c r="VBJ475" s="58"/>
      <c r="VBK475" s="58"/>
      <c r="VBL475" s="58"/>
      <c r="VBM475" s="58"/>
      <c r="VBN475" s="58"/>
      <c r="VBO475" s="58"/>
      <c r="VBP475" s="58"/>
      <c r="VBQ475" s="58"/>
      <c r="VBR475" s="58"/>
      <c r="VBS475" s="58"/>
      <c r="VBT475" s="58"/>
      <c r="VBU475" s="58"/>
      <c r="VBV475" s="58"/>
      <c r="VBW475" s="58"/>
      <c r="VBX475" s="58"/>
      <c r="VBY475" s="58"/>
      <c r="VBZ475" s="58"/>
      <c r="VCA475" s="58"/>
      <c r="VCB475" s="58"/>
      <c r="VCC475" s="58"/>
      <c r="VCD475" s="58"/>
      <c r="VCE475" s="58"/>
      <c r="VCF475" s="58"/>
      <c r="VCG475" s="58"/>
      <c r="VCH475" s="58"/>
      <c r="VCI475" s="58"/>
      <c r="VCJ475" s="58"/>
      <c r="VCK475" s="58"/>
      <c r="VCL475" s="58"/>
      <c r="VCM475" s="58"/>
      <c r="VCN475" s="58"/>
      <c r="VCO475" s="58"/>
      <c r="VCP475" s="58"/>
      <c r="VCQ475" s="58"/>
      <c r="VCR475" s="58"/>
      <c r="VCS475" s="58"/>
      <c r="VCT475" s="58"/>
      <c r="VCU475" s="58"/>
      <c r="VCV475" s="58"/>
      <c r="VCW475" s="58"/>
      <c r="VCX475" s="58"/>
      <c r="VCY475" s="58"/>
      <c r="VCZ475" s="58"/>
      <c r="VDA475" s="58"/>
      <c r="VDB475" s="58"/>
      <c r="VDC475" s="58"/>
      <c r="VDD475" s="58"/>
      <c r="VDE475" s="58"/>
      <c r="VDF475" s="58"/>
      <c r="VDG475" s="58"/>
      <c r="VDH475" s="58"/>
      <c r="VDI475" s="58"/>
      <c r="VDJ475" s="58"/>
      <c r="VDK475" s="58"/>
      <c r="VDL475" s="58"/>
      <c r="VDM475" s="58"/>
      <c r="VDN475" s="58"/>
      <c r="VDO475" s="58"/>
      <c r="VDP475" s="58"/>
      <c r="VDQ475" s="58"/>
      <c r="VDR475" s="58"/>
      <c r="VDS475" s="58"/>
      <c r="VDT475" s="58"/>
      <c r="VDU475" s="58"/>
      <c r="VDV475" s="58"/>
      <c r="VDW475" s="58"/>
      <c r="VDX475" s="58"/>
      <c r="VDY475" s="58"/>
      <c r="VDZ475" s="58"/>
      <c r="VEA475" s="58"/>
      <c r="VEB475" s="58"/>
      <c r="VEC475" s="58"/>
      <c r="VED475" s="58"/>
      <c r="VEE475" s="58"/>
      <c r="VEF475" s="58"/>
      <c r="VEG475" s="58"/>
      <c r="VEH475" s="58"/>
      <c r="VEI475" s="58"/>
      <c r="VEJ475" s="58"/>
      <c r="VEK475" s="58"/>
      <c r="VEL475" s="58"/>
      <c r="VEM475" s="58"/>
      <c r="VEN475" s="58"/>
      <c r="VEO475" s="58"/>
      <c r="VEP475" s="58"/>
      <c r="VEQ475" s="58"/>
      <c r="VER475" s="58"/>
      <c r="VES475" s="58"/>
      <c r="VET475" s="58"/>
      <c r="VEU475" s="58"/>
      <c r="VEV475" s="58"/>
      <c r="VEW475" s="58"/>
      <c r="VEX475" s="58"/>
      <c r="VEY475" s="58"/>
      <c r="VEZ475" s="58"/>
      <c r="VFA475" s="58"/>
      <c r="VFB475" s="58"/>
      <c r="VFC475" s="58"/>
      <c r="VFD475" s="58"/>
      <c r="VFE475" s="58"/>
      <c r="VFF475" s="58"/>
      <c r="VFG475" s="58"/>
      <c r="VFH475" s="58"/>
      <c r="VFI475" s="58"/>
      <c r="VFJ475" s="58"/>
      <c r="VFK475" s="58"/>
      <c r="VFL475" s="58"/>
      <c r="VFM475" s="58"/>
      <c r="VFN475" s="58"/>
      <c r="VFO475" s="58"/>
      <c r="VFP475" s="58"/>
      <c r="VFQ475" s="58"/>
      <c r="VFR475" s="58"/>
      <c r="VFS475" s="58"/>
      <c r="VFT475" s="58"/>
      <c r="VFU475" s="58"/>
      <c r="VFV475" s="58"/>
      <c r="VFW475" s="58"/>
      <c r="VFX475" s="58"/>
      <c r="VFY475" s="58"/>
      <c r="VFZ475" s="58"/>
      <c r="VGA475" s="58"/>
      <c r="VGB475" s="58"/>
      <c r="VGC475" s="58"/>
      <c r="VGD475" s="58"/>
      <c r="VGE475" s="58"/>
      <c r="VGF475" s="58"/>
      <c r="VGG475" s="58"/>
      <c r="VGH475" s="58"/>
      <c r="VGI475" s="58"/>
      <c r="VGJ475" s="58"/>
      <c r="VGK475" s="58"/>
      <c r="VGL475" s="58"/>
      <c r="VGM475" s="58"/>
      <c r="VGN475" s="58"/>
      <c r="VGO475" s="58"/>
      <c r="VGP475" s="58"/>
      <c r="VGQ475" s="58"/>
      <c r="VGR475" s="58"/>
      <c r="VGS475" s="58"/>
      <c r="VGT475" s="58"/>
      <c r="VGU475" s="58"/>
      <c r="VGV475" s="58"/>
      <c r="VGW475" s="58"/>
      <c r="VGX475" s="58"/>
      <c r="VGY475" s="58"/>
      <c r="VGZ475" s="58"/>
      <c r="VHA475" s="58"/>
      <c r="VHB475" s="58"/>
      <c r="VHC475" s="58"/>
      <c r="VHD475" s="58"/>
      <c r="VHE475" s="58"/>
      <c r="VHF475" s="58"/>
      <c r="VHG475" s="58"/>
      <c r="VHH475" s="58"/>
      <c r="VHI475" s="58"/>
      <c r="VHJ475" s="58"/>
      <c r="VHK475" s="58"/>
      <c r="VHL475" s="58"/>
      <c r="VHM475" s="58"/>
      <c r="VHN475" s="58"/>
      <c r="VHO475" s="58"/>
      <c r="VHP475" s="58"/>
      <c r="VHQ475" s="58"/>
      <c r="VHR475" s="58"/>
      <c r="VHS475" s="58"/>
      <c r="VHT475" s="58"/>
      <c r="VHU475" s="58"/>
      <c r="VHV475" s="58"/>
      <c r="VHW475" s="58"/>
      <c r="VHX475" s="58"/>
      <c r="VHY475" s="58"/>
      <c r="VHZ475" s="58"/>
      <c r="VIA475" s="58"/>
      <c r="VIB475" s="58"/>
      <c r="VIC475" s="58"/>
      <c r="VID475" s="58"/>
      <c r="VIE475" s="58"/>
      <c r="VIF475" s="58"/>
      <c r="VIG475" s="58"/>
      <c r="VIH475" s="58"/>
      <c r="VII475" s="58"/>
      <c r="VIJ475" s="58"/>
      <c r="VIK475" s="58"/>
      <c r="VIL475" s="58"/>
      <c r="VIM475" s="58"/>
      <c r="VIN475" s="58"/>
      <c r="VIO475" s="58"/>
      <c r="VIP475" s="58"/>
      <c r="VIQ475" s="58"/>
      <c r="VIR475" s="58"/>
      <c r="VIS475" s="58"/>
      <c r="VIT475" s="58"/>
      <c r="VIU475" s="58"/>
      <c r="VIV475" s="58"/>
      <c r="VIW475" s="58"/>
      <c r="VIX475" s="58"/>
      <c r="VIY475" s="58"/>
      <c r="VIZ475" s="58"/>
      <c r="VJA475" s="58"/>
      <c r="VJB475" s="58"/>
      <c r="VJC475" s="58"/>
      <c r="VJD475" s="58"/>
      <c r="VJE475" s="58"/>
      <c r="VJF475" s="58"/>
      <c r="VJG475" s="58"/>
      <c r="VJH475" s="58"/>
      <c r="VJI475" s="58"/>
      <c r="VJJ475" s="58"/>
      <c r="VJK475" s="58"/>
      <c r="VJL475" s="58"/>
      <c r="VJM475" s="58"/>
      <c r="VJN475" s="58"/>
      <c r="VJO475" s="58"/>
      <c r="VJP475" s="58"/>
      <c r="VJQ475" s="58"/>
      <c r="VJR475" s="58"/>
      <c r="VJS475" s="58"/>
      <c r="VJT475" s="58"/>
      <c r="VJU475" s="58"/>
      <c r="VJV475" s="58"/>
      <c r="VJW475" s="58"/>
      <c r="VJX475" s="58"/>
      <c r="VJY475" s="58"/>
      <c r="VJZ475" s="58"/>
      <c r="VKA475" s="58"/>
      <c r="VKB475" s="58"/>
      <c r="VKC475" s="58"/>
      <c r="VKD475" s="58"/>
      <c r="VKE475" s="58"/>
      <c r="VKF475" s="58"/>
      <c r="VKG475" s="58"/>
      <c r="VKH475" s="58"/>
      <c r="VKI475" s="58"/>
      <c r="VKJ475" s="58"/>
      <c r="VKK475" s="58"/>
      <c r="VKL475" s="58"/>
      <c r="VKM475" s="58"/>
      <c r="VKN475" s="58"/>
      <c r="VKO475" s="58"/>
      <c r="VKP475" s="58"/>
      <c r="VKQ475" s="58"/>
      <c r="VKR475" s="58"/>
      <c r="VKS475" s="58"/>
      <c r="VKT475" s="58"/>
      <c r="VKU475" s="58"/>
      <c r="VKV475" s="58"/>
      <c r="VKW475" s="58"/>
      <c r="VKX475" s="58"/>
      <c r="VKY475" s="58"/>
      <c r="VKZ475" s="58"/>
      <c r="VLA475" s="58"/>
      <c r="VLB475" s="58"/>
      <c r="VLC475" s="58"/>
      <c r="VLD475" s="58"/>
      <c r="VLE475" s="58"/>
      <c r="VLF475" s="58"/>
      <c r="VLG475" s="58"/>
      <c r="VLH475" s="58"/>
      <c r="VLI475" s="58"/>
      <c r="VLJ475" s="58"/>
      <c r="VLK475" s="58"/>
      <c r="VLL475" s="58"/>
      <c r="VLM475" s="58"/>
      <c r="VLN475" s="58"/>
      <c r="VLO475" s="58"/>
      <c r="VLP475" s="58"/>
      <c r="VLQ475" s="58"/>
      <c r="VLR475" s="58"/>
      <c r="VLS475" s="58"/>
      <c r="VLT475" s="58"/>
      <c r="VLU475" s="58"/>
      <c r="VLV475" s="58"/>
      <c r="VLW475" s="58"/>
      <c r="VLX475" s="58"/>
      <c r="VLY475" s="58"/>
      <c r="VLZ475" s="58"/>
      <c r="VMA475" s="58"/>
      <c r="VMB475" s="58"/>
      <c r="VMC475" s="58"/>
      <c r="VMD475" s="58"/>
      <c r="VME475" s="58"/>
      <c r="VMF475" s="58"/>
      <c r="VMG475" s="58"/>
      <c r="VMH475" s="58"/>
      <c r="VMI475" s="58"/>
      <c r="VMJ475" s="58"/>
      <c r="VMK475" s="58"/>
      <c r="VML475" s="58"/>
      <c r="VMM475" s="58"/>
      <c r="VMN475" s="58"/>
      <c r="VMO475" s="58"/>
      <c r="VMP475" s="58"/>
      <c r="VMQ475" s="58"/>
      <c r="VMR475" s="58"/>
      <c r="VMS475" s="58"/>
      <c r="VMT475" s="58"/>
      <c r="VMU475" s="58"/>
      <c r="VMV475" s="58"/>
      <c r="VMW475" s="58"/>
      <c r="VMX475" s="58"/>
      <c r="VMY475" s="58"/>
      <c r="VMZ475" s="58"/>
      <c r="VNA475" s="58"/>
      <c r="VNB475" s="58"/>
      <c r="VNC475" s="58"/>
      <c r="VND475" s="58"/>
      <c r="VNE475" s="58"/>
      <c r="VNF475" s="58"/>
      <c r="VNG475" s="58"/>
      <c r="VNH475" s="58"/>
      <c r="VNI475" s="58"/>
      <c r="VNJ475" s="58"/>
      <c r="VNK475" s="58"/>
      <c r="VNL475" s="58"/>
      <c r="VNM475" s="58"/>
      <c r="VNN475" s="58"/>
      <c r="VNO475" s="58"/>
      <c r="VNP475" s="58"/>
      <c r="VNQ475" s="58"/>
      <c r="VNR475" s="58"/>
      <c r="VNS475" s="58"/>
      <c r="VNT475" s="58"/>
      <c r="VNU475" s="58"/>
      <c r="VNV475" s="58"/>
      <c r="VNW475" s="58"/>
      <c r="VNX475" s="58"/>
      <c r="VNY475" s="58"/>
      <c r="VNZ475" s="58"/>
      <c r="VOA475" s="58"/>
      <c r="VOB475" s="58"/>
      <c r="VOC475" s="58"/>
      <c r="VOD475" s="58"/>
      <c r="VOE475" s="58"/>
      <c r="VOF475" s="58"/>
      <c r="VOG475" s="58"/>
      <c r="VOH475" s="58"/>
      <c r="VOI475" s="58"/>
      <c r="VOJ475" s="58"/>
      <c r="VOK475" s="58"/>
      <c r="VOL475" s="58"/>
      <c r="VOM475" s="58"/>
      <c r="VON475" s="58"/>
      <c r="VOO475" s="58"/>
      <c r="VOP475" s="58"/>
      <c r="VOQ475" s="58"/>
      <c r="VOR475" s="58"/>
      <c r="VOS475" s="58"/>
      <c r="VOT475" s="58"/>
      <c r="VOU475" s="58"/>
      <c r="VOV475" s="58"/>
      <c r="VOW475" s="58"/>
      <c r="VOX475" s="58"/>
      <c r="VOY475" s="58"/>
      <c r="VOZ475" s="58"/>
      <c r="VPA475" s="58"/>
      <c r="VPB475" s="58"/>
      <c r="VPC475" s="58"/>
      <c r="VPD475" s="58"/>
      <c r="VPE475" s="58"/>
      <c r="VPF475" s="58"/>
      <c r="VPG475" s="58"/>
      <c r="VPH475" s="58"/>
      <c r="VPI475" s="58"/>
      <c r="VPJ475" s="58"/>
      <c r="VPK475" s="58"/>
      <c r="VPL475" s="58"/>
      <c r="VPM475" s="58"/>
      <c r="VPN475" s="58"/>
      <c r="VPO475" s="58"/>
      <c r="VPP475" s="58"/>
      <c r="VPQ475" s="58"/>
      <c r="VPR475" s="58"/>
      <c r="VPS475" s="58"/>
      <c r="VPT475" s="58"/>
      <c r="VPU475" s="58"/>
      <c r="VPV475" s="58"/>
      <c r="VPW475" s="58"/>
      <c r="VPX475" s="58"/>
      <c r="VPY475" s="58"/>
      <c r="VPZ475" s="58"/>
      <c r="VQA475" s="58"/>
      <c r="VQB475" s="58"/>
      <c r="VQC475" s="58"/>
      <c r="VQD475" s="58"/>
      <c r="VQE475" s="58"/>
      <c r="VQF475" s="58"/>
      <c r="VQG475" s="58"/>
      <c r="VQH475" s="58"/>
      <c r="VQI475" s="58"/>
      <c r="VQJ475" s="58"/>
      <c r="VQK475" s="58"/>
      <c r="VQL475" s="58"/>
      <c r="VQM475" s="58"/>
      <c r="VQN475" s="58"/>
      <c r="VQO475" s="58"/>
      <c r="VQP475" s="58"/>
      <c r="VQQ475" s="58"/>
      <c r="VQR475" s="58"/>
      <c r="VQS475" s="58"/>
      <c r="VQT475" s="58"/>
      <c r="VQU475" s="58"/>
      <c r="VQV475" s="58"/>
      <c r="VQW475" s="58"/>
      <c r="VQX475" s="58"/>
      <c r="VQY475" s="58"/>
      <c r="VQZ475" s="58"/>
      <c r="VRA475" s="58"/>
      <c r="VRB475" s="58"/>
      <c r="VRC475" s="58"/>
      <c r="VRD475" s="58"/>
      <c r="VRE475" s="58"/>
      <c r="VRF475" s="58"/>
      <c r="VRG475" s="58"/>
      <c r="VRH475" s="58"/>
      <c r="VRI475" s="58"/>
      <c r="VRJ475" s="58"/>
      <c r="VRK475" s="58"/>
      <c r="VRL475" s="58"/>
      <c r="VRM475" s="58"/>
      <c r="VRN475" s="58"/>
      <c r="VRO475" s="58"/>
      <c r="VRP475" s="58"/>
      <c r="VRQ475" s="58"/>
      <c r="VRR475" s="58"/>
      <c r="VRS475" s="58"/>
      <c r="VRT475" s="58"/>
      <c r="VRU475" s="58"/>
      <c r="VRV475" s="58"/>
      <c r="VRW475" s="58"/>
      <c r="VRX475" s="58"/>
      <c r="VRY475" s="58"/>
      <c r="VRZ475" s="58"/>
      <c r="VSA475" s="58"/>
      <c r="VSB475" s="58"/>
      <c r="VSC475" s="58"/>
      <c r="VSD475" s="58"/>
      <c r="VSE475" s="58"/>
      <c r="VSF475" s="58"/>
      <c r="VSG475" s="58"/>
      <c r="VSH475" s="58"/>
      <c r="VSI475" s="58"/>
      <c r="VSJ475" s="58"/>
      <c r="VSK475" s="58"/>
      <c r="VSL475" s="58"/>
      <c r="VSM475" s="58"/>
      <c r="VSN475" s="58"/>
      <c r="VSO475" s="58"/>
      <c r="VSP475" s="58"/>
      <c r="VSQ475" s="58"/>
      <c r="VSR475" s="58"/>
      <c r="VSS475" s="58"/>
      <c r="VST475" s="58"/>
      <c r="VSU475" s="58"/>
      <c r="VSV475" s="58"/>
      <c r="VSW475" s="58"/>
      <c r="VSX475" s="58"/>
      <c r="VSY475" s="58"/>
      <c r="VSZ475" s="58"/>
      <c r="VTA475" s="58"/>
      <c r="VTB475" s="58"/>
      <c r="VTC475" s="58"/>
      <c r="VTD475" s="58"/>
      <c r="VTE475" s="58"/>
      <c r="VTF475" s="58"/>
      <c r="VTG475" s="58"/>
      <c r="VTH475" s="58"/>
      <c r="VTI475" s="58"/>
      <c r="VTJ475" s="58"/>
      <c r="VTK475" s="58"/>
      <c r="VTL475" s="58"/>
      <c r="VTM475" s="58"/>
      <c r="VTN475" s="58"/>
      <c r="VTO475" s="58"/>
      <c r="VTP475" s="58"/>
      <c r="VTQ475" s="58"/>
      <c r="VTR475" s="58"/>
      <c r="VTS475" s="58"/>
      <c r="VTT475" s="58"/>
      <c r="VTU475" s="58"/>
      <c r="VTV475" s="58"/>
      <c r="VTW475" s="58"/>
      <c r="VTX475" s="58"/>
      <c r="VTY475" s="58"/>
      <c r="VTZ475" s="58"/>
      <c r="VUA475" s="58"/>
      <c r="VUB475" s="58"/>
      <c r="VUC475" s="58"/>
      <c r="VUD475" s="58"/>
      <c r="VUE475" s="58"/>
      <c r="VUF475" s="58"/>
      <c r="VUG475" s="58"/>
      <c r="VUH475" s="58"/>
      <c r="VUI475" s="58"/>
      <c r="VUJ475" s="58"/>
      <c r="VUK475" s="58"/>
      <c r="VUL475" s="58"/>
      <c r="VUM475" s="58"/>
      <c r="VUN475" s="58"/>
      <c r="VUO475" s="58"/>
      <c r="VUP475" s="58"/>
      <c r="VUQ475" s="58"/>
      <c r="VUR475" s="58"/>
      <c r="VUS475" s="58"/>
      <c r="VUT475" s="58"/>
      <c r="VUU475" s="58"/>
      <c r="VUV475" s="58"/>
      <c r="VUW475" s="58"/>
      <c r="VUX475" s="58"/>
      <c r="VUY475" s="58"/>
      <c r="VUZ475" s="58"/>
      <c r="VVA475" s="58"/>
      <c r="VVB475" s="58"/>
      <c r="VVC475" s="58"/>
      <c r="VVD475" s="58"/>
      <c r="VVE475" s="58"/>
      <c r="VVF475" s="58"/>
      <c r="VVG475" s="58"/>
      <c r="VVH475" s="58"/>
      <c r="VVI475" s="58"/>
      <c r="VVJ475" s="58"/>
      <c r="VVK475" s="58"/>
      <c r="VVL475" s="58"/>
      <c r="VVM475" s="58"/>
      <c r="VVN475" s="58"/>
      <c r="VVO475" s="58"/>
      <c r="VVP475" s="58"/>
      <c r="VVQ475" s="58"/>
      <c r="VVR475" s="58"/>
      <c r="VVS475" s="58"/>
      <c r="VVT475" s="58"/>
      <c r="VVU475" s="58"/>
      <c r="VVV475" s="58"/>
      <c r="VVW475" s="58"/>
      <c r="VVX475" s="58"/>
      <c r="VVY475" s="58"/>
      <c r="VVZ475" s="58"/>
      <c r="VWA475" s="58"/>
      <c r="VWB475" s="58"/>
      <c r="VWC475" s="58"/>
      <c r="VWD475" s="58"/>
      <c r="VWE475" s="58"/>
      <c r="VWF475" s="58"/>
      <c r="VWG475" s="58"/>
      <c r="VWH475" s="58"/>
      <c r="VWI475" s="58"/>
      <c r="VWJ475" s="58"/>
      <c r="VWK475" s="58"/>
      <c r="VWL475" s="58"/>
      <c r="VWM475" s="58"/>
      <c r="VWN475" s="58"/>
      <c r="VWO475" s="58"/>
      <c r="VWP475" s="58"/>
      <c r="VWQ475" s="58"/>
      <c r="VWR475" s="58"/>
      <c r="VWS475" s="58"/>
      <c r="VWT475" s="58"/>
      <c r="VWU475" s="58"/>
      <c r="VWV475" s="58"/>
      <c r="VWW475" s="58"/>
      <c r="VWX475" s="58"/>
      <c r="VWY475" s="58"/>
      <c r="VWZ475" s="58"/>
      <c r="VXA475" s="58"/>
      <c r="VXB475" s="58"/>
      <c r="VXC475" s="58"/>
      <c r="VXD475" s="58"/>
      <c r="VXE475" s="58"/>
      <c r="VXF475" s="58"/>
      <c r="VXG475" s="58"/>
      <c r="VXH475" s="58"/>
      <c r="VXI475" s="58"/>
      <c r="VXJ475" s="58"/>
      <c r="VXK475" s="58"/>
      <c r="VXL475" s="58"/>
      <c r="VXM475" s="58"/>
      <c r="VXN475" s="58"/>
      <c r="VXO475" s="58"/>
      <c r="VXP475" s="58"/>
      <c r="VXQ475" s="58"/>
      <c r="VXR475" s="58"/>
      <c r="VXS475" s="58"/>
      <c r="VXT475" s="58"/>
      <c r="VXU475" s="58"/>
      <c r="VXV475" s="58"/>
      <c r="VXW475" s="58"/>
      <c r="VXX475" s="58"/>
      <c r="VXY475" s="58"/>
      <c r="VXZ475" s="58"/>
      <c r="VYA475" s="58"/>
      <c r="VYB475" s="58"/>
      <c r="VYC475" s="58"/>
      <c r="VYD475" s="58"/>
      <c r="VYE475" s="58"/>
      <c r="VYF475" s="58"/>
      <c r="VYG475" s="58"/>
      <c r="VYH475" s="58"/>
      <c r="VYI475" s="58"/>
      <c r="VYJ475" s="58"/>
      <c r="VYK475" s="58"/>
      <c r="VYL475" s="58"/>
      <c r="VYM475" s="58"/>
      <c r="VYN475" s="58"/>
      <c r="VYO475" s="58"/>
      <c r="VYP475" s="58"/>
      <c r="VYQ475" s="58"/>
      <c r="VYR475" s="58"/>
      <c r="VYS475" s="58"/>
      <c r="VYT475" s="58"/>
      <c r="VYU475" s="58"/>
      <c r="VYV475" s="58"/>
      <c r="VYW475" s="58"/>
      <c r="VYX475" s="58"/>
      <c r="VYY475" s="58"/>
      <c r="VYZ475" s="58"/>
      <c r="VZA475" s="58"/>
      <c r="VZB475" s="58"/>
      <c r="VZC475" s="58"/>
      <c r="VZD475" s="58"/>
      <c r="VZE475" s="58"/>
      <c r="VZF475" s="58"/>
      <c r="VZG475" s="58"/>
      <c r="VZH475" s="58"/>
      <c r="VZI475" s="58"/>
      <c r="VZJ475" s="58"/>
      <c r="VZK475" s="58"/>
      <c r="VZL475" s="58"/>
      <c r="VZM475" s="58"/>
      <c r="VZN475" s="58"/>
      <c r="VZO475" s="58"/>
      <c r="VZP475" s="58"/>
      <c r="VZQ475" s="58"/>
      <c r="VZR475" s="58"/>
      <c r="VZS475" s="58"/>
      <c r="VZT475" s="58"/>
      <c r="VZU475" s="58"/>
      <c r="VZV475" s="58"/>
      <c r="VZW475" s="58"/>
      <c r="VZX475" s="58"/>
      <c r="VZY475" s="58"/>
      <c r="VZZ475" s="58"/>
      <c r="WAA475" s="58"/>
      <c r="WAB475" s="58"/>
      <c r="WAC475" s="58"/>
      <c r="WAD475" s="58"/>
      <c r="WAE475" s="58"/>
      <c r="WAF475" s="58"/>
      <c r="WAG475" s="58"/>
      <c r="WAH475" s="58"/>
      <c r="WAI475" s="58"/>
      <c r="WAJ475" s="58"/>
      <c r="WAK475" s="58"/>
      <c r="WAL475" s="58"/>
      <c r="WAM475" s="58"/>
      <c r="WAN475" s="58"/>
      <c r="WAO475" s="58"/>
      <c r="WAP475" s="58"/>
      <c r="WAQ475" s="58"/>
      <c r="WAR475" s="58"/>
      <c r="WAS475" s="58"/>
      <c r="WAT475" s="58"/>
      <c r="WAU475" s="58"/>
      <c r="WAV475" s="58"/>
      <c r="WAW475" s="58"/>
      <c r="WAX475" s="58"/>
      <c r="WAY475" s="58"/>
      <c r="WAZ475" s="58"/>
      <c r="WBA475" s="58"/>
      <c r="WBB475" s="58"/>
      <c r="WBC475" s="58"/>
      <c r="WBD475" s="58"/>
      <c r="WBE475" s="58"/>
      <c r="WBF475" s="58"/>
      <c r="WBG475" s="58"/>
      <c r="WBH475" s="58"/>
      <c r="WBI475" s="58"/>
      <c r="WBJ475" s="58"/>
      <c r="WBK475" s="58"/>
      <c r="WBL475" s="58"/>
      <c r="WBM475" s="58"/>
      <c r="WBN475" s="58"/>
      <c r="WBO475" s="58"/>
      <c r="WBP475" s="58"/>
      <c r="WBQ475" s="58"/>
      <c r="WBR475" s="58"/>
      <c r="WBS475" s="58"/>
      <c r="WBT475" s="58"/>
      <c r="WBU475" s="58"/>
      <c r="WBV475" s="58"/>
      <c r="WBW475" s="58"/>
      <c r="WBX475" s="58"/>
      <c r="WBY475" s="58"/>
      <c r="WBZ475" s="58"/>
      <c r="WCA475" s="58"/>
      <c r="WCB475" s="58"/>
      <c r="WCC475" s="58"/>
      <c r="WCD475" s="58"/>
      <c r="WCE475" s="58"/>
      <c r="WCF475" s="58"/>
      <c r="WCG475" s="58"/>
      <c r="WCH475" s="58"/>
      <c r="WCI475" s="58"/>
      <c r="WCJ475" s="58"/>
      <c r="WCK475" s="58"/>
      <c r="WCL475" s="58"/>
      <c r="WCM475" s="58"/>
      <c r="WCN475" s="58"/>
      <c r="WCO475" s="58"/>
      <c r="WCP475" s="58"/>
      <c r="WCQ475" s="58"/>
      <c r="WCR475" s="58"/>
      <c r="WCS475" s="58"/>
      <c r="WCT475" s="58"/>
      <c r="WCU475" s="58"/>
      <c r="WCV475" s="58"/>
      <c r="WCW475" s="58"/>
      <c r="WCX475" s="58"/>
      <c r="WCY475" s="58"/>
      <c r="WCZ475" s="58"/>
      <c r="WDA475" s="58"/>
      <c r="WDB475" s="58"/>
      <c r="WDC475" s="58"/>
      <c r="WDD475" s="58"/>
      <c r="WDE475" s="58"/>
      <c r="WDF475" s="58"/>
      <c r="WDG475" s="58"/>
      <c r="WDH475" s="58"/>
      <c r="WDI475" s="58"/>
      <c r="WDJ475" s="58"/>
      <c r="WDK475" s="58"/>
      <c r="WDL475" s="58"/>
      <c r="WDM475" s="58"/>
      <c r="WDN475" s="58"/>
      <c r="WDO475" s="58"/>
      <c r="WDP475" s="58"/>
      <c r="WDQ475" s="58"/>
      <c r="WDR475" s="58"/>
      <c r="WDS475" s="58"/>
      <c r="WDT475" s="58"/>
      <c r="WDU475" s="58"/>
      <c r="WDV475" s="58"/>
      <c r="WDW475" s="58"/>
      <c r="WDX475" s="58"/>
      <c r="WDY475" s="58"/>
      <c r="WDZ475" s="58"/>
      <c r="WEA475" s="58"/>
      <c r="WEB475" s="58"/>
      <c r="WEC475" s="58"/>
      <c r="WED475" s="58"/>
      <c r="WEE475" s="58"/>
      <c r="WEF475" s="58"/>
      <c r="WEG475" s="58"/>
      <c r="WEH475" s="58"/>
      <c r="WEI475" s="58"/>
      <c r="WEJ475" s="58"/>
      <c r="WEK475" s="58"/>
      <c r="WEL475" s="58"/>
      <c r="WEM475" s="58"/>
      <c r="WEN475" s="58"/>
      <c r="WEO475" s="58"/>
      <c r="WEP475" s="58"/>
      <c r="WEQ475" s="58"/>
      <c r="WER475" s="58"/>
      <c r="WES475" s="58"/>
      <c r="WET475" s="58"/>
      <c r="WEU475" s="58"/>
      <c r="WEV475" s="58"/>
      <c r="WEW475" s="58"/>
      <c r="WEX475" s="58"/>
      <c r="WEY475" s="58"/>
      <c r="WEZ475" s="58"/>
      <c r="WFA475" s="58"/>
      <c r="WFB475" s="58"/>
      <c r="WFC475" s="58"/>
      <c r="WFD475" s="58"/>
      <c r="WFE475" s="58"/>
      <c r="WFF475" s="58"/>
      <c r="WFG475" s="58"/>
      <c r="WFH475" s="58"/>
      <c r="WFI475" s="58"/>
      <c r="WFJ475" s="58"/>
      <c r="WFK475" s="58"/>
      <c r="WFL475" s="58"/>
      <c r="WFM475" s="58"/>
      <c r="WFN475" s="58"/>
      <c r="WFO475" s="58"/>
      <c r="WFP475" s="58"/>
      <c r="WFQ475" s="58"/>
      <c r="WFR475" s="58"/>
      <c r="WFS475" s="58"/>
      <c r="WFT475" s="58"/>
      <c r="WFU475" s="58"/>
      <c r="WFV475" s="58"/>
      <c r="WFW475" s="58"/>
      <c r="WFX475" s="58"/>
      <c r="WFY475" s="58"/>
      <c r="WFZ475" s="58"/>
      <c r="WGA475" s="58"/>
      <c r="WGB475" s="58"/>
      <c r="WGC475" s="58"/>
      <c r="WGD475" s="58"/>
      <c r="WGE475" s="58"/>
      <c r="WGF475" s="58"/>
      <c r="WGG475" s="58"/>
      <c r="WGH475" s="58"/>
      <c r="WGI475" s="58"/>
      <c r="WGJ475" s="58"/>
      <c r="WGK475" s="58"/>
      <c r="WGL475" s="58"/>
      <c r="WGM475" s="58"/>
      <c r="WGN475" s="58"/>
      <c r="WGO475" s="58"/>
      <c r="WGP475" s="58"/>
      <c r="WGQ475" s="58"/>
      <c r="WGR475" s="58"/>
      <c r="WGS475" s="58"/>
      <c r="WGT475" s="58"/>
      <c r="WGU475" s="58"/>
      <c r="WGV475" s="58"/>
      <c r="WGW475" s="58"/>
      <c r="WGX475" s="58"/>
      <c r="WGY475" s="58"/>
      <c r="WGZ475" s="58"/>
      <c r="WHA475" s="58"/>
      <c r="WHB475" s="58"/>
      <c r="WHC475" s="58"/>
      <c r="WHD475" s="58"/>
      <c r="WHE475" s="58"/>
      <c r="WHF475" s="58"/>
      <c r="WHG475" s="58"/>
      <c r="WHH475" s="58"/>
      <c r="WHI475" s="58"/>
      <c r="WHJ475" s="58"/>
      <c r="WHK475" s="58"/>
      <c r="WHL475" s="58"/>
      <c r="WHM475" s="58"/>
      <c r="WHN475" s="58"/>
      <c r="WHO475" s="58"/>
      <c r="WHP475" s="58"/>
      <c r="WHQ475" s="58"/>
      <c r="WHR475" s="58"/>
      <c r="WHS475" s="58"/>
      <c r="WHT475" s="58"/>
      <c r="WHU475" s="58"/>
      <c r="WHV475" s="58"/>
      <c r="WHW475" s="58"/>
      <c r="WHX475" s="58"/>
      <c r="WHY475" s="58"/>
      <c r="WHZ475" s="58"/>
      <c r="WIA475" s="58"/>
      <c r="WIB475" s="58"/>
      <c r="WIC475" s="58"/>
      <c r="WID475" s="58"/>
      <c r="WIE475" s="58"/>
      <c r="WIF475" s="58"/>
      <c r="WIG475" s="58"/>
      <c r="WIH475" s="58"/>
      <c r="WII475" s="58"/>
      <c r="WIJ475" s="58"/>
      <c r="WIK475" s="58"/>
      <c r="WIL475" s="58"/>
      <c r="WIM475" s="58"/>
      <c r="WIN475" s="58"/>
      <c r="WIO475" s="58"/>
      <c r="WIP475" s="58"/>
      <c r="WIQ475" s="58"/>
      <c r="WIR475" s="58"/>
      <c r="WIS475" s="58"/>
      <c r="WIT475" s="58"/>
      <c r="WIU475" s="58"/>
      <c r="WIV475" s="58"/>
      <c r="WIW475" s="58"/>
      <c r="WIX475" s="58"/>
      <c r="WIY475" s="58"/>
      <c r="WIZ475" s="58"/>
      <c r="WJA475" s="58"/>
      <c r="WJB475" s="58"/>
      <c r="WJC475" s="58"/>
      <c r="WJD475" s="58"/>
      <c r="WJE475" s="58"/>
      <c r="WJF475" s="58"/>
      <c r="WJG475" s="58"/>
      <c r="WJH475" s="58"/>
      <c r="WJI475" s="58"/>
      <c r="WJJ475" s="58"/>
      <c r="WJK475" s="58"/>
      <c r="WJL475" s="58"/>
      <c r="WJM475" s="58"/>
      <c r="WJN475" s="58"/>
      <c r="WJO475" s="58"/>
      <c r="WJP475" s="58"/>
      <c r="WJQ475" s="58"/>
      <c r="WJR475" s="58"/>
      <c r="WJS475" s="58"/>
      <c r="WJT475" s="58"/>
      <c r="WJU475" s="58"/>
      <c r="WJV475" s="58"/>
      <c r="WJW475" s="58"/>
      <c r="WJX475" s="58"/>
      <c r="WJY475" s="58"/>
      <c r="WJZ475" s="58"/>
      <c r="WKA475" s="58"/>
      <c r="WKB475" s="58"/>
      <c r="WKC475" s="58"/>
      <c r="WKD475" s="58"/>
      <c r="WKE475" s="58"/>
      <c r="WKF475" s="58"/>
      <c r="WKG475" s="58"/>
      <c r="WKH475" s="58"/>
      <c r="WKI475" s="58"/>
      <c r="WKJ475" s="58"/>
      <c r="WKK475" s="58"/>
      <c r="WKL475" s="58"/>
      <c r="WKM475" s="58"/>
      <c r="WKN475" s="58"/>
      <c r="WKO475" s="58"/>
      <c r="WKP475" s="58"/>
      <c r="WKQ475" s="58"/>
      <c r="WKR475" s="58"/>
      <c r="WKS475" s="58"/>
      <c r="WKT475" s="58"/>
      <c r="WKU475" s="58"/>
      <c r="WKV475" s="58"/>
      <c r="WKW475" s="58"/>
      <c r="WKX475" s="58"/>
      <c r="WKY475" s="58"/>
      <c r="WKZ475" s="58"/>
      <c r="WLA475" s="58"/>
      <c r="WLB475" s="58"/>
      <c r="WLC475" s="58"/>
      <c r="WLD475" s="58"/>
      <c r="WLE475" s="58"/>
      <c r="WLF475" s="58"/>
      <c r="WLG475" s="58"/>
      <c r="WLH475" s="58"/>
      <c r="WLI475" s="58"/>
      <c r="WLJ475" s="58"/>
      <c r="WLK475" s="58"/>
      <c r="WLL475" s="58"/>
      <c r="WLM475" s="58"/>
      <c r="WLN475" s="58"/>
      <c r="WLO475" s="58"/>
      <c r="WLP475" s="58"/>
      <c r="WLQ475" s="58"/>
      <c r="WLR475" s="58"/>
      <c r="WLS475" s="58"/>
      <c r="WLT475" s="58"/>
      <c r="WLU475" s="58"/>
      <c r="WLV475" s="58"/>
      <c r="WLW475" s="58"/>
      <c r="WLX475" s="58"/>
      <c r="WLY475" s="58"/>
      <c r="WLZ475" s="58"/>
      <c r="WMA475" s="58"/>
      <c r="WMB475" s="58"/>
      <c r="WMC475" s="58"/>
      <c r="WMD475" s="58"/>
      <c r="WME475" s="58"/>
      <c r="WMF475" s="58"/>
      <c r="WMG475" s="58"/>
      <c r="WMH475" s="58"/>
      <c r="WMI475" s="58"/>
      <c r="WMJ475" s="58"/>
      <c r="WMK475" s="58"/>
      <c r="WML475" s="58"/>
      <c r="WMM475" s="58"/>
      <c r="WMN475" s="58"/>
      <c r="WMO475" s="58"/>
      <c r="WMP475" s="58"/>
      <c r="WMQ475" s="58"/>
      <c r="WMR475" s="58"/>
      <c r="WMS475" s="58"/>
      <c r="WMT475" s="58"/>
      <c r="WMU475" s="58"/>
      <c r="WMV475" s="58"/>
      <c r="WMW475" s="58"/>
      <c r="WMX475" s="58"/>
      <c r="WMY475" s="58"/>
      <c r="WMZ475" s="58"/>
      <c r="WNA475" s="58"/>
      <c r="WNB475" s="58"/>
      <c r="WNC475" s="58"/>
      <c r="WND475" s="58"/>
      <c r="WNE475" s="58"/>
      <c r="WNF475" s="58"/>
      <c r="WNG475" s="58"/>
      <c r="WNH475" s="58"/>
      <c r="WNI475" s="58"/>
      <c r="WNJ475" s="58"/>
      <c r="WNK475" s="58"/>
      <c r="WNL475" s="58"/>
      <c r="WNM475" s="58"/>
      <c r="WNN475" s="58"/>
      <c r="WNO475" s="58"/>
      <c r="WNP475" s="58"/>
      <c r="WNQ475" s="58"/>
      <c r="WNR475" s="58"/>
      <c r="WNS475" s="58"/>
      <c r="WNT475" s="58"/>
      <c r="WNU475" s="58"/>
      <c r="WNV475" s="58"/>
      <c r="WNW475" s="58"/>
      <c r="WNX475" s="58"/>
      <c r="WNY475" s="58"/>
      <c r="WNZ475" s="58"/>
      <c r="WOA475" s="58"/>
      <c r="WOB475" s="58"/>
      <c r="WOC475" s="58"/>
      <c r="WOD475" s="58"/>
      <c r="WOE475" s="58"/>
      <c r="WOF475" s="58"/>
      <c r="WOG475" s="58"/>
      <c r="WOH475" s="58"/>
      <c r="WOI475" s="58"/>
      <c r="WOJ475" s="58"/>
      <c r="WOK475" s="58"/>
      <c r="WOL475" s="58"/>
      <c r="WOM475" s="58"/>
      <c r="WON475" s="58"/>
      <c r="WOO475" s="58"/>
      <c r="WOP475" s="58"/>
      <c r="WOQ475" s="58"/>
      <c r="WOR475" s="58"/>
      <c r="WOS475" s="58"/>
      <c r="WOT475" s="58"/>
      <c r="WOU475" s="58"/>
      <c r="WOV475" s="58"/>
      <c r="WOW475" s="58"/>
      <c r="WOX475" s="58"/>
      <c r="WOY475" s="58"/>
      <c r="WOZ475" s="58"/>
      <c r="WPA475" s="58"/>
      <c r="WPB475" s="58"/>
      <c r="WPC475" s="58"/>
      <c r="WPD475" s="58"/>
      <c r="WPE475" s="58"/>
      <c r="WPF475" s="58"/>
      <c r="WPG475" s="58"/>
      <c r="WPH475" s="58"/>
      <c r="WPI475" s="58"/>
      <c r="WPJ475" s="58"/>
      <c r="WPK475" s="58"/>
      <c r="WPL475" s="58"/>
      <c r="WPM475" s="58"/>
      <c r="WPN475" s="58"/>
      <c r="WPO475" s="58"/>
      <c r="WPP475" s="58"/>
      <c r="WPQ475" s="58"/>
      <c r="WPR475" s="58"/>
      <c r="WPS475" s="58"/>
      <c r="WPT475" s="58"/>
      <c r="WPU475" s="58"/>
      <c r="WPV475" s="58"/>
      <c r="WPW475" s="58"/>
      <c r="WPX475" s="58"/>
      <c r="WPY475" s="58"/>
      <c r="WPZ475" s="58"/>
      <c r="WQA475" s="58"/>
      <c r="WQB475" s="58"/>
      <c r="WQC475" s="58"/>
      <c r="WQD475" s="58"/>
      <c r="WQE475" s="58"/>
      <c r="WQF475" s="58"/>
      <c r="WQG475" s="58"/>
      <c r="WQH475" s="58"/>
      <c r="WQI475" s="58"/>
      <c r="WQJ475" s="58"/>
      <c r="WQK475" s="58"/>
      <c r="WQL475" s="58"/>
      <c r="WQM475" s="58"/>
      <c r="WQN475" s="58"/>
      <c r="WQO475" s="58"/>
      <c r="WQP475" s="58"/>
      <c r="WQQ475" s="58"/>
      <c r="WQR475" s="58"/>
      <c r="WQS475" s="58"/>
      <c r="WQT475" s="58"/>
      <c r="WQU475" s="58"/>
      <c r="WQV475" s="58"/>
      <c r="WQW475" s="58"/>
      <c r="WQX475" s="58"/>
      <c r="WQY475" s="58"/>
      <c r="WQZ475" s="58"/>
      <c r="WRA475" s="58"/>
      <c r="WRB475" s="58"/>
      <c r="WRC475" s="58"/>
      <c r="WRD475" s="58"/>
      <c r="WRE475" s="58"/>
      <c r="WRF475" s="58"/>
      <c r="WRG475" s="58"/>
      <c r="WRH475" s="58"/>
      <c r="WRI475" s="58"/>
      <c r="WRJ475" s="58"/>
      <c r="WRK475" s="58"/>
      <c r="WRL475" s="58"/>
      <c r="WRM475" s="58"/>
      <c r="WRN475" s="58"/>
      <c r="WRO475" s="58"/>
      <c r="WRP475" s="58"/>
      <c r="WRQ475" s="58"/>
      <c r="WRR475" s="58"/>
      <c r="WRS475" s="58"/>
      <c r="WRT475" s="58"/>
      <c r="WRU475" s="58"/>
      <c r="WRV475" s="58"/>
      <c r="WRW475" s="58"/>
      <c r="WRX475" s="58"/>
      <c r="WRY475" s="58"/>
      <c r="WRZ475" s="58"/>
      <c r="WSA475" s="58"/>
      <c r="WSB475" s="58"/>
      <c r="WSC475" s="58"/>
      <c r="WSD475" s="58"/>
      <c r="WSE475" s="58"/>
      <c r="WSF475" s="58"/>
      <c r="WSG475" s="58"/>
      <c r="WSH475" s="58"/>
      <c r="WSI475" s="58"/>
      <c r="WSJ475" s="58"/>
      <c r="WSK475" s="58"/>
      <c r="WSL475" s="58"/>
      <c r="WSM475" s="58"/>
      <c r="WSN475" s="58"/>
      <c r="WSO475" s="58"/>
      <c r="WSP475" s="58"/>
      <c r="WSQ475" s="58"/>
      <c r="WSR475" s="58"/>
      <c r="WSS475" s="58"/>
      <c r="WST475" s="58"/>
      <c r="WSU475" s="58"/>
      <c r="WSV475" s="58"/>
      <c r="WSW475" s="58"/>
      <c r="WSX475" s="58"/>
      <c r="WSY475" s="58"/>
      <c r="WSZ475" s="58"/>
      <c r="WTA475" s="58"/>
      <c r="WTB475" s="58"/>
      <c r="WTC475" s="58"/>
      <c r="WTD475" s="58"/>
      <c r="WTE475" s="58"/>
      <c r="WTF475" s="58"/>
      <c r="WTG475" s="58"/>
      <c r="WTH475" s="58"/>
      <c r="WTI475" s="58"/>
      <c r="WTJ475" s="58"/>
      <c r="WTK475" s="58"/>
      <c r="WTL475" s="58"/>
      <c r="WTM475" s="58"/>
      <c r="WTN475" s="58"/>
      <c r="WTO475" s="58"/>
      <c r="WTP475" s="58"/>
      <c r="WTQ475" s="58"/>
      <c r="WTR475" s="58"/>
      <c r="WTS475" s="58"/>
      <c r="WTT475" s="58"/>
      <c r="WTU475" s="58"/>
      <c r="WTV475" s="58"/>
      <c r="WTW475" s="58"/>
      <c r="WTX475" s="58"/>
      <c r="WTY475" s="58"/>
      <c r="WTZ475" s="58"/>
      <c r="WUA475" s="58"/>
      <c r="WUB475" s="58"/>
      <c r="WUC475" s="58"/>
      <c r="WUD475" s="58"/>
      <c r="WUE475" s="58"/>
      <c r="WUF475" s="58"/>
      <c r="WUG475" s="58"/>
      <c r="WUH475" s="58"/>
      <c r="WUI475" s="58"/>
      <c r="WUJ475" s="58"/>
      <c r="WUK475" s="58"/>
      <c r="WUL475" s="58"/>
      <c r="WUM475" s="58"/>
      <c r="WUN475" s="58"/>
      <c r="WUO475" s="58"/>
      <c r="WUP475" s="58"/>
      <c r="WUQ475" s="58"/>
      <c r="WUR475" s="58"/>
      <c r="WUS475" s="58"/>
      <c r="WUT475" s="58"/>
      <c r="WUU475" s="58"/>
      <c r="WUV475" s="58"/>
      <c r="WUW475" s="58"/>
      <c r="WUX475" s="58"/>
      <c r="WUY475" s="58"/>
      <c r="WUZ475" s="58"/>
      <c r="WVA475" s="58"/>
      <c r="WVB475" s="58"/>
      <c r="WVC475" s="58"/>
      <c r="WVD475" s="58"/>
      <c r="WVE475" s="58"/>
      <c r="WVF475" s="58"/>
      <c r="WVG475" s="58"/>
      <c r="WVH475" s="58"/>
    </row>
    <row r="476" spans="2:16128" ht="24" customHeight="1" thickBot="1">
      <c r="B476" s="1116" t="s">
        <v>321</v>
      </c>
      <c r="C476" s="1117"/>
      <c r="D476" s="1117"/>
      <c r="E476" s="618"/>
      <c r="F476" s="1115">
        <f>J472*1000</f>
        <v>0</v>
      </c>
      <c r="G476" s="1110"/>
      <c r="H476" s="552" t="s">
        <v>320</v>
      </c>
      <c r="I476" s="58"/>
      <c r="J476" s="700"/>
    </row>
    <row r="477" spans="2:16128" ht="13.5">
      <c r="B477" s="62" t="s">
        <v>323</v>
      </c>
      <c r="F477" s="62"/>
    </row>
  </sheetData>
  <mergeCells count="788">
    <mergeCell ref="B466:B468"/>
    <mergeCell ref="C466:C468"/>
    <mergeCell ref="H466:H468"/>
    <mergeCell ref="J466:J468"/>
    <mergeCell ref="B460:B462"/>
    <mergeCell ref="C460:C462"/>
    <mergeCell ref="H460:H462"/>
    <mergeCell ref="J460:J462"/>
    <mergeCell ref="B463:B465"/>
    <mergeCell ref="C463:C465"/>
    <mergeCell ref="H463:H465"/>
    <mergeCell ref="J463:J465"/>
    <mergeCell ref="D460:D462"/>
    <mergeCell ref="D463:D465"/>
    <mergeCell ref="D466:D468"/>
    <mergeCell ref="B454:B456"/>
    <mergeCell ref="C454:C456"/>
    <mergeCell ref="H454:H456"/>
    <mergeCell ref="J454:J456"/>
    <mergeCell ref="B457:B459"/>
    <mergeCell ref="C457:C459"/>
    <mergeCell ref="H457:H459"/>
    <mergeCell ref="J457:J459"/>
    <mergeCell ref="B448:B450"/>
    <mergeCell ref="C448:C450"/>
    <mergeCell ref="H448:H450"/>
    <mergeCell ref="J448:J450"/>
    <mergeCell ref="B451:B453"/>
    <mergeCell ref="C451:C453"/>
    <mergeCell ref="H451:H453"/>
    <mergeCell ref="J451:J453"/>
    <mergeCell ref="D448:D450"/>
    <mergeCell ref="D451:D453"/>
    <mergeCell ref="D454:D456"/>
    <mergeCell ref="D457:D459"/>
    <mergeCell ref="B442:B444"/>
    <mergeCell ref="C442:C444"/>
    <mergeCell ref="H442:H444"/>
    <mergeCell ref="J442:J444"/>
    <mergeCell ref="B445:B447"/>
    <mergeCell ref="C445:C447"/>
    <mergeCell ref="H445:H447"/>
    <mergeCell ref="J445:J447"/>
    <mergeCell ref="B436:B438"/>
    <mergeCell ref="C436:C438"/>
    <mergeCell ref="H436:H438"/>
    <mergeCell ref="J436:J438"/>
    <mergeCell ref="B439:B441"/>
    <mergeCell ref="C439:C441"/>
    <mergeCell ref="H439:H441"/>
    <mergeCell ref="J439:J441"/>
    <mergeCell ref="D436:D438"/>
    <mergeCell ref="D439:D441"/>
    <mergeCell ref="D442:D444"/>
    <mergeCell ref="D445:D447"/>
    <mergeCell ref="B430:B432"/>
    <mergeCell ref="C430:C432"/>
    <mergeCell ref="H430:H432"/>
    <mergeCell ref="J430:J432"/>
    <mergeCell ref="B433:B435"/>
    <mergeCell ref="C433:C435"/>
    <mergeCell ref="H433:H435"/>
    <mergeCell ref="J433:J435"/>
    <mergeCell ref="B424:B426"/>
    <mergeCell ref="C424:C426"/>
    <mergeCell ref="H424:H426"/>
    <mergeCell ref="J424:J426"/>
    <mergeCell ref="B427:B429"/>
    <mergeCell ref="C427:C429"/>
    <mergeCell ref="H427:H429"/>
    <mergeCell ref="J427:J429"/>
    <mergeCell ref="D424:D426"/>
    <mergeCell ref="D427:D429"/>
    <mergeCell ref="D430:D432"/>
    <mergeCell ref="D433:D435"/>
    <mergeCell ref="B418:B420"/>
    <mergeCell ref="C418:C420"/>
    <mergeCell ref="H418:H420"/>
    <mergeCell ref="J418:J420"/>
    <mergeCell ref="B421:B423"/>
    <mergeCell ref="C421:C423"/>
    <mergeCell ref="H421:H423"/>
    <mergeCell ref="J421:J423"/>
    <mergeCell ref="B412:B414"/>
    <mergeCell ref="C412:C414"/>
    <mergeCell ref="H412:H414"/>
    <mergeCell ref="J412:J414"/>
    <mergeCell ref="B415:B417"/>
    <mergeCell ref="C415:C417"/>
    <mergeCell ref="H415:H417"/>
    <mergeCell ref="J415:J417"/>
    <mergeCell ref="D412:D414"/>
    <mergeCell ref="D415:D417"/>
    <mergeCell ref="D418:D420"/>
    <mergeCell ref="D421:D423"/>
    <mergeCell ref="B406:B408"/>
    <mergeCell ref="C406:C408"/>
    <mergeCell ref="H406:H408"/>
    <mergeCell ref="J406:J408"/>
    <mergeCell ref="B409:B411"/>
    <mergeCell ref="C409:C411"/>
    <mergeCell ref="H409:H411"/>
    <mergeCell ref="J409:J411"/>
    <mergeCell ref="B400:B402"/>
    <mergeCell ref="C400:C402"/>
    <mergeCell ref="H400:H402"/>
    <mergeCell ref="J400:J402"/>
    <mergeCell ref="B403:B405"/>
    <mergeCell ref="C403:C405"/>
    <mergeCell ref="H403:H405"/>
    <mergeCell ref="J403:J405"/>
    <mergeCell ref="D400:D402"/>
    <mergeCell ref="D403:D405"/>
    <mergeCell ref="D406:D408"/>
    <mergeCell ref="D409:D411"/>
    <mergeCell ref="B394:B396"/>
    <mergeCell ref="C394:C396"/>
    <mergeCell ref="H394:H396"/>
    <mergeCell ref="J394:J396"/>
    <mergeCell ref="B397:B399"/>
    <mergeCell ref="C397:C399"/>
    <mergeCell ref="H397:H399"/>
    <mergeCell ref="J397:J399"/>
    <mergeCell ref="B388:B390"/>
    <mergeCell ref="C388:C390"/>
    <mergeCell ref="H388:H390"/>
    <mergeCell ref="J388:J390"/>
    <mergeCell ref="B391:B393"/>
    <mergeCell ref="C391:C393"/>
    <mergeCell ref="H391:H393"/>
    <mergeCell ref="J391:J393"/>
    <mergeCell ref="D388:D390"/>
    <mergeCell ref="D391:D393"/>
    <mergeCell ref="D394:D396"/>
    <mergeCell ref="D397:D399"/>
    <mergeCell ref="B382:B384"/>
    <mergeCell ref="C382:C384"/>
    <mergeCell ref="H382:H384"/>
    <mergeCell ref="J382:J384"/>
    <mergeCell ref="B385:B387"/>
    <mergeCell ref="C385:C387"/>
    <mergeCell ref="H385:H387"/>
    <mergeCell ref="J385:J387"/>
    <mergeCell ref="B376:B378"/>
    <mergeCell ref="C376:C378"/>
    <mergeCell ref="H376:H378"/>
    <mergeCell ref="J376:J378"/>
    <mergeCell ref="B379:B381"/>
    <mergeCell ref="C379:C381"/>
    <mergeCell ref="H379:H381"/>
    <mergeCell ref="J379:J381"/>
    <mergeCell ref="D376:D378"/>
    <mergeCell ref="D379:D381"/>
    <mergeCell ref="D382:D384"/>
    <mergeCell ref="D385:D387"/>
    <mergeCell ref="B370:B372"/>
    <mergeCell ref="C370:C372"/>
    <mergeCell ref="H370:H372"/>
    <mergeCell ref="J370:J372"/>
    <mergeCell ref="B373:B375"/>
    <mergeCell ref="C373:C375"/>
    <mergeCell ref="H373:H375"/>
    <mergeCell ref="J373:J375"/>
    <mergeCell ref="B364:B366"/>
    <mergeCell ref="C364:C366"/>
    <mergeCell ref="H364:H366"/>
    <mergeCell ref="J364:J366"/>
    <mergeCell ref="B367:B369"/>
    <mergeCell ref="C367:C369"/>
    <mergeCell ref="H367:H369"/>
    <mergeCell ref="J367:J369"/>
    <mergeCell ref="D364:D366"/>
    <mergeCell ref="D367:D369"/>
    <mergeCell ref="D370:D372"/>
    <mergeCell ref="D373:D375"/>
    <mergeCell ref="B358:B360"/>
    <mergeCell ref="C358:C360"/>
    <mergeCell ref="H358:H360"/>
    <mergeCell ref="J358:J360"/>
    <mergeCell ref="B361:B363"/>
    <mergeCell ref="C361:C363"/>
    <mergeCell ref="H361:H363"/>
    <mergeCell ref="J361:J363"/>
    <mergeCell ref="B352:B354"/>
    <mergeCell ref="C352:C354"/>
    <mergeCell ref="H352:H354"/>
    <mergeCell ref="J352:J354"/>
    <mergeCell ref="B355:B357"/>
    <mergeCell ref="C355:C357"/>
    <mergeCell ref="H355:H357"/>
    <mergeCell ref="J355:J357"/>
    <mergeCell ref="D352:D354"/>
    <mergeCell ref="D355:D357"/>
    <mergeCell ref="D358:D360"/>
    <mergeCell ref="D361:D363"/>
    <mergeCell ref="B346:B348"/>
    <mergeCell ref="C346:C348"/>
    <mergeCell ref="H346:H348"/>
    <mergeCell ref="J346:J348"/>
    <mergeCell ref="B349:B351"/>
    <mergeCell ref="C349:C351"/>
    <mergeCell ref="H349:H351"/>
    <mergeCell ref="J349:J351"/>
    <mergeCell ref="B340:B342"/>
    <mergeCell ref="C340:C342"/>
    <mergeCell ref="H340:H342"/>
    <mergeCell ref="J340:J342"/>
    <mergeCell ref="B343:B345"/>
    <mergeCell ref="C343:C345"/>
    <mergeCell ref="H343:H345"/>
    <mergeCell ref="J343:J345"/>
    <mergeCell ref="D340:D342"/>
    <mergeCell ref="D343:D345"/>
    <mergeCell ref="D346:D348"/>
    <mergeCell ref="D349:D351"/>
    <mergeCell ref="B334:B336"/>
    <mergeCell ref="C334:C336"/>
    <mergeCell ref="H334:H336"/>
    <mergeCell ref="J334:J336"/>
    <mergeCell ref="B337:B339"/>
    <mergeCell ref="C337:C339"/>
    <mergeCell ref="H337:H339"/>
    <mergeCell ref="J337:J339"/>
    <mergeCell ref="B328:B330"/>
    <mergeCell ref="C328:C330"/>
    <mergeCell ref="H328:H330"/>
    <mergeCell ref="J328:J330"/>
    <mergeCell ref="B331:B333"/>
    <mergeCell ref="C331:C333"/>
    <mergeCell ref="H331:H333"/>
    <mergeCell ref="J331:J333"/>
    <mergeCell ref="D328:D330"/>
    <mergeCell ref="D331:D333"/>
    <mergeCell ref="D334:D336"/>
    <mergeCell ref="D337:D339"/>
    <mergeCell ref="B322:B324"/>
    <mergeCell ref="C322:C324"/>
    <mergeCell ref="H322:H324"/>
    <mergeCell ref="J322:J324"/>
    <mergeCell ref="B325:B327"/>
    <mergeCell ref="C325:C327"/>
    <mergeCell ref="H325:H327"/>
    <mergeCell ref="J325:J327"/>
    <mergeCell ref="B316:B318"/>
    <mergeCell ref="C316:C318"/>
    <mergeCell ref="H316:H318"/>
    <mergeCell ref="J316:J318"/>
    <mergeCell ref="B319:B321"/>
    <mergeCell ref="C319:C321"/>
    <mergeCell ref="H319:H321"/>
    <mergeCell ref="J319:J321"/>
    <mergeCell ref="D316:D318"/>
    <mergeCell ref="D319:D321"/>
    <mergeCell ref="D322:D324"/>
    <mergeCell ref="D325:D327"/>
    <mergeCell ref="B310:B312"/>
    <mergeCell ref="C310:C312"/>
    <mergeCell ref="H310:H312"/>
    <mergeCell ref="J310:J312"/>
    <mergeCell ref="B313:B315"/>
    <mergeCell ref="C313:C315"/>
    <mergeCell ref="H313:H315"/>
    <mergeCell ref="J313:J315"/>
    <mergeCell ref="B304:B306"/>
    <mergeCell ref="C304:C306"/>
    <mergeCell ref="H304:H306"/>
    <mergeCell ref="J304:J306"/>
    <mergeCell ref="B307:B309"/>
    <mergeCell ref="C307:C309"/>
    <mergeCell ref="H307:H309"/>
    <mergeCell ref="J307:J309"/>
    <mergeCell ref="D304:D306"/>
    <mergeCell ref="D307:D309"/>
    <mergeCell ref="D310:D312"/>
    <mergeCell ref="D313:D315"/>
    <mergeCell ref="B298:B300"/>
    <mergeCell ref="C298:C300"/>
    <mergeCell ref="H298:H300"/>
    <mergeCell ref="J298:J300"/>
    <mergeCell ref="B301:B303"/>
    <mergeCell ref="C301:C303"/>
    <mergeCell ref="H301:H303"/>
    <mergeCell ref="J301:J303"/>
    <mergeCell ref="B292:B294"/>
    <mergeCell ref="C292:C294"/>
    <mergeCell ref="H292:H294"/>
    <mergeCell ref="J292:J294"/>
    <mergeCell ref="B295:B297"/>
    <mergeCell ref="C295:C297"/>
    <mergeCell ref="H295:H297"/>
    <mergeCell ref="J295:J297"/>
    <mergeCell ref="D292:D294"/>
    <mergeCell ref="D295:D297"/>
    <mergeCell ref="D298:D300"/>
    <mergeCell ref="D301:D303"/>
    <mergeCell ref="B286:B288"/>
    <mergeCell ref="C286:C288"/>
    <mergeCell ref="H286:H288"/>
    <mergeCell ref="J286:J288"/>
    <mergeCell ref="B289:B291"/>
    <mergeCell ref="C289:C291"/>
    <mergeCell ref="H289:H291"/>
    <mergeCell ref="J289:J291"/>
    <mergeCell ref="B280:B282"/>
    <mergeCell ref="C280:C282"/>
    <mergeCell ref="H280:H282"/>
    <mergeCell ref="J280:J282"/>
    <mergeCell ref="B283:B285"/>
    <mergeCell ref="C283:C285"/>
    <mergeCell ref="H283:H285"/>
    <mergeCell ref="J283:J285"/>
    <mergeCell ref="D280:D282"/>
    <mergeCell ref="D283:D285"/>
    <mergeCell ref="D286:D288"/>
    <mergeCell ref="D289:D291"/>
    <mergeCell ref="B274:B276"/>
    <mergeCell ref="C274:C276"/>
    <mergeCell ref="H274:H276"/>
    <mergeCell ref="J274:J276"/>
    <mergeCell ref="B277:B279"/>
    <mergeCell ref="C277:C279"/>
    <mergeCell ref="H277:H279"/>
    <mergeCell ref="J277:J279"/>
    <mergeCell ref="B268:B270"/>
    <mergeCell ref="C268:C270"/>
    <mergeCell ref="H268:H270"/>
    <mergeCell ref="J268:J270"/>
    <mergeCell ref="B271:B273"/>
    <mergeCell ref="C271:C273"/>
    <mergeCell ref="H271:H273"/>
    <mergeCell ref="J271:J273"/>
    <mergeCell ref="D268:D270"/>
    <mergeCell ref="D271:D273"/>
    <mergeCell ref="D274:D276"/>
    <mergeCell ref="D277:D279"/>
    <mergeCell ref="B262:B264"/>
    <mergeCell ref="C262:C264"/>
    <mergeCell ref="H262:H264"/>
    <mergeCell ref="J262:J264"/>
    <mergeCell ref="B265:B267"/>
    <mergeCell ref="C265:C267"/>
    <mergeCell ref="H265:H267"/>
    <mergeCell ref="J265:J267"/>
    <mergeCell ref="B256:B258"/>
    <mergeCell ref="C256:C258"/>
    <mergeCell ref="H256:H258"/>
    <mergeCell ref="J256:J258"/>
    <mergeCell ref="B259:B261"/>
    <mergeCell ref="C259:C261"/>
    <mergeCell ref="H259:H261"/>
    <mergeCell ref="J259:J261"/>
    <mergeCell ref="D256:D258"/>
    <mergeCell ref="D259:D261"/>
    <mergeCell ref="D262:D264"/>
    <mergeCell ref="D265:D267"/>
    <mergeCell ref="B250:B252"/>
    <mergeCell ref="C250:C252"/>
    <mergeCell ref="H250:H252"/>
    <mergeCell ref="J250:J252"/>
    <mergeCell ref="B253:B255"/>
    <mergeCell ref="C253:C255"/>
    <mergeCell ref="H253:H255"/>
    <mergeCell ref="J253:J255"/>
    <mergeCell ref="B244:B246"/>
    <mergeCell ref="C244:C246"/>
    <mergeCell ref="H244:H246"/>
    <mergeCell ref="J244:J246"/>
    <mergeCell ref="B247:B249"/>
    <mergeCell ref="C247:C249"/>
    <mergeCell ref="H247:H249"/>
    <mergeCell ref="J247:J249"/>
    <mergeCell ref="D244:D246"/>
    <mergeCell ref="D247:D249"/>
    <mergeCell ref="D250:D252"/>
    <mergeCell ref="D253:D255"/>
    <mergeCell ref="B238:B240"/>
    <mergeCell ref="C238:C240"/>
    <mergeCell ref="H238:H240"/>
    <mergeCell ref="J238:J240"/>
    <mergeCell ref="B241:B243"/>
    <mergeCell ref="C241:C243"/>
    <mergeCell ref="H241:H243"/>
    <mergeCell ref="J241:J243"/>
    <mergeCell ref="B232:B234"/>
    <mergeCell ref="C232:C234"/>
    <mergeCell ref="H232:H234"/>
    <mergeCell ref="J232:J234"/>
    <mergeCell ref="B235:B237"/>
    <mergeCell ref="C235:C237"/>
    <mergeCell ref="H235:H237"/>
    <mergeCell ref="J235:J237"/>
    <mergeCell ref="D232:D234"/>
    <mergeCell ref="D235:D237"/>
    <mergeCell ref="D238:D240"/>
    <mergeCell ref="D241:D243"/>
    <mergeCell ref="B226:B228"/>
    <mergeCell ref="C226:C228"/>
    <mergeCell ref="H226:H228"/>
    <mergeCell ref="J226:J228"/>
    <mergeCell ref="B229:B231"/>
    <mergeCell ref="C229:C231"/>
    <mergeCell ref="H229:H231"/>
    <mergeCell ref="J229:J231"/>
    <mergeCell ref="B220:B222"/>
    <mergeCell ref="C220:C222"/>
    <mergeCell ref="H220:H222"/>
    <mergeCell ref="J220:J222"/>
    <mergeCell ref="B223:B225"/>
    <mergeCell ref="C223:C225"/>
    <mergeCell ref="H223:H225"/>
    <mergeCell ref="J223:J225"/>
    <mergeCell ref="D220:D222"/>
    <mergeCell ref="D223:D225"/>
    <mergeCell ref="D226:D228"/>
    <mergeCell ref="D229:D231"/>
    <mergeCell ref="B214:B216"/>
    <mergeCell ref="C214:C216"/>
    <mergeCell ref="H214:H216"/>
    <mergeCell ref="J214:J216"/>
    <mergeCell ref="B217:B219"/>
    <mergeCell ref="C217:C219"/>
    <mergeCell ref="H217:H219"/>
    <mergeCell ref="J217:J219"/>
    <mergeCell ref="B208:B210"/>
    <mergeCell ref="C208:C210"/>
    <mergeCell ref="H208:H210"/>
    <mergeCell ref="J208:J210"/>
    <mergeCell ref="B211:B213"/>
    <mergeCell ref="C211:C213"/>
    <mergeCell ref="H211:H213"/>
    <mergeCell ref="J211:J213"/>
    <mergeCell ref="D208:D210"/>
    <mergeCell ref="D211:D213"/>
    <mergeCell ref="D214:D216"/>
    <mergeCell ref="D217:D219"/>
    <mergeCell ref="B202:B204"/>
    <mergeCell ref="C202:C204"/>
    <mergeCell ref="H202:H204"/>
    <mergeCell ref="J202:J204"/>
    <mergeCell ref="B205:B207"/>
    <mergeCell ref="C205:C207"/>
    <mergeCell ref="H205:H207"/>
    <mergeCell ref="J205:J207"/>
    <mergeCell ref="B196:B198"/>
    <mergeCell ref="C196:C198"/>
    <mergeCell ref="H196:H198"/>
    <mergeCell ref="J196:J198"/>
    <mergeCell ref="B199:B201"/>
    <mergeCell ref="C199:C201"/>
    <mergeCell ref="H199:H201"/>
    <mergeCell ref="J199:J201"/>
    <mergeCell ref="D196:D198"/>
    <mergeCell ref="D199:D201"/>
    <mergeCell ref="D202:D204"/>
    <mergeCell ref="D205:D207"/>
    <mergeCell ref="B190:B192"/>
    <mergeCell ref="C190:C192"/>
    <mergeCell ref="H190:H192"/>
    <mergeCell ref="J190:J192"/>
    <mergeCell ref="B193:B195"/>
    <mergeCell ref="C193:C195"/>
    <mergeCell ref="H193:H195"/>
    <mergeCell ref="J193:J195"/>
    <mergeCell ref="B184:B186"/>
    <mergeCell ref="C184:C186"/>
    <mergeCell ref="H184:H186"/>
    <mergeCell ref="J184:J186"/>
    <mergeCell ref="B187:B189"/>
    <mergeCell ref="C187:C189"/>
    <mergeCell ref="H187:H189"/>
    <mergeCell ref="J187:J189"/>
    <mergeCell ref="D184:D186"/>
    <mergeCell ref="D187:D189"/>
    <mergeCell ref="D190:D192"/>
    <mergeCell ref="D193:D195"/>
    <mergeCell ref="B178:B180"/>
    <mergeCell ref="C178:C180"/>
    <mergeCell ref="H178:H180"/>
    <mergeCell ref="J178:J180"/>
    <mergeCell ref="B181:B183"/>
    <mergeCell ref="C181:C183"/>
    <mergeCell ref="H181:H183"/>
    <mergeCell ref="J181:J183"/>
    <mergeCell ref="B172:B174"/>
    <mergeCell ref="C172:C174"/>
    <mergeCell ref="H172:H174"/>
    <mergeCell ref="J172:J174"/>
    <mergeCell ref="B175:B177"/>
    <mergeCell ref="C175:C177"/>
    <mergeCell ref="H175:H177"/>
    <mergeCell ref="J175:J177"/>
    <mergeCell ref="D172:D174"/>
    <mergeCell ref="D175:D177"/>
    <mergeCell ref="D178:D180"/>
    <mergeCell ref="D181:D183"/>
    <mergeCell ref="B166:B168"/>
    <mergeCell ref="C166:C168"/>
    <mergeCell ref="H166:H168"/>
    <mergeCell ref="J166:J168"/>
    <mergeCell ref="B169:B171"/>
    <mergeCell ref="C169:C171"/>
    <mergeCell ref="H169:H171"/>
    <mergeCell ref="J169:J171"/>
    <mergeCell ref="B160:B162"/>
    <mergeCell ref="C160:C162"/>
    <mergeCell ref="H160:H162"/>
    <mergeCell ref="J160:J162"/>
    <mergeCell ref="B163:B165"/>
    <mergeCell ref="C163:C165"/>
    <mergeCell ref="H163:H165"/>
    <mergeCell ref="J163:J165"/>
    <mergeCell ref="D160:D162"/>
    <mergeCell ref="D163:D165"/>
    <mergeCell ref="D166:D168"/>
    <mergeCell ref="D169:D171"/>
    <mergeCell ref="B154:B156"/>
    <mergeCell ref="C154:C156"/>
    <mergeCell ref="H154:H156"/>
    <mergeCell ref="J154:J156"/>
    <mergeCell ref="B157:B159"/>
    <mergeCell ref="C157:C159"/>
    <mergeCell ref="H157:H159"/>
    <mergeCell ref="J157:J159"/>
    <mergeCell ref="B148:B150"/>
    <mergeCell ref="C148:C150"/>
    <mergeCell ref="H148:H150"/>
    <mergeCell ref="J148:J150"/>
    <mergeCell ref="B151:B153"/>
    <mergeCell ref="C151:C153"/>
    <mergeCell ref="H151:H153"/>
    <mergeCell ref="J151:J153"/>
    <mergeCell ref="D148:D150"/>
    <mergeCell ref="D151:D153"/>
    <mergeCell ref="D154:D156"/>
    <mergeCell ref="D157:D159"/>
    <mergeCell ref="B142:B144"/>
    <mergeCell ref="C142:C144"/>
    <mergeCell ref="H142:H144"/>
    <mergeCell ref="J142:J144"/>
    <mergeCell ref="B145:B147"/>
    <mergeCell ref="C145:C147"/>
    <mergeCell ref="H145:H147"/>
    <mergeCell ref="J145:J147"/>
    <mergeCell ref="B136:B138"/>
    <mergeCell ref="C136:C138"/>
    <mergeCell ref="H136:H138"/>
    <mergeCell ref="J136:J138"/>
    <mergeCell ref="B139:B141"/>
    <mergeCell ref="C139:C141"/>
    <mergeCell ref="H139:H141"/>
    <mergeCell ref="J139:J141"/>
    <mergeCell ref="D136:D138"/>
    <mergeCell ref="D139:D141"/>
    <mergeCell ref="D142:D144"/>
    <mergeCell ref="D145:D147"/>
    <mergeCell ref="B130:B132"/>
    <mergeCell ref="C130:C132"/>
    <mergeCell ref="H130:H132"/>
    <mergeCell ref="J130:J132"/>
    <mergeCell ref="B133:B135"/>
    <mergeCell ref="C133:C135"/>
    <mergeCell ref="H133:H135"/>
    <mergeCell ref="J133:J135"/>
    <mergeCell ref="B124:B126"/>
    <mergeCell ref="C124:C126"/>
    <mergeCell ref="H124:H126"/>
    <mergeCell ref="J124:J126"/>
    <mergeCell ref="B127:B129"/>
    <mergeCell ref="C127:C129"/>
    <mergeCell ref="H127:H129"/>
    <mergeCell ref="J127:J129"/>
    <mergeCell ref="D124:D126"/>
    <mergeCell ref="D127:D129"/>
    <mergeCell ref="D130:D132"/>
    <mergeCell ref="D133:D135"/>
    <mergeCell ref="B118:B120"/>
    <mergeCell ref="C118:C120"/>
    <mergeCell ref="H118:H120"/>
    <mergeCell ref="J118:J120"/>
    <mergeCell ref="B121:B123"/>
    <mergeCell ref="C121:C123"/>
    <mergeCell ref="H121:H123"/>
    <mergeCell ref="J121:J123"/>
    <mergeCell ref="B112:B114"/>
    <mergeCell ref="C112:C114"/>
    <mergeCell ref="H112:H114"/>
    <mergeCell ref="J112:J114"/>
    <mergeCell ref="B115:B117"/>
    <mergeCell ref="C115:C117"/>
    <mergeCell ref="H115:H117"/>
    <mergeCell ref="J115:J117"/>
    <mergeCell ref="D112:D114"/>
    <mergeCell ref="D115:D117"/>
    <mergeCell ref="D118:D120"/>
    <mergeCell ref="D121:D123"/>
    <mergeCell ref="B106:B108"/>
    <mergeCell ref="C106:C108"/>
    <mergeCell ref="H106:H108"/>
    <mergeCell ref="J106:J108"/>
    <mergeCell ref="B109:B111"/>
    <mergeCell ref="C109:C111"/>
    <mergeCell ref="H109:H111"/>
    <mergeCell ref="J109:J111"/>
    <mergeCell ref="B100:B102"/>
    <mergeCell ref="C100:C102"/>
    <mergeCell ref="H100:H102"/>
    <mergeCell ref="J100:J102"/>
    <mergeCell ref="B103:B105"/>
    <mergeCell ref="C103:C105"/>
    <mergeCell ref="H103:H105"/>
    <mergeCell ref="J103:J105"/>
    <mergeCell ref="D100:D102"/>
    <mergeCell ref="D103:D105"/>
    <mergeCell ref="D106:D108"/>
    <mergeCell ref="D109:D111"/>
    <mergeCell ref="B94:B96"/>
    <mergeCell ref="C94:C96"/>
    <mergeCell ref="H94:H96"/>
    <mergeCell ref="J94:J96"/>
    <mergeCell ref="B97:B99"/>
    <mergeCell ref="C97:C99"/>
    <mergeCell ref="H97:H99"/>
    <mergeCell ref="J97:J99"/>
    <mergeCell ref="B88:B90"/>
    <mergeCell ref="C88:C90"/>
    <mergeCell ref="H88:H90"/>
    <mergeCell ref="J88:J90"/>
    <mergeCell ref="B91:B93"/>
    <mergeCell ref="C91:C93"/>
    <mergeCell ref="H91:H93"/>
    <mergeCell ref="J91:J93"/>
    <mergeCell ref="B82:B84"/>
    <mergeCell ref="C82:C84"/>
    <mergeCell ref="H82:H84"/>
    <mergeCell ref="J82:J84"/>
    <mergeCell ref="B85:B87"/>
    <mergeCell ref="C85:C87"/>
    <mergeCell ref="H85:H87"/>
    <mergeCell ref="J85:J87"/>
    <mergeCell ref="J73:J75"/>
    <mergeCell ref="B76:B78"/>
    <mergeCell ref="C76:C78"/>
    <mergeCell ref="H76:H78"/>
    <mergeCell ref="J76:J78"/>
    <mergeCell ref="B79:B81"/>
    <mergeCell ref="C79:C81"/>
    <mergeCell ref="H79:H81"/>
    <mergeCell ref="J79:J81"/>
    <mergeCell ref="B70:B72"/>
    <mergeCell ref="C70:C72"/>
    <mergeCell ref="H70:H72"/>
    <mergeCell ref="J70:J72"/>
    <mergeCell ref="B472:C474"/>
    <mergeCell ref="H472:H474"/>
    <mergeCell ref="J472:J474"/>
    <mergeCell ref="B73:B75"/>
    <mergeCell ref="C73:C75"/>
    <mergeCell ref="H73:H75"/>
    <mergeCell ref="B469:B471"/>
    <mergeCell ref="C469:C471"/>
    <mergeCell ref="H469:H471"/>
    <mergeCell ref="J469:J471"/>
    <mergeCell ref="D70:D72"/>
    <mergeCell ref="D73:D75"/>
    <mergeCell ref="D76:D78"/>
    <mergeCell ref="D79:D81"/>
    <mergeCell ref="D82:D84"/>
    <mergeCell ref="D85:D87"/>
    <mergeCell ref="D88:D90"/>
    <mergeCell ref="D91:D93"/>
    <mergeCell ref="D94:D96"/>
    <mergeCell ref="D97:D99"/>
    <mergeCell ref="B64:B66"/>
    <mergeCell ref="C64:C66"/>
    <mergeCell ref="H64:H66"/>
    <mergeCell ref="J64:J66"/>
    <mergeCell ref="B67:B69"/>
    <mergeCell ref="C67:C69"/>
    <mergeCell ref="H67:H69"/>
    <mergeCell ref="J67:J69"/>
    <mergeCell ref="B58:B60"/>
    <mergeCell ref="C58:C60"/>
    <mergeCell ref="H58:H60"/>
    <mergeCell ref="J58:J60"/>
    <mergeCell ref="B61:B63"/>
    <mergeCell ref="C61:C63"/>
    <mergeCell ref="H61:H63"/>
    <mergeCell ref="J61:J63"/>
    <mergeCell ref="D58:D60"/>
    <mergeCell ref="D61:D63"/>
    <mergeCell ref="D64:D66"/>
    <mergeCell ref="D67:D69"/>
    <mergeCell ref="B52:B54"/>
    <mergeCell ref="C52:C54"/>
    <mergeCell ref="H52:H54"/>
    <mergeCell ref="J52:J54"/>
    <mergeCell ref="B55:B57"/>
    <mergeCell ref="C55:C57"/>
    <mergeCell ref="H55:H57"/>
    <mergeCell ref="J55:J57"/>
    <mergeCell ref="B46:B48"/>
    <mergeCell ref="C46:C48"/>
    <mergeCell ref="H46:H48"/>
    <mergeCell ref="J46:J48"/>
    <mergeCell ref="B49:B51"/>
    <mergeCell ref="C49:C51"/>
    <mergeCell ref="H49:H51"/>
    <mergeCell ref="J49:J51"/>
    <mergeCell ref="D46:D48"/>
    <mergeCell ref="D49:D51"/>
    <mergeCell ref="D52:D54"/>
    <mergeCell ref="D55:D57"/>
    <mergeCell ref="B40:B42"/>
    <mergeCell ref="C40:C42"/>
    <mergeCell ref="H40:H42"/>
    <mergeCell ref="J40:J42"/>
    <mergeCell ref="B43:B45"/>
    <mergeCell ref="C43:C45"/>
    <mergeCell ref="H43:H45"/>
    <mergeCell ref="J43:J45"/>
    <mergeCell ref="B34:B36"/>
    <mergeCell ref="C34:C36"/>
    <mergeCell ref="H34:H36"/>
    <mergeCell ref="J34:J36"/>
    <mergeCell ref="B37:B39"/>
    <mergeCell ref="C37:C39"/>
    <mergeCell ref="H37:H39"/>
    <mergeCell ref="J37:J39"/>
    <mergeCell ref="D34:D36"/>
    <mergeCell ref="D37:D39"/>
    <mergeCell ref="D40:D42"/>
    <mergeCell ref="D43:D45"/>
    <mergeCell ref="D16:D18"/>
    <mergeCell ref="D19:D21"/>
    <mergeCell ref="B28:B30"/>
    <mergeCell ref="C28:C30"/>
    <mergeCell ref="H28:H30"/>
    <mergeCell ref="J28:J30"/>
    <mergeCell ref="B31:B33"/>
    <mergeCell ref="C31:C33"/>
    <mergeCell ref="H31:H33"/>
    <mergeCell ref="J31:J33"/>
    <mergeCell ref="B22:B24"/>
    <mergeCell ref="C22:C24"/>
    <mergeCell ref="H22:H24"/>
    <mergeCell ref="J22:J24"/>
    <mergeCell ref="B25:B27"/>
    <mergeCell ref="C25:C27"/>
    <mergeCell ref="H25:H27"/>
    <mergeCell ref="J25:J27"/>
    <mergeCell ref="D22:D24"/>
    <mergeCell ref="D25:D27"/>
    <mergeCell ref="D28:D30"/>
    <mergeCell ref="D31:D33"/>
    <mergeCell ref="B10:B12"/>
    <mergeCell ref="C10:C12"/>
    <mergeCell ref="H10:H12"/>
    <mergeCell ref="J10:J12"/>
    <mergeCell ref="B13:B15"/>
    <mergeCell ref="C13:C15"/>
    <mergeCell ref="H13:H15"/>
    <mergeCell ref="J13:J15"/>
    <mergeCell ref="D10:D12"/>
    <mergeCell ref="D13:D15"/>
    <mergeCell ref="C7:D9"/>
    <mergeCell ref="B5:J5"/>
    <mergeCell ref="D469:D471"/>
    <mergeCell ref="F476:G476"/>
    <mergeCell ref="B476:D476"/>
    <mergeCell ref="L8:N8"/>
    <mergeCell ref="O8:Q8"/>
    <mergeCell ref="F8:F9"/>
    <mergeCell ref="H8:H9"/>
    <mergeCell ref="J8:J9"/>
    <mergeCell ref="B7:B9"/>
    <mergeCell ref="E7:E9"/>
    <mergeCell ref="G8:G9"/>
    <mergeCell ref="I8:I9"/>
    <mergeCell ref="F7:G7"/>
    <mergeCell ref="H7:J7"/>
    <mergeCell ref="B16:B18"/>
    <mergeCell ref="C16:C18"/>
    <mergeCell ref="H16:H18"/>
    <mergeCell ref="J16:J18"/>
    <mergeCell ref="B19:B21"/>
    <mergeCell ref="C19:C21"/>
    <mergeCell ref="H19:H21"/>
    <mergeCell ref="J19:J21"/>
  </mergeCells>
  <phoneticPr fontId="3"/>
  <pageMargins left="0.62992125984251968" right="0.39370078740157483" top="0.51181102362204722" bottom="0.47244094488188981" header="0.51181102362204722" footer="0.39370078740157483"/>
  <pageSetup paperSize="9" scale="87" fitToHeight="0" orientation="portrait" r:id="rId1"/>
  <headerFooter alignWithMargins="0">
    <oddFooter>&amp;C&amp;P</oddFooter>
  </headerFooter>
  <rowBreaks count="7" manualBreakCount="7">
    <brk id="57" min="1" max="9" man="1"/>
    <brk id="120" min="1" max="9" man="1"/>
    <brk id="183" min="1" max="9" man="1"/>
    <brk id="246" min="1" max="9" man="1"/>
    <brk id="309" min="1" max="9" man="1"/>
    <brk id="372" min="1" max="9" man="1"/>
    <brk id="435"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J113"/>
  <sheetViews>
    <sheetView zoomScale="85" zoomScaleNormal="85" workbookViewId="0"/>
  </sheetViews>
  <sheetFormatPr defaultRowHeight="16.5" customHeight="1"/>
  <cols>
    <col min="1" max="1" width="1.25" style="544" customWidth="1"/>
    <col min="2" max="2" width="6.25" style="621" customWidth="1"/>
    <col min="3" max="3" width="17.25" style="621" bestFit="1" customWidth="1"/>
    <col min="4" max="4" width="3.5" style="621" bestFit="1" customWidth="1"/>
    <col min="5" max="36" width="7.5" style="544" customWidth="1"/>
    <col min="37" max="16384" width="9" style="544"/>
  </cols>
  <sheetData>
    <row r="1" spans="2:36" ht="16.5" customHeight="1">
      <c r="AJ1" s="622" t="s">
        <v>559</v>
      </c>
    </row>
    <row r="2" spans="2:36" s="625" customFormat="1" ht="16.5" customHeight="1">
      <c r="B2" s="620" t="s">
        <v>558</v>
      </c>
      <c r="C2" s="624"/>
      <c r="D2" s="624"/>
    </row>
    <row r="3" spans="2:36" ht="7.5" customHeight="1">
      <c r="B3" s="623"/>
    </row>
    <row r="4" spans="2:36" ht="16.5" customHeight="1" thickBot="1">
      <c r="B4" s="58" t="s">
        <v>557</v>
      </c>
    </row>
    <row r="5" spans="2:36" ht="73.5" customHeight="1" thickBot="1">
      <c r="B5" s="1184" t="s">
        <v>595</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c r="AJ5" s="1186"/>
    </row>
    <row r="6" spans="2:36" ht="7.5" customHeight="1">
      <c r="B6" s="623"/>
    </row>
    <row r="7" spans="2:36" ht="16.5" customHeight="1">
      <c r="B7" s="1195" t="s">
        <v>564</v>
      </c>
      <c r="C7" s="1187" t="s">
        <v>560</v>
      </c>
      <c r="D7" s="1187"/>
      <c r="E7" s="1187" t="s">
        <v>563</v>
      </c>
      <c r="F7" s="1187"/>
      <c r="G7" s="1187"/>
      <c r="H7" s="1187"/>
      <c r="I7" s="1196" t="s">
        <v>586</v>
      </c>
      <c r="J7" s="1196"/>
      <c r="K7" s="1196"/>
      <c r="L7" s="1196"/>
      <c r="M7" s="1197" t="s">
        <v>587</v>
      </c>
      <c r="N7" s="1198"/>
      <c r="O7" s="1198"/>
      <c r="P7" s="1199"/>
      <c r="Q7" s="1197" t="s">
        <v>588</v>
      </c>
      <c r="R7" s="1198"/>
      <c r="S7" s="1198"/>
      <c r="T7" s="1199"/>
      <c r="U7" s="1192" t="s">
        <v>581</v>
      </c>
      <c r="V7" s="1193"/>
      <c r="W7" s="1193"/>
      <c r="X7" s="1194"/>
      <c r="Y7" s="1192" t="s">
        <v>578</v>
      </c>
      <c r="Z7" s="1193"/>
      <c r="AA7" s="1193"/>
      <c r="AB7" s="1194"/>
      <c r="AC7" s="1187" t="s">
        <v>566</v>
      </c>
      <c r="AD7" s="1187"/>
      <c r="AE7" s="1187"/>
      <c r="AF7" s="1187"/>
      <c r="AG7" s="1187" t="s">
        <v>567</v>
      </c>
      <c r="AH7" s="1187"/>
      <c r="AI7" s="1187"/>
      <c r="AJ7" s="1187"/>
    </row>
    <row r="8" spans="2:36" ht="30" customHeight="1">
      <c r="B8" s="1187"/>
      <c r="C8" s="1187"/>
      <c r="D8" s="1187"/>
      <c r="E8" s="1187" t="s">
        <v>415</v>
      </c>
      <c r="F8" s="1187"/>
      <c r="G8" s="1187" t="s">
        <v>310</v>
      </c>
      <c r="H8" s="1187"/>
      <c r="I8" s="1196" t="s">
        <v>415</v>
      </c>
      <c r="J8" s="1196"/>
      <c r="K8" s="1196" t="s">
        <v>310</v>
      </c>
      <c r="L8" s="1196"/>
      <c r="M8" s="1196" t="s">
        <v>415</v>
      </c>
      <c r="N8" s="1196"/>
      <c r="O8" s="1196" t="s">
        <v>310</v>
      </c>
      <c r="P8" s="1196"/>
      <c r="Q8" s="1196" t="s">
        <v>415</v>
      </c>
      <c r="R8" s="1196"/>
      <c r="S8" s="1196" t="s">
        <v>310</v>
      </c>
      <c r="T8" s="1196"/>
      <c r="U8" s="1187" t="s">
        <v>415</v>
      </c>
      <c r="V8" s="1187"/>
      <c r="W8" s="1187" t="s">
        <v>310</v>
      </c>
      <c r="X8" s="1187"/>
      <c r="Y8" s="1187" t="s">
        <v>415</v>
      </c>
      <c r="Z8" s="1187"/>
      <c r="AA8" s="1187" t="s">
        <v>310</v>
      </c>
      <c r="AB8" s="1187"/>
      <c r="AC8" s="1190" t="s">
        <v>309</v>
      </c>
      <c r="AD8" s="1190" t="s">
        <v>385</v>
      </c>
      <c r="AE8" s="1188" t="s">
        <v>565</v>
      </c>
      <c r="AF8" s="1190" t="s">
        <v>310</v>
      </c>
      <c r="AG8" s="1190" t="s">
        <v>309</v>
      </c>
      <c r="AH8" s="1190" t="s">
        <v>385</v>
      </c>
      <c r="AI8" s="1188" t="s">
        <v>565</v>
      </c>
      <c r="AJ8" s="1190" t="s">
        <v>310</v>
      </c>
    </row>
    <row r="9" spans="2:36" ht="16.5" customHeight="1">
      <c r="B9" s="1187"/>
      <c r="C9" s="1187"/>
      <c r="D9" s="1187"/>
      <c r="E9" s="632" t="s">
        <v>561</v>
      </c>
      <c r="F9" s="632" t="s">
        <v>562</v>
      </c>
      <c r="G9" s="632" t="s">
        <v>561</v>
      </c>
      <c r="H9" s="632" t="s">
        <v>562</v>
      </c>
      <c r="I9" s="806" t="s">
        <v>561</v>
      </c>
      <c r="J9" s="806" t="s">
        <v>562</v>
      </c>
      <c r="K9" s="806" t="s">
        <v>561</v>
      </c>
      <c r="L9" s="806" t="s">
        <v>562</v>
      </c>
      <c r="M9" s="806" t="s">
        <v>561</v>
      </c>
      <c r="N9" s="806" t="s">
        <v>562</v>
      </c>
      <c r="O9" s="806" t="s">
        <v>561</v>
      </c>
      <c r="P9" s="806" t="s">
        <v>562</v>
      </c>
      <c r="Q9" s="806" t="s">
        <v>561</v>
      </c>
      <c r="R9" s="806" t="s">
        <v>562</v>
      </c>
      <c r="S9" s="806" t="s">
        <v>561</v>
      </c>
      <c r="T9" s="806" t="s">
        <v>562</v>
      </c>
      <c r="U9" s="632" t="s">
        <v>561</v>
      </c>
      <c r="V9" s="632" t="s">
        <v>562</v>
      </c>
      <c r="W9" s="632" t="s">
        <v>561</v>
      </c>
      <c r="X9" s="632" t="s">
        <v>562</v>
      </c>
      <c r="Y9" s="632" t="s">
        <v>561</v>
      </c>
      <c r="Z9" s="632" t="s">
        <v>562</v>
      </c>
      <c r="AA9" s="632" t="s">
        <v>561</v>
      </c>
      <c r="AB9" s="632" t="s">
        <v>562</v>
      </c>
      <c r="AC9" s="1191"/>
      <c r="AD9" s="1191"/>
      <c r="AE9" s="1189"/>
      <c r="AF9" s="1191"/>
      <c r="AG9" s="1191"/>
      <c r="AH9" s="1191"/>
      <c r="AI9" s="1189"/>
      <c r="AJ9" s="1191"/>
    </row>
    <row r="10" spans="2:36" ht="16.5" customHeight="1">
      <c r="B10" s="626">
        <v>1</v>
      </c>
      <c r="C10" s="634" t="s">
        <v>84</v>
      </c>
      <c r="D10" s="635" t="s">
        <v>527</v>
      </c>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row>
    <row r="11" spans="2:36" ht="16.5" customHeight="1">
      <c r="B11" s="626">
        <v>2</v>
      </c>
      <c r="C11" s="634" t="s">
        <v>85</v>
      </c>
      <c r="D11" s="635" t="s">
        <v>527</v>
      </c>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row>
    <row r="12" spans="2:36" ht="16.5" customHeight="1">
      <c r="B12" s="626">
        <v>3</v>
      </c>
      <c r="C12" s="627" t="s">
        <v>86</v>
      </c>
      <c r="D12" s="628" t="s">
        <v>236</v>
      </c>
      <c r="E12" s="633">
        <f>SUM(I12,M12,Q12)</f>
        <v>0</v>
      </c>
      <c r="F12" s="633">
        <f t="shared" ref="F12:H12" si="0">SUM(J12,N12,R12)</f>
        <v>0</v>
      </c>
      <c r="G12" s="633">
        <f t="shared" si="0"/>
        <v>0</v>
      </c>
      <c r="H12" s="633">
        <f t="shared" si="0"/>
        <v>0</v>
      </c>
      <c r="I12" s="657"/>
      <c r="J12" s="657"/>
      <c r="K12" s="657"/>
      <c r="L12" s="657"/>
      <c r="M12" s="630"/>
      <c r="N12" s="630"/>
      <c r="O12" s="630"/>
      <c r="P12" s="630"/>
      <c r="Q12" s="657"/>
      <c r="R12" s="657"/>
      <c r="S12" s="657"/>
      <c r="T12" s="657"/>
      <c r="U12" s="629" t="str">
        <f>IFERROR(E12*1000/$AE12,"")</f>
        <v/>
      </c>
      <c r="V12" s="629" t="str">
        <f>IFERROR(F12*1000/$AE12,"")</f>
        <v/>
      </c>
      <c r="W12" s="629" t="str">
        <f>IFERROR(G12*1000/$AF12,"")</f>
        <v/>
      </c>
      <c r="X12" s="629" t="str">
        <f>IFERROR(H12*1000/$AF12,"")</f>
        <v/>
      </c>
      <c r="Y12" s="629" t="str">
        <f>IFERROR(E12*1000*1000/$AI12,"")</f>
        <v/>
      </c>
      <c r="Z12" s="629" t="str">
        <f>IFERROR(F12*1000*1000/$AI12,"")</f>
        <v/>
      </c>
      <c r="AA12" s="629" t="str">
        <f>IFERROR(G12*1000*1000/$AJ12,"")</f>
        <v/>
      </c>
      <c r="AB12" s="629" t="str">
        <f>IFERROR(H12*1000*1000/$AJ12,"")</f>
        <v/>
      </c>
      <c r="AC12" s="630"/>
      <c r="AD12" s="630"/>
      <c r="AE12" s="633">
        <f>SUM(AC12:AD12)</f>
        <v>0</v>
      </c>
      <c r="AF12" s="630"/>
      <c r="AG12" s="630"/>
      <c r="AH12" s="630"/>
      <c r="AI12" s="633">
        <f t="shared" ref="AI12:AI73" si="1">SUM(AG12:AH12)</f>
        <v>0</v>
      </c>
      <c r="AJ12" s="630"/>
    </row>
    <row r="13" spans="2:36" ht="16.5" customHeight="1">
      <c r="B13" s="626">
        <v>4</v>
      </c>
      <c r="C13" s="627" t="s">
        <v>87</v>
      </c>
      <c r="D13" s="628" t="s">
        <v>236</v>
      </c>
      <c r="E13" s="633">
        <f t="shared" ref="E13:E22" si="2">SUM(I13,M13,Q13)</f>
        <v>0</v>
      </c>
      <c r="F13" s="633">
        <f t="shared" ref="F13:F22" si="3">SUM(J13,N13,R13)</f>
        <v>0</v>
      </c>
      <c r="G13" s="633">
        <f t="shared" ref="G13:G22" si="4">SUM(K13,O13,S13)</f>
        <v>0</v>
      </c>
      <c r="H13" s="633">
        <f t="shared" ref="H13:H22" si="5">SUM(L13,P13,T13)</f>
        <v>0</v>
      </c>
      <c r="I13" s="657"/>
      <c r="J13" s="657"/>
      <c r="K13" s="657"/>
      <c r="L13" s="657"/>
      <c r="M13" s="630"/>
      <c r="N13" s="630"/>
      <c r="O13" s="630"/>
      <c r="P13" s="630"/>
      <c r="Q13" s="657"/>
      <c r="R13" s="657"/>
      <c r="S13" s="657"/>
      <c r="T13" s="657"/>
      <c r="U13" s="629" t="str">
        <f t="shared" ref="U13:U22" si="6">IFERROR(E13*1000/$AE13,"")</f>
        <v/>
      </c>
      <c r="V13" s="629" t="str">
        <f t="shared" ref="V13:V22" si="7">IFERROR(F13*1000/$AE13,"")</f>
        <v/>
      </c>
      <c r="W13" s="629" t="str">
        <f t="shared" ref="W13:W22" si="8">IFERROR(G13*1000/$AF13,"")</f>
        <v/>
      </c>
      <c r="X13" s="629" t="str">
        <f t="shared" ref="X13:X22" si="9">IFERROR(H13*1000/$AF13,"")</f>
        <v/>
      </c>
      <c r="Y13" s="629" t="str">
        <f>IFERROR(E13*1000*1000/$AI13,"")</f>
        <v/>
      </c>
      <c r="Z13" s="629" t="str">
        <f t="shared" ref="Z13:Z22" si="10">IFERROR(F13*1000*1000/$AI13,"")</f>
        <v/>
      </c>
      <c r="AA13" s="629" t="str">
        <f t="shared" ref="AA13:AA22" si="11">IFERROR(G13*1000*1000/$AJ13,"")</f>
        <v/>
      </c>
      <c r="AB13" s="629" t="str">
        <f t="shared" ref="AB13:AB22" si="12">IFERROR(H13*1000*1000/$AJ13,"")</f>
        <v/>
      </c>
      <c r="AC13" s="630"/>
      <c r="AD13" s="630"/>
      <c r="AE13" s="633">
        <f t="shared" ref="AE13:AE73" si="13">SUM(AC13:AD13)</f>
        <v>0</v>
      </c>
      <c r="AF13" s="630"/>
      <c r="AG13" s="630"/>
      <c r="AH13" s="630"/>
      <c r="AI13" s="633">
        <f t="shared" si="1"/>
        <v>0</v>
      </c>
      <c r="AJ13" s="630"/>
    </row>
    <row r="14" spans="2:36" ht="16.5" customHeight="1">
      <c r="B14" s="626">
        <v>5</v>
      </c>
      <c r="C14" s="627" t="s">
        <v>88</v>
      </c>
      <c r="D14" s="628" t="s">
        <v>236</v>
      </c>
      <c r="E14" s="633">
        <f t="shared" si="2"/>
        <v>0</v>
      </c>
      <c r="F14" s="633">
        <f t="shared" si="3"/>
        <v>0</v>
      </c>
      <c r="G14" s="633">
        <f t="shared" si="4"/>
        <v>0</v>
      </c>
      <c r="H14" s="633">
        <f t="shared" si="5"/>
        <v>0</v>
      </c>
      <c r="I14" s="657"/>
      <c r="J14" s="657"/>
      <c r="K14" s="657"/>
      <c r="L14" s="657"/>
      <c r="M14" s="630"/>
      <c r="N14" s="630"/>
      <c r="O14" s="630"/>
      <c r="P14" s="630"/>
      <c r="Q14" s="657"/>
      <c r="R14" s="657"/>
      <c r="S14" s="657"/>
      <c r="T14" s="657"/>
      <c r="U14" s="629" t="str">
        <f t="shared" si="6"/>
        <v/>
      </c>
      <c r="V14" s="629" t="str">
        <f t="shared" si="7"/>
        <v/>
      </c>
      <c r="W14" s="629" t="str">
        <f t="shared" si="8"/>
        <v/>
      </c>
      <c r="X14" s="629" t="str">
        <f t="shared" si="9"/>
        <v/>
      </c>
      <c r="Y14" s="629" t="str">
        <f t="shared" ref="Y14:Y22" si="14">IFERROR(E14*1000*1000/$AI14,"")</f>
        <v/>
      </c>
      <c r="Z14" s="629" t="str">
        <f t="shared" si="10"/>
        <v/>
      </c>
      <c r="AA14" s="629" t="str">
        <f t="shared" si="11"/>
        <v/>
      </c>
      <c r="AB14" s="629" t="str">
        <f t="shared" si="12"/>
        <v/>
      </c>
      <c r="AC14" s="630"/>
      <c r="AD14" s="630"/>
      <c r="AE14" s="633">
        <f t="shared" si="13"/>
        <v>0</v>
      </c>
      <c r="AF14" s="630"/>
      <c r="AG14" s="630"/>
      <c r="AH14" s="630"/>
      <c r="AI14" s="633">
        <f t="shared" si="1"/>
        <v>0</v>
      </c>
      <c r="AJ14" s="630"/>
    </row>
    <row r="15" spans="2:36" ht="16.5" customHeight="1">
      <c r="B15" s="626">
        <v>6</v>
      </c>
      <c r="C15" s="627" t="s">
        <v>89</v>
      </c>
      <c r="D15" s="628" t="s">
        <v>236</v>
      </c>
      <c r="E15" s="633">
        <f t="shared" si="2"/>
        <v>0</v>
      </c>
      <c r="F15" s="633">
        <f t="shared" si="3"/>
        <v>0</v>
      </c>
      <c r="G15" s="633">
        <f t="shared" si="4"/>
        <v>0</v>
      </c>
      <c r="H15" s="633">
        <f t="shared" si="5"/>
        <v>0</v>
      </c>
      <c r="I15" s="657"/>
      <c r="J15" s="657"/>
      <c r="K15" s="657"/>
      <c r="L15" s="657"/>
      <c r="M15" s="630"/>
      <c r="N15" s="630"/>
      <c r="O15" s="630"/>
      <c r="P15" s="630"/>
      <c r="Q15" s="657"/>
      <c r="R15" s="657"/>
      <c r="S15" s="657"/>
      <c r="T15" s="657"/>
      <c r="U15" s="629" t="str">
        <f t="shared" si="6"/>
        <v/>
      </c>
      <c r="V15" s="629" t="str">
        <f t="shared" si="7"/>
        <v/>
      </c>
      <c r="W15" s="629" t="str">
        <f t="shared" si="8"/>
        <v/>
      </c>
      <c r="X15" s="629" t="str">
        <f t="shared" si="9"/>
        <v/>
      </c>
      <c r="Y15" s="629" t="str">
        <f t="shared" si="14"/>
        <v/>
      </c>
      <c r="Z15" s="629" t="str">
        <f t="shared" si="10"/>
        <v/>
      </c>
      <c r="AA15" s="629" t="str">
        <f t="shared" si="11"/>
        <v/>
      </c>
      <c r="AB15" s="629" t="str">
        <f t="shared" si="12"/>
        <v/>
      </c>
      <c r="AC15" s="630"/>
      <c r="AD15" s="630"/>
      <c r="AE15" s="633">
        <f t="shared" si="13"/>
        <v>0</v>
      </c>
      <c r="AF15" s="630"/>
      <c r="AG15" s="630"/>
      <c r="AH15" s="630"/>
      <c r="AI15" s="633">
        <f t="shared" si="1"/>
        <v>0</v>
      </c>
      <c r="AJ15" s="630"/>
    </row>
    <row r="16" spans="2:36" ht="16.5" customHeight="1">
      <c r="B16" s="626">
        <v>7</v>
      </c>
      <c r="C16" s="627" t="s">
        <v>90</v>
      </c>
      <c r="D16" s="628" t="s">
        <v>236</v>
      </c>
      <c r="E16" s="633">
        <f t="shared" si="2"/>
        <v>0</v>
      </c>
      <c r="F16" s="633">
        <f t="shared" si="3"/>
        <v>0</v>
      </c>
      <c r="G16" s="633">
        <f t="shared" si="4"/>
        <v>0</v>
      </c>
      <c r="H16" s="633">
        <f t="shared" si="5"/>
        <v>0</v>
      </c>
      <c r="I16" s="657"/>
      <c r="J16" s="657"/>
      <c r="K16" s="657"/>
      <c r="L16" s="657"/>
      <c r="M16" s="630"/>
      <c r="N16" s="630"/>
      <c r="O16" s="630"/>
      <c r="P16" s="630"/>
      <c r="Q16" s="657"/>
      <c r="R16" s="657"/>
      <c r="S16" s="657"/>
      <c r="T16" s="657"/>
      <c r="U16" s="629" t="str">
        <f t="shared" si="6"/>
        <v/>
      </c>
      <c r="V16" s="629" t="str">
        <f t="shared" si="7"/>
        <v/>
      </c>
      <c r="W16" s="629" t="str">
        <f t="shared" si="8"/>
        <v/>
      </c>
      <c r="X16" s="629" t="str">
        <f t="shared" si="9"/>
        <v/>
      </c>
      <c r="Y16" s="629" t="str">
        <f t="shared" si="14"/>
        <v/>
      </c>
      <c r="Z16" s="629" t="str">
        <f t="shared" si="10"/>
        <v/>
      </c>
      <c r="AA16" s="629" t="str">
        <f t="shared" si="11"/>
        <v/>
      </c>
      <c r="AB16" s="629" t="str">
        <f t="shared" si="12"/>
        <v/>
      </c>
      <c r="AC16" s="630"/>
      <c r="AD16" s="630"/>
      <c r="AE16" s="633">
        <f t="shared" si="13"/>
        <v>0</v>
      </c>
      <c r="AF16" s="630"/>
      <c r="AG16" s="630"/>
      <c r="AH16" s="630"/>
      <c r="AI16" s="633">
        <f t="shared" si="1"/>
        <v>0</v>
      </c>
      <c r="AJ16" s="630"/>
    </row>
    <row r="17" spans="2:36" ht="16.5" customHeight="1">
      <c r="B17" s="626">
        <v>8</v>
      </c>
      <c r="C17" s="627" t="s">
        <v>91</v>
      </c>
      <c r="D17" s="628" t="s">
        <v>236</v>
      </c>
      <c r="E17" s="633">
        <f t="shared" si="2"/>
        <v>0</v>
      </c>
      <c r="F17" s="633">
        <f t="shared" si="3"/>
        <v>0</v>
      </c>
      <c r="G17" s="633">
        <f t="shared" si="4"/>
        <v>0</v>
      </c>
      <c r="H17" s="633">
        <f t="shared" si="5"/>
        <v>0</v>
      </c>
      <c r="I17" s="657"/>
      <c r="J17" s="657"/>
      <c r="K17" s="657"/>
      <c r="L17" s="657"/>
      <c r="M17" s="630"/>
      <c r="N17" s="630"/>
      <c r="O17" s="630"/>
      <c r="P17" s="630"/>
      <c r="Q17" s="657"/>
      <c r="R17" s="657"/>
      <c r="S17" s="657"/>
      <c r="T17" s="657"/>
      <c r="U17" s="629" t="str">
        <f t="shared" si="6"/>
        <v/>
      </c>
      <c r="V17" s="629" t="str">
        <f t="shared" si="7"/>
        <v/>
      </c>
      <c r="W17" s="629" t="str">
        <f t="shared" si="8"/>
        <v/>
      </c>
      <c r="X17" s="629" t="str">
        <f t="shared" si="9"/>
        <v/>
      </c>
      <c r="Y17" s="629" t="str">
        <f t="shared" si="14"/>
        <v/>
      </c>
      <c r="Z17" s="629" t="str">
        <f t="shared" si="10"/>
        <v/>
      </c>
      <c r="AA17" s="629" t="str">
        <f t="shared" si="11"/>
        <v/>
      </c>
      <c r="AB17" s="629" t="str">
        <f t="shared" si="12"/>
        <v/>
      </c>
      <c r="AC17" s="630"/>
      <c r="AD17" s="630"/>
      <c r="AE17" s="633">
        <f t="shared" si="13"/>
        <v>0</v>
      </c>
      <c r="AF17" s="630"/>
      <c r="AG17" s="630"/>
      <c r="AH17" s="630"/>
      <c r="AI17" s="633">
        <f t="shared" si="1"/>
        <v>0</v>
      </c>
      <c r="AJ17" s="630"/>
    </row>
    <row r="18" spans="2:36" ht="16.5" customHeight="1">
      <c r="B18" s="626">
        <v>9</v>
      </c>
      <c r="C18" s="627" t="s">
        <v>92</v>
      </c>
      <c r="D18" s="628" t="s">
        <v>236</v>
      </c>
      <c r="E18" s="633">
        <f t="shared" si="2"/>
        <v>0</v>
      </c>
      <c r="F18" s="633">
        <f t="shared" si="3"/>
        <v>0</v>
      </c>
      <c r="G18" s="633">
        <f t="shared" si="4"/>
        <v>0</v>
      </c>
      <c r="H18" s="633">
        <f t="shared" si="5"/>
        <v>0</v>
      </c>
      <c r="I18" s="657"/>
      <c r="J18" s="657"/>
      <c r="K18" s="657"/>
      <c r="L18" s="657"/>
      <c r="M18" s="630"/>
      <c r="N18" s="630"/>
      <c r="O18" s="630"/>
      <c r="P18" s="630"/>
      <c r="Q18" s="657"/>
      <c r="R18" s="657"/>
      <c r="S18" s="657"/>
      <c r="T18" s="657"/>
      <c r="U18" s="629" t="str">
        <f t="shared" si="6"/>
        <v/>
      </c>
      <c r="V18" s="629" t="str">
        <f t="shared" si="7"/>
        <v/>
      </c>
      <c r="W18" s="629" t="str">
        <f t="shared" si="8"/>
        <v/>
      </c>
      <c r="X18" s="629" t="str">
        <f t="shared" si="9"/>
        <v/>
      </c>
      <c r="Y18" s="629" t="str">
        <f t="shared" si="14"/>
        <v/>
      </c>
      <c r="Z18" s="629" t="str">
        <f t="shared" si="10"/>
        <v/>
      </c>
      <c r="AA18" s="629" t="str">
        <f t="shared" si="11"/>
        <v/>
      </c>
      <c r="AB18" s="629" t="str">
        <f t="shared" si="12"/>
        <v/>
      </c>
      <c r="AC18" s="630"/>
      <c r="AD18" s="630"/>
      <c r="AE18" s="633">
        <f t="shared" si="13"/>
        <v>0</v>
      </c>
      <c r="AF18" s="630"/>
      <c r="AG18" s="630"/>
      <c r="AH18" s="630"/>
      <c r="AI18" s="633">
        <f t="shared" si="1"/>
        <v>0</v>
      </c>
      <c r="AJ18" s="630"/>
    </row>
    <row r="19" spans="2:36" ht="16.5" customHeight="1">
      <c r="B19" s="626">
        <v>10</v>
      </c>
      <c r="C19" s="627" t="s">
        <v>93</v>
      </c>
      <c r="D19" s="628" t="s">
        <v>236</v>
      </c>
      <c r="E19" s="633">
        <f t="shared" si="2"/>
        <v>0</v>
      </c>
      <c r="F19" s="633">
        <f t="shared" si="3"/>
        <v>0</v>
      </c>
      <c r="G19" s="633">
        <f t="shared" si="4"/>
        <v>0</v>
      </c>
      <c r="H19" s="633">
        <f t="shared" si="5"/>
        <v>0</v>
      </c>
      <c r="I19" s="657"/>
      <c r="J19" s="657"/>
      <c r="K19" s="657"/>
      <c r="L19" s="657"/>
      <c r="M19" s="630"/>
      <c r="N19" s="630"/>
      <c r="O19" s="630"/>
      <c r="P19" s="630"/>
      <c r="Q19" s="657"/>
      <c r="R19" s="657"/>
      <c r="S19" s="657"/>
      <c r="T19" s="657"/>
      <c r="U19" s="629" t="str">
        <f t="shared" si="6"/>
        <v/>
      </c>
      <c r="V19" s="629" t="str">
        <f t="shared" si="7"/>
        <v/>
      </c>
      <c r="W19" s="629" t="str">
        <f t="shared" si="8"/>
        <v/>
      </c>
      <c r="X19" s="629" t="str">
        <f t="shared" si="9"/>
        <v/>
      </c>
      <c r="Y19" s="629" t="str">
        <f t="shared" si="14"/>
        <v/>
      </c>
      <c r="Z19" s="629" t="str">
        <f t="shared" si="10"/>
        <v/>
      </c>
      <c r="AA19" s="629" t="str">
        <f t="shared" si="11"/>
        <v/>
      </c>
      <c r="AB19" s="629" t="str">
        <f t="shared" si="12"/>
        <v/>
      </c>
      <c r="AC19" s="630"/>
      <c r="AD19" s="630"/>
      <c r="AE19" s="633">
        <f t="shared" si="13"/>
        <v>0</v>
      </c>
      <c r="AF19" s="630"/>
      <c r="AG19" s="630"/>
      <c r="AH19" s="630"/>
      <c r="AI19" s="633">
        <f t="shared" si="1"/>
        <v>0</v>
      </c>
      <c r="AJ19" s="630"/>
    </row>
    <row r="20" spans="2:36" ht="16.5" customHeight="1">
      <c r="B20" s="626">
        <v>11</v>
      </c>
      <c r="C20" s="627" t="s">
        <v>94</v>
      </c>
      <c r="D20" s="628" t="s">
        <v>236</v>
      </c>
      <c r="E20" s="633">
        <f t="shared" si="2"/>
        <v>0</v>
      </c>
      <c r="F20" s="633">
        <f t="shared" si="3"/>
        <v>0</v>
      </c>
      <c r="G20" s="633">
        <f t="shared" si="4"/>
        <v>0</v>
      </c>
      <c r="H20" s="633">
        <f t="shared" si="5"/>
        <v>0</v>
      </c>
      <c r="I20" s="657"/>
      <c r="J20" s="657"/>
      <c r="K20" s="657"/>
      <c r="L20" s="657"/>
      <c r="M20" s="630"/>
      <c r="N20" s="630"/>
      <c r="O20" s="630"/>
      <c r="P20" s="630"/>
      <c r="Q20" s="657"/>
      <c r="R20" s="657"/>
      <c r="S20" s="657"/>
      <c r="T20" s="657"/>
      <c r="U20" s="629" t="str">
        <f t="shared" si="6"/>
        <v/>
      </c>
      <c r="V20" s="629" t="str">
        <f t="shared" si="7"/>
        <v/>
      </c>
      <c r="W20" s="629" t="str">
        <f t="shared" si="8"/>
        <v/>
      </c>
      <c r="X20" s="629" t="str">
        <f t="shared" si="9"/>
        <v/>
      </c>
      <c r="Y20" s="629" t="str">
        <f t="shared" si="14"/>
        <v/>
      </c>
      <c r="Z20" s="629" t="str">
        <f t="shared" si="10"/>
        <v/>
      </c>
      <c r="AA20" s="629" t="str">
        <f t="shared" si="11"/>
        <v/>
      </c>
      <c r="AB20" s="629" t="str">
        <f t="shared" si="12"/>
        <v/>
      </c>
      <c r="AC20" s="630"/>
      <c r="AD20" s="630"/>
      <c r="AE20" s="633">
        <f t="shared" si="13"/>
        <v>0</v>
      </c>
      <c r="AF20" s="630"/>
      <c r="AG20" s="630"/>
      <c r="AH20" s="630"/>
      <c r="AI20" s="633">
        <f t="shared" si="1"/>
        <v>0</v>
      </c>
      <c r="AJ20" s="630"/>
    </row>
    <row r="21" spans="2:36" ht="16.5" customHeight="1">
      <c r="B21" s="626">
        <v>12</v>
      </c>
      <c r="C21" s="627" t="s">
        <v>95</v>
      </c>
      <c r="D21" s="628" t="s">
        <v>236</v>
      </c>
      <c r="E21" s="633">
        <f t="shared" si="2"/>
        <v>0</v>
      </c>
      <c r="F21" s="633">
        <f t="shared" si="3"/>
        <v>0</v>
      </c>
      <c r="G21" s="633">
        <f t="shared" si="4"/>
        <v>0</v>
      </c>
      <c r="H21" s="633">
        <f t="shared" si="5"/>
        <v>0</v>
      </c>
      <c r="I21" s="657"/>
      <c r="J21" s="657"/>
      <c r="K21" s="657"/>
      <c r="L21" s="657"/>
      <c r="M21" s="630"/>
      <c r="N21" s="630"/>
      <c r="O21" s="630"/>
      <c r="P21" s="630"/>
      <c r="Q21" s="657"/>
      <c r="R21" s="657"/>
      <c r="S21" s="657"/>
      <c r="T21" s="657"/>
      <c r="U21" s="629" t="str">
        <f t="shared" si="6"/>
        <v/>
      </c>
      <c r="V21" s="629" t="str">
        <f t="shared" si="7"/>
        <v/>
      </c>
      <c r="W21" s="629" t="str">
        <f t="shared" si="8"/>
        <v/>
      </c>
      <c r="X21" s="629" t="str">
        <f t="shared" si="9"/>
        <v/>
      </c>
      <c r="Y21" s="629" t="str">
        <f t="shared" si="14"/>
        <v/>
      </c>
      <c r="Z21" s="629" t="str">
        <f t="shared" si="10"/>
        <v/>
      </c>
      <c r="AA21" s="629" t="str">
        <f t="shared" si="11"/>
        <v/>
      </c>
      <c r="AB21" s="629" t="str">
        <f t="shared" si="12"/>
        <v/>
      </c>
      <c r="AC21" s="630"/>
      <c r="AD21" s="630"/>
      <c r="AE21" s="633">
        <f t="shared" si="13"/>
        <v>0</v>
      </c>
      <c r="AF21" s="630"/>
      <c r="AG21" s="630"/>
      <c r="AH21" s="630"/>
      <c r="AI21" s="633">
        <f t="shared" si="1"/>
        <v>0</v>
      </c>
      <c r="AJ21" s="630"/>
    </row>
    <row r="22" spans="2:36" ht="16.5" customHeight="1">
      <c r="B22" s="626">
        <v>13</v>
      </c>
      <c r="C22" s="627" t="s">
        <v>96</v>
      </c>
      <c r="D22" s="628" t="s">
        <v>236</v>
      </c>
      <c r="E22" s="633">
        <f t="shared" si="2"/>
        <v>0</v>
      </c>
      <c r="F22" s="633">
        <f t="shared" si="3"/>
        <v>0</v>
      </c>
      <c r="G22" s="633">
        <f t="shared" si="4"/>
        <v>0</v>
      </c>
      <c r="H22" s="633">
        <f t="shared" si="5"/>
        <v>0</v>
      </c>
      <c r="I22" s="657"/>
      <c r="J22" s="657"/>
      <c r="K22" s="657"/>
      <c r="L22" s="657"/>
      <c r="M22" s="630"/>
      <c r="N22" s="630"/>
      <c r="O22" s="630"/>
      <c r="P22" s="630"/>
      <c r="Q22" s="657"/>
      <c r="R22" s="657"/>
      <c r="S22" s="657"/>
      <c r="T22" s="657"/>
      <c r="U22" s="629" t="str">
        <f t="shared" si="6"/>
        <v/>
      </c>
      <c r="V22" s="629" t="str">
        <f t="shared" si="7"/>
        <v/>
      </c>
      <c r="W22" s="629" t="str">
        <f t="shared" si="8"/>
        <v/>
      </c>
      <c r="X22" s="629" t="str">
        <f t="shared" si="9"/>
        <v/>
      </c>
      <c r="Y22" s="629" t="str">
        <f t="shared" si="14"/>
        <v/>
      </c>
      <c r="Z22" s="629" t="str">
        <f t="shared" si="10"/>
        <v/>
      </c>
      <c r="AA22" s="629" t="str">
        <f t="shared" si="11"/>
        <v/>
      </c>
      <c r="AB22" s="629" t="str">
        <f t="shared" si="12"/>
        <v/>
      </c>
      <c r="AC22" s="630"/>
      <c r="AD22" s="630"/>
      <c r="AE22" s="633">
        <f t="shared" si="13"/>
        <v>0</v>
      </c>
      <c r="AF22" s="630"/>
      <c r="AG22" s="630"/>
      <c r="AH22" s="630"/>
      <c r="AI22" s="633">
        <f t="shared" si="1"/>
        <v>0</v>
      </c>
      <c r="AJ22" s="630"/>
    </row>
    <row r="23" spans="2:36" ht="16.5" customHeight="1">
      <c r="B23" s="626">
        <v>14</v>
      </c>
      <c r="C23" s="634" t="s">
        <v>97</v>
      </c>
      <c r="D23" s="635" t="s">
        <v>527</v>
      </c>
      <c r="E23" s="636"/>
      <c r="F23" s="636"/>
      <c r="G23" s="636"/>
      <c r="H23" s="636"/>
      <c r="I23" s="636"/>
      <c r="J23" s="636"/>
      <c r="K23" s="636"/>
      <c r="L23" s="636"/>
      <c r="M23" s="636"/>
      <c r="N23" s="636"/>
      <c r="O23" s="636"/>
      <c r="P23" s="636"/>
      <c r="Q23" s="636"/>
      <c r="R23" s="636"/>
      <c r="S23" s="636"/>
      <c r="T23" s="636"/>
      <c r="U23" s="636"/>
      <c r="V23" s="636"/>
      <c r="W23" s="636"/>
      <c r="X23" s="636"/>
      <c r="Y23" s="636"/>
      <c r="Z23" s="636"/>
      <c r="AA23" s="636"/>
      <c r="AB23" s="636"/>
      <c r="AC23" s="636"/>
      <c r="AD23" s="636"/>
      <c r="AE23" s="636"/>
      <c r="AF23" s="636"/>
      <c r="AG23" s="636"/>
      <c r="AH23" s="636"/>
      <c r="AI23" s="636"/>
      <c r="AJ23" s="636"/>
    </row>
    <row r="24" spans="2:36" ht="16.5" customHeight="1">
      <c r="B24" s="626">
        <v>15</v>
      </c>
      <c r="C24" s="627" t="s">
        <v>98</v>
      </c>
      <c r="D24" s="628" t="s">
        <v>236</v>
      </c>
      <c r="E24" s="633">
        <f t="shared" ref="E24:E25" si="15">SUM(I24,M24,Q24)</f>
        <v>0</v>
      </c>
      <c r="F24" s="633">
        <f t="shared" ref="F24:F25" si="16">SUM(J24,N24,R24)</f>
        <v>0</v>
      </c>
      <c r="G24" s="633">
        <f t="shared" ref="G24:G25" si="17">SUM(K24,O24,S24)</f>
        <v>0</v>
      </c>
      <c r="H24" s="633">
        <f t="shared" ref="H24:H25" si="18">SUM(L24,P24,T24)</f>
        <v>0</v>
      </c>
      <c r="I24" s="657"/>
      <c r="J24" s="657"/>
      <c r="K24" s="657"/>
      <c r="L24" s="657"/>
      <c r="M24" s="630"/>
      <c r="N24" s="630"/>
      <c r="O24" s="630"/>
      <c r="P24" s="630"/>
      <c r="Q24" s="657"/>
      <c r="R24" s="657"/>
      <c r="S24" s="657"/>
      <c r="T24" s="657"/>
      <c r="U24" s="629" t="str">
        <f t="shared" ref="U24:U25" si="19">IFERROR(E24*1000/$AE24,"")</f>
        <v/>
      </c>
      <c r="V24" s="629" t="str">
        <f t="shared" ref="V24:V25" si="20">IFERROR(F24*1000/$AE24,"")</f>
        <v/>
      </c>
      <c r="W24" s="629" t="str">
        <f t="shared" ref="W24:W25" si="21">IFERROR(G24*1000/$AF24,"")</f>
        <v/>
      </c>
      <c r="X24" s="629" t="str">
        <f t="shared" ref="X24:X25" si="22">IFERROR(H24*1000/$AF24,"")</f>
        <v/>
      </c>
      <c r="Y24" s="629" t="str">
        <f t="shared" ref="Y24:Y25" si="23">IFERROR(E24*1000*1000/$AI24,"")</f>
        <v/>
      </c>
      <c r="Z24" s="629" t="str">
        <f t="shared" ref="Z24:Z25" si="24">IFERROR(F24*1000*1000/$AI24,"")</f>
        <v/>
      </c>
      <c r="AA24" s="629" t="str">
        <f t="shared" ref="AA24:AA25" si="25">IFERROR(G24*1000*1000/$AJ24,"")</f>
        <v/>
      </c>
      <c r="AB24" s="629" t="str">
        <f t="shared" ref="AB24:AB25" si="26">IFERROR(H24*1000*1000/$AJ24,"")</f>
        <v/>
      </c>
      <c r="AC24" s="630"/>
      <c r="AD24" s="630"/>
      <c r="AE24" s="633">
        <f t="shared" si="13"/>
        <v>0</v>
      </c>
      <c r="AF24" s="630"/>
      <c r="AG24" s="630"/>
      <c r="AH24" s="630"/>
      <c r="AI24" s="633">
        <f t="shared" si="1"/>
        <v>0</v>
      </c>
      <c r="AJ24" s="630"/>
    </row>
    <row r="25" spans="2:36" ht="16.5" customHeight="1">
      <c r="B25" s="626">
        <v>16</v>
      </c>
      <c r="C25" s="627" t="s">
        <v>99</v>
      </c>
      <c r="D25" s="628" t="s">
        <v>236</v>
      </c>
      <c r="E25" s="633">
        <f t="shared" si="15"/>
        <v>0</v>
      </c>
      <c r="F25" s="633">
        <f t="shared" si="16"/>
        <v>0</v>
      </c>
      <c r="G25" s="633">
        <f t="shared" si="17"/>
        <v>0</v>
      </c>
      <c r="H25" s="633">
        <f t="shared" si="18"/>
        <v>0</v>
      </c>
      <c r="I25" s="657"/>
      <c r="J25" s="657"/>
      <c r="K25" s="657"/>
      <c r="L25" s="657"/>
      <c r="M25" s="630"/>
      <c r="N25" s="630"/>
      <c r="O25" s="630"/>
      <c r="P25" s="630"/>
      <c r="Q25" s="657"/>
      <c r="R25" s="657"/>
      <c r="S25" s="657"/>
      <c r="T25" s="657"/>
      <c r="U25" s="629" t="str">
        <f t="shared" si="19"/>
        <v/>
      </c>
      <c r="V25" s="629" t="str">
        <f t="shared" si="20"/>
        <v/>
      </c>
      <c r="W25" s="629" t="str">
        <f t="shared" si="21"/>
        <v/>
      </c>
      <c r="X25" s="629" t="str">
        <f t="shared" si="22"/>
        <v/>
      </c>
      <c r="Y25" s="629" t="str">
        <f t="shared" si="23"/>
        <v/>
      </c>
      <c r="Z25" s="629" t="str">
        <f t="shared" si="24"/>
        <v/>
      </c>
      <c r="AA25" s="629" t="str">
        <f t="shared" si="25"/>
        <v/>
      </c>
      <c r="AB25" s="629" t="str">
        <f t="shared" si="26"/>
        <v/>
      </c>
      <c r="AC25" s="630"/>
      <c r="AD25" s="630"/>
      <c r="AE25" s="633">
        <f t="shared" si="13"/>
        <v>0</v>
      </c>
      <c r="AF25" s="630"/>
      <c r="AG25" s="630"/>
      <c r="AH25" s="630"/>
      <c r="AI25" s="633">
        <f t="shared" si="1"/>
        <v>0</v>
      </c>
      <c r="AJ25" s="630"/>
    </row>
    <row r="26" spans="2:36" ht="16.5" customHeight="1">
      <c r="B26" s="626">
        <v>17</v>
      </c>
      <c r="C26" s="634" t="s">
        <v>100</v>
      </c>
      <c r="D26" s="635" t="s">
        <v>527</v>
      </c>
      <c r="E26" s="636"/>
      <c r="F26" s="636"/>
      <c r="G26" s="636"/>
      <c r="H26" s="636"/>
      <c r="I26" s="636"/>
      <c r="J26" s="636"/>
      <c r="K26" s="636"/>
      <c r="L26" s="636"/>
      <c r="M26" s="636"/>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636"/>
    </row>
    <row r="27" spans="2:36" ht="16.5" customHeight="1">
      <c r="B27" s="626">
        <v>18</v>
      </c>
      <c r="C27" s="627" t="s">
        <v>101</v>
      </c>
      <c r="D27" s="628" t="s">
        <v>236</v>
      </c>
      <c r="E27" s="633">
        <f t="shared" ref="E27:E45" si="27">SUM(I27,M27,Q27)</f>
        <v>0</v>
      </c>
      <c r="F27" s="633">
        <f t="shared" ref="F27:F45" si="28">SUM(J27,N27,R27)</f>
        <v>0</v>
      </c>
      <c r="G27" s="633">
        <f t="shared" ref="G27:G45" si="29">SUM(K27,O27,S27)</f>
        <v>0</v>
      </c>
      <c r="H27" s="633">
        <f t="shared" ref="H27:H45" si="30">SUM(L27,P27,T27)</f>
        <v>0</v>
      </c>
      <c r="I27" s="657"/>
      <c r="J27" s="657"/>
      <c r="K27" s="657"/>
      <c r="L27" s="657"/>
      <c r="M27" s="630"/>
      <c r="N27" s="630"/>
      <c r="O27" s="630"/>
      <c r="P27" s="630"/>
      <c r="Q27" s="657"/>
      <c r="R27" s="657"/>
      <c r="S27" s="657"/>
      <c r="T27" s="657"/>
      <c r="U27" s="629" t="str">
        <f t="shared" ref="U27:U45" si="31">IFERROR(E27*1000/$AE27,"")</f>
        <v/>
      </c>
      <c r="V27" s="629" t="str">
        <f t="shared" ref="V27:V45" si="32">IFERROR(F27*1000/$AE27,"")</f>
        <v/>
      </c>
      <c r="W27" s="629" t="str">
        <f t="shared" ref="W27:W45" si="33">IFERROR(G27*1000/$AF27,"")</f>
        <v/>
      </c>
      <c r="X27" s="629" t="str">
        <f t="shared" ref="X27:X45" si="34">IFERROR(H27*1000/$AF27,"")</f>
        <v/>
      </c>
      <c r="Y27" s="629" t="str">
        <f t="shared" ref="Y27:Y45" si="35">IFERROR(E27*1000*1000/$AI27,"")</f>
        <v/>
      </c>
      <c r="Z27" s="629" t="str">
        <f t="shared" ref="Z27:Z45" si="36">IFERROR(F27*1000*1000/$AI27,"")</f>
        <v/>
      </c>
      <c r="AA27" s="629" t="str">
        <f t="shared" ref="AA27:AA45" si="37">IFERROR(G27*1000*1000/$AJ27,"")</f>
        <v/>
      </c>
      <c r="AB27" s="629" t="str">
        <f t="shared" ref="AB27:AB45" si="38">IFERROR(H27*1000*1000/$AJ27,"")</f>
        <v/>
      </c>
      <c r="AC27" s="630"/>
      <c r="AD27" s="630"/>
      <c r="AE27" s="633">
        <f t="shared" si="13"/>
        <v>0</v>
      </c>
      <c r="AF27" s="630"/>
      <c r="AG27" s="630"/>
      <c r="AH27" s="630"/>
      <c r="AI27" s="633">
        <f t="shared" si="1"/>
        <v>0</v>
      </c>
      <c r="AJ27" s="630"/>
    </row>
    <row r="28" spans="2:36" ht="16.5" customHeight="1">
      <c r="B28" s="626">
        <v>19</v>
      </c>
      <c r="C28" s="627" t="s">
        <v>102</v>
      </c>
      <c r="D28" s="628" t="s">
        <v>236</v>
      </c>
      <c r="E28" s="633">
        <f t="shared" si="27"/>
        <v>0</v>
      </c>
      <c r="F28" s="633">
        <f t="shared" si="28"/>
        <v>0</v>
      </c>
      <c r="G28" s="633">
        <f t="shared" si="29"/>
        <v>0</v>
      </c>
      <c r="H28" s="633">
        <f t="shared" si="30"/>
        <v>0</v>
      </c>
      <c r="I28" s="657"/>
      <c r="J28" s="657"/>
      <c r="K28" s="657"/>
      <c r="L28" s="657"/>
      <c r="M28" s="630"/>
      <c r="N28" s="630"/>
      <c r="O28" s="630"/>
      <c r="P28" s="630"/>
      <c r="Q28" s="657"/>
      <c r="R28" s="657"/>
      <c r="S28" s="657"/>
      <c r="T28" s="657"/>
      <c r="U28" s="629" t="str">
        <f t="shared" si="31"/>
        <v/>
      </c>
      <c r="V28" s="629" t="str">
        <f t="shared" si="32"/>
        <v/>
      </c>
      <c r="W28" s="629" t="str">
        <f t="shared" si="33"/>
        <v/>
      </c>
      <c r="X28" s="629" t="str">
        <f t="shared" si="34"/>
        <v/>
      </c>
      <c r="Y28" s="629" t="str">
        <f t="shared" si="35"/>
        <v/>
      </c>
      <c r="Z28" s="629" t="str">
        <f t="shared" si="36"/>
        <v/>
      </c>
      <c r="AA28" s="629" t="str">
        <f t="shared" si="37"/>
        <v/>
      </c>
      <c r="AB28" s="629" t="str">
        <f t="shared" si="38"/>
        <v/>
      </c>
      <c r="AC28" s="630"/>
      <c r="AD28" s="630"/>
      <c r="AE28" s="633">
        <f t="shared" si="13"/>
        <v>0</v>
      </c>
      <c r="AF28" s="630"/>
      <c r="AG28" s="630"/>
      <c r="AH28" s="630"/>
      <c r="AI28" s="633">
        <f t="shared" si="1"/>
        <v>0</v>
      </c>
      <c r="AJ28" s="630"/>
    </row>
    <row r="29" spans="2:36" ht="16.5" customHeight="1">
      <c r="B29" s="626">
        <v>20</v>
      </c>
      <c r="C29" s="627" t="s">
        <v>103</v>
      </c>
      <c r="D29" s="628" t="s">
        <v>236</v>
      </c>
      <c r="E29" s="633">
        <f t="shared" si="27"/>
        <v>0</v>
      </c>
      <c r="F29" s="633">
        <f t="shared" si="28"/>
        <v>0</v>
      </c>
      <c r="G29" s="633">
        <f t="shared" si="29"/>
        <v>0</v>
      </c>
      <c r="H29" s="633">
        <f t="shared" si="30"/>
        <v>0</v>
      </c>
      <c r="I29" s="657"/>
      <c r="J29" s="657"/>
      <c r="K29" s="657"/>
      <c r="L29" s="657"/>
      <c r="M29" s="630"/>
      <c r="N29" s="630"/>
      <c r="O29" s="630"/>
      <c r="P29" s="630"/>
      <c r="Q29" s="657"/>
      <c r="R29" s="657"/>
      <c r="S29" s="657"/>
      <c r="T29" s="657"/>
      <c r="U29" s="629" t="str">
        <f t="shared" si="31"/>
        <v/>
      </c>
      <c r="V29" s="629" t="str">
        <f t="shared" si="32"/>
        <v/>
      </c>
      <c r="W29" s="629" t="str">
        <f t="shared" si="33"/>
        <v/>
      </c>
      <c r="X29" s="629" t="str">
        <f t="shared" si="34"/>
        <v/>
      </c>
      <c r="Y29" s="629" t="str">
        <f t="shared" si="35"/>
        <v/>
      </c>
      <c r="Z29" s="629" t="str">
        <f t="shared" si="36"/>
        <v/>
      </c>
      <c r="AA29" s="629" t="str">
        <f t="shared" si="37"/>
        <v/>
      </c>
      <c r="AB29" s="629" t="str">
        <f t="shared" si="38"/>
        <v/>
      </c>
      <c r="AC29" s="630"/>
      <c r="AD29" s="630"/>
      <c r="AE29" s="633">
        <f t="shared" si="13"/>
        <v>0</v>
      </c>
      <c r="AF29" s="630"/>
      <c r="AG29" s="630"/>
      <c r="AH29" s="630"/>
      <c r="AI29" s="633">
        <f t="shared" si="1"/>
        <v>0</v>
      </c>
      <c r="AJ29" s="630"/>
    </row>
    <row r="30" spans="2:36" ht="16.5" customHeight="1">
      <c r="B30" s="626">
        <v>21</v>
      </c>
      <c r="C30" s="627" t="s">
        <v>104</v>
      </c>
      <c r="D30" s="628" t="s">
        <v>236</v>
      </c>
      <c r="E30" s="633">
        <f t="shared" si="27"/>
        <v>0</v>
      </c>
      <c r="F30" s="633">
        <f t="shared" si="28"/>
        <v>0</v>
      </c>
      <c r="G30" s="633">
        <f t="shared" si="29"/>
        <v>0</v>
      </c>
      <c r="H30" s="633">
        <f t="shared" si="30"/>
        <v>0</v>
      </c>
      <c r="I30" s="657"/>
      <c r="J30" s="657"/>
      <c r="K30" s="657"/>
      <c r="L30" s="657"/>
      <c r="M30" s="630"/>
      <c r="N30" s="630"/>
      <c r="O30" s="630"/>
      <c r="P30" s="630"/>
      <c r="Q30" s="657"/>
      <c r="R30" s="657"/>
      <c r="S30" s="657"/>
      <c r="T30" s="657"/>
      <c r="U30" s="629" t="str">
        <f t="shared" si="31"/>
        <v/>
      </c>
      <c r="V30" s="629" t="str">
        <f t="shared" si="32"/>
        <v/>
      </c>
      <c r="W30" s="629" t="str">
        <f t="shared" si="33"/>
        <v/>
      </c>
      <c r="X30" s="629" t="str">
        <f t="shared" si="34"/>
        <v/>
      </c>
      <c r="Y30" s="629" t="str">
        <f t="shared" si="35"/>
        <v/>
      </c>
      <c r="Z30" s="629" t="str">
        <f t="shared" si="36"/>
        <v/>
      </c>
      <c r="AA30" s="629" t="str">
        <f t="shared" si="37"/>
        <v/>
      </c>
      <c r="AB30" s="629" t="str">
        <f t="shared" si="38"/>
        <v/>
      </c>
      <c r="AC30" s="630"/>
      <c r="AD30" s="630"/>
      <c r="AE30" s="633">
        <f t="shared" si="13"/>
        <v>0</v>
      </c>
      <c r="AF30" s="630"/>
      <c r="AG30" s="630"/>
      <c r="AH30" s="630"/>
      <c r="AI30" s="633">
        <f t="shared" si="1"/>
        <v>0</v>
      </c>
      <c r="AJ30" s="630"/>
    </row>
    <row r="31" spans="2:36" ht="16.5" customHeight="1">
      <c r="B31" s="626">
        <v>22</v>
      </c>
      <c r="C31" s="627" t="s">
        <v>105</v>
      </c>
      <c r="D31" s="628" t="s">
        <v>236</v>
      </c>
      <c r="E31" s="633">
        <f t="shared" si="27"/>
        <v>0</v>
      </c>
      <c r="F31" s="633">
        <f t="shared" si="28"/>
        <v>0</v>
      </c>
      <c r="G31" s="633">
        <f t="shared" si="29"/>
        <v>0</v>
      </c>
      <c r="H31" s="633">
        <f t="shared" si="30"/>
        <v>0</v>
      </c>
      <c r="I31" s="657"/>
      <c r="J31" s="657"/>
      <c r="K31" s="657"/>
      <c r="L31" s="657"/>
      <c r="M31" s="630"/>
      <c r="N31" s="630"/>
      <c r="O31" s="630"/>
      <c r="P31" s="630"/>
      <c r="Q31" s="657"/>
      <c r="R31" s="657"/>
      <c r="S31" s="657"/>
      <c r="T31" s="657"/>
      <c r="U31" s="629" t="str">
        <f t="shared" si="31"/>
        <v/>
      </c>
      <c r="V31" s="629" t="str">
        <f t="shared" si="32"/>
        <v/>
      </c>
      <c r="W31" s="629" t="str">
        <f t="shared" si="33"/>
        <v/>
      </c>
      <c r="X31" s="629" t="str">
        <f t="shared" si="34"/>
        <v/>
      </c>
      <c r="Y31" s="629" t="str">
        <f t="shared" si="35"/>
        <v/>
      </c>
      <c r="Z31" s="629" t="str">
        <f t="shared" si="36"/>
        <v/>
      </c>
      <c r="AA31" s="629" t="str">
        <f t="shared" si="37"/>
        <v/>
      </c>
      <c r="AB31" s="629" t="str">
        <f t="shared" si="38"/>
        <v/>
      </c>
      <c r="AC31" s="630"/>
      <c r="AD31" s="630"/>
      <c r="AE31" s="633">
        <f t="shared" si="13"/>
        <v>0</v>
      </c>
      <c r="AF31" s="630"/>
      <c r="AG31" s="630"/>
      <c r="AH31" s="630"/>
      <c r="AI31" s="633">
        <f t="shared" si="1"/>
        <v>0</v>
      </c>
      <c r="AJ31" s="630"/>
    </row>
    <row r="32" spans="2:36" ht="16.5" customHeight="1">
      <c r="B32" s="626">
        <v>23</v>
      </c>
      <c r="C32" s="627" t="s">
        <v>106</v>
      </c>
      <c r="D32" s="628" t="s">
        <v>236</v>
      </c>
      <c r="E32" s="633">
        <f t="shared" si="27"/>
        <v>0</v>
      </c>
      <c r="F32" s="633">
        <f t="shared" si="28"/>
        <v>0</v>
      </c>
      <c r="G32" s="633">
        <f t="shared" si="29"/>
        <v>0</v>
      </c>
      <c r="H32" s="633">
        <f t="shared" si="30"/>
        <v>0</v>
      </c>
      <c r="I32" s="657"/>
      <c r="J32" s="657"/>
      <c r="K32" s="657"/>
      <c r="L32" s="657"/>
      <c r="M32" s="630"/>
      <c r="N32" s="630"/>
      <c r="O32" s="630"/>
      <c r="P32" s="630"/>
      <c r="Q32" s="657"/>
      <c r="R32" s="657"/>
      <c r="S32" s="657"/>
      <c r="T32" s="657"/>
      <c r="U32" s="629" t="str">
        <f t="shared" si="31"/>
        <v/>
      </c>
      <c r="V32" s="629" t="str">
        <f t="shared" si="32"/>
        <v/>
      </c>
      <c r="W32" s="629" t="str">
        <f t="shared" si="33"/>
        <v/>
      </c>
      <c r="X32" s="629" t="str">
        <f t="shared" si="34"/>
        <v/>
      </c>
      <c r="Y32" s="629" t="str">
        <f t="shared" si="35"/>
        <v/>
      </c>
      <c r="Z32" s="629" t="str">
        <f t="shared" si="36"/>
        <v/>
      </c>
      <c r="AA32" s="629" t="str">
        <f t="shared" si="37"/>
        <v/>
      </c>
      <c r="AB32" s="629" t="str">
        <f t="shared" si="38"/>
        <v/>
      </c>
      <c r="AC32" s="630"/>
      <c r="AD32" s="630"/>
      <c r="AE32" s="633">
        <f t="shared" si="13"/>
        <v>0</v>
      </c>
      <c r="AF32" s="630"/>
      <c r="AG32" s="630"/>
      <c r="AH32" s="630"/>
      <c r="AI32" s="633">
        <f t="shared" si="1"/>
        <v>0</v>
      </c>
      <c r="AJ32" s="630"/>
    </row>
    <row r="33" spans="2:36" ht="16.5" customHeight="1">
      <c r="B33" s="626">
        <v>24</v>
      </c>
      <c r="C33" s="627" t="s">
        <v>107</v>
      </c>
      <c r="D33" s="628" t="s">
        <v>236</v>
      </c>
      <c r="E33" s="633">
        <f t="shared" si="27"/>
        <v>0</v>
      </c>
      <c r="F33" s="633">
        <f t="shared" si="28"/>
        <v>0</v>
      </c>
      <c r="G33" s="633">
        <f t="shared" si="29"/>
        <v>0</v>
      </c>
      <c r="H33" s="633">
        <f t="shared" si="30"/>
        <v>0</v>
      </c>
      <c r="I33" s="657"/>
      <c r="J33" s="657"/>
      <c r="K33" s="657"/>
      <c r="L33" s="657"/>
      <c r="M33" s="630"/>
      <c r="N33" s="630"/>
      <c r="O33" s="630"/>
      <c r="P33" s="630"/>
      <c r="Q33" s="657"/>
      <c r="R33" s="657"/>
      <c r="S33" s="657"/>
      <c r="T33" s="657"/>
      <c r="U33" s="629" t="str">
        <f t="shared" si="31"/>
        <v/>
      </c>
      <c r="V33" s="629" t="str">
        <f t="shared" si="32"/>
        <v/>
      </c>
      <c r="W33" s="629" t="str">
        <f t="shared" si="33"/>
        <v/>
      </c>
      <c r="X33" s="629" t="str">
        <f t="shared" si="34"/>
        <v/>
      </c>
      <c r="Y33" s="629" t="str">
        <f t="shared" si="35"/>
        <v/>
      </c>
      <c r="Z33" s="629" t="str">
        <f t="shared" si="36"/>
        <v/>
      </c>
      <c r="AA33" s="629" t="str">
        <f t="shared" si="37"/>
        <v/>
      </c>
      <c r="AB33" s="629" t="str">
        <f t="shared" si="38"/>
        <v/>
      </c>
      <c r="AC33" s="630"/>
      <c r="AD33" s="630"/>
      <c r="AE33" s="633">
        <f t="shared" si="13"/>
        <v>0</v>
      </c>
      <c r="AF33" s="630"/>
      <c r="AG33" s="630"/>
      <c r="AH33" s="630"/>
      <c r="AI33" s="633">
        <f t="shared" si="1"/>
        <v>0</v>
      </c>
      <c r="AJ33" s="630"/>
    </row>
    <row r="34" spans="2:36" ht="16.5" customHeight="1">
      <c r="B34" s="626">
        <v>25</v>
      </c>
      <c r="C34" s="627" t="s">
        <v>108</v>
      </c>
      <c r="D34" s="628" t="s">
        <v>236</v>
      </c>
      <c r="E34" s="633">
        <f t="shared" si="27"/>
        <v>0</v>
      </c>
      <c r="F34" s="633">
        <f t="shared" si="28"/>
        <v>0</v>
      </c>
      <c r="G34" s="633">
        <f t="shared" si="29"/>
        <v>0</v>
      </c>
      <c r="H34" s="633">
        <f t="shared" si="30"/>
        <v>0</v>
      </c>
      <c r="I34" s="657"/>
      <c r="J34" s="657"/>
      <c r="K34" s="657"/>
      <c r="L34" s="657"/>
      <c r="M34" s="630"/>
      <c r="N34" s="630"/>
      <c r="O34" s="630"/>
      <c r="P34" s="630"/>
      <c r="Q34" s="657"/>
      <c r="R34" s="657"/>
      <c r="S34" s="657"/>
      <c r="T34" s="657"/>
      <c r="U34" s="629" t="str">
        <f t="shared" si="31"/>
        <v/>
      </c>
      <c r="V34" s="629" t="str">
        <f t="shared" si="32"/>
        <v/>
      </c>
      <c r="W34" s="629" t="str">
        <f t="shared" si="33"/>
        <v/>
      </c>
      <c r="X34" s="629" t="str">
        <f t="shared" si="34"/>
        <v/>
      </c>
      <c r="Y34" s="629" t="str">
        <f t="shared" si="35"/>
        <v/>
      </c>
      <c r="Z34" s="629" t="str">
        <f t="shared" si="36"/>
        <v/>
      </c>
      <c r="AA34" s="629" t="str">
        <f t="shared" si="37"/>
        <v/>
      </c>
      <c r="AB34" s="629" t="str">
        <f t="shared" si="38"/>
        <v/>
      </c>
      <c r="AC34" s="630"/>
      <c r="AD34" s="630"/>
      <c r="AE34" s="633">
        <f t="shared" si="13"/>
        <v>0</v>
      </c>
      <c r="AF34" s="630"/>
      <c r="AG34" s="630"/>
      <c r="AH34" s="630"/>
      <c r="AI34" s="633">
        <f t="shared" si="1"/>
        <v>0</v>
      </c>
      <c r="AJ34" s="630"/>
    </row>
    <row r="35" spans="2:36" ht="16.5" customHeight="1">
      <c r="B35" s="626">
        <v>26</v>
      </c>
      <c r="C35" s="627" t="s">
        <v>109</v>
      </c>
      <c r="D35" s="628" t="s">
        <v>236</v>
      </c>
      <c r="E35" s="633">
        <f t="shared" si="27"/>
        <v>0</v>
      </c>
      <c r="F35" s="633">
        <f t="shared" si="28"/>
        <v>0</v>
      </c>
      <c r="G35" s="633">
        <f t="shared" si="29"/>
        <v>0</v>
      </c>
      <c r="H35" s="633">
        <f t="shared" si="30"/>
        <v>0</v>
      </c>
      <c r="I35" s="657"/>
      <c r="J35" s="657"/>
      <c r="K35" s="657"/>
      <c r="L35" s="657"/>
      <c r="M35" s="630"/>
      <c r="N35" s="630"/>
      <c r="O35" s="630"/>
      <c r="P35" s="630"/>
      <c r="Q35" s="657"/>
      <c r="R35" s="657"/>
      <c r="S35" s="657"/>
      <c r="T35" s="657"/>
      <c r="U35" s="629" t="str">
        <f t="shared" si="31"/>
        <v/>
      </c>
      <c r="V35" s="629" t="str">
        <f t="shared" si="32"/>
        <v/>
      </c>
      <c r="W35" s="629" t="str">
        <f t="shared" si="33"/>
        <v/>
      </c>
      <c r="X35" s="629" t="str">
        <f t="shared" si="34"/>
        <v/>
      </c>
      <c r="Y35" s="629" t="str">
        <f t="shared" si="35"/>
        <v/>
      </c>
      <c r="Z35" s="629" t="str">
        <f t="shared" si="36"/>
        <v/>
      </c>
      <c r="AA35" s="629" t="str">
        <f t="shared" si="37"/>
        <v/>
      </c>
      <c r="AB35" s="629" t="str">
        <f t="shared" si="38"/>
        <v/>
      </c>
      <c r="AC35" s="630"/>
      <c r="AD35" s="630"/>
      <c r="AE35" s="633">
        <f t="shared" si="13"/>
        <v>0</v>
      </c>
      <c r="AF35" s="630"/>
      <c r="AG35" s="630"/>
      <c r="AH35" s="630"/>
      <c r="AI35" s="633">
        <f t="shared" si="1"/>
        <v>0</v>
      </c>
      <c r="AJ35" s="630"/>
    </row>
    <row r="36" spans="2:36" ht="16.5" customHeight="1">
      <c r="B36" s="626">
        <v>27</v>
      </c>
      <c r="C36" s="627" t="s">
        <v>110</v>
      </c>
      <c r="D36" s="628" t="s">
        <v>236</v>
      </c>
      <c r="E36" s="633">
        <f t="shared" si="27"/>
        <v>0</v>
      </c>
      <c r="F36" s="633">
        <f t="shared" si="28"/>
        <v>0</v>
      </c>
      <c r="G36" s="633">
        <f t="shared" si="29"/>
        <v>0</v>
      </c>
      <c r="H36" s="633">
        <f t="shared" si="30"/>
        <v>0</v>
      </c>
      <c r="I36" s="657"/>
      <c r="J36" s="657"/>
      <c r="K36" s="657"/>
      <c r="L36" s="657"/>
      <c r="M36" s="630"/>
      <c r="N36" s="630"/>
      <c r="O36" s="630"/>
      <c r="P36" s="630"/>
      <c r="Q36" s="657"/>
      <c r="R36" s="657"/>
      <c r="S36" s="657"/>
      <c r="T36" s="657"/>
      <c r="U36" s="629" t="str">
        <f t="shared" si="31"/>
        <v/>
      </c>
      <c r="V36" s="629" t="str">
        <f t="shared" si="32"/>
        <v/>
      </c>
      <c r="W36" s="629" t="str">
        <f t="shared" si="33"/>
        <v/>
      </c>
      <c r="X36" s="629" t="str">
        <f t="shared" si="34"/>
        <v/>
      </c>
      <c r="Y36" s="629" t="str">
        <f t="shared" si="35"/>
        <v/>
      </c>
      <c r="Z36" s="629" t="str">
        <f t="shared" si="36"/>
        <v/>
      </c>
      <c r="AA36" s="629" t="str">
        <f t="shared" si="37"/>
        <v/>
      </c>
      <c r="AB36" s="629" t="str">
        <f t="shared" si="38"/>
        <v/>
      </c>
      <c r="AC36" s="630"/>
      <c r="AD36" s="630"/>
      <c r="AE36" s="633">
        <f t="shared" si="13"/>
        <v>0</v>
      </c>
      <c r="AF36" s="630"/>
      <c r="AG36" s="630"/>
      <c r="AH36" s="630"/>
      <c r="AI36" s="633">
        <f t="shared" si="1"/>
        <v>0</v>
      </c>
      <c r="AJ36" s="630"/>
    </row>
    <row r="37" spans="2:36" ht="16.5" customHeight="1">
      <c r="B37" s="626">
        <v>28</v>
      </c>
      <c r="C37" s="627" t="s">
        <v>111</v>
      </c>
      <c r="D37" s="628" t="s">
        <v>236</v>
      </c>
      <c r="E37" s="633">
        <f t="shared" si="27"/>
        <v>0</v>
      </c>
      <c r="F37" s="633">
        <f t="shared" si="28"/>
        <v>0</v>
      </c>
      <c r="G37" s="633">
        <f t="shared" si="29"/>
        <v>0</v>
      </c>
      <c r="H37" s="633">
        <f t="shared" si="30"/>
        <v>0</v>
      </c>
      <c r="I37" s="657"/>
      <c r="J37" s="657"/>
      <c r="K37" s="657"/>
      <c r="L37" s="657"/>
      <c r="M37" s="630"/>
      <c r="N37" s="630"/>
      <c r="O37" s="630"/>
      <c r="P37" s="630"/>
      <c r="Q37" s="657"/>
      <c r="R37" s="657"/>
      <c r="S37" s="657"/>
      <c r="T37" s="657"/>
      <c r="U37" s="629" t="str">
        <f t="shared" si="31"/>
        <v/>
      </c>
      <c r="V37" s="629" t="str">
        <f t="shared" si="32"/>
        <v/>
      </c>
      <c r="W37" s="629" t="str">
        <f t="shared" si="33"/>
        <v/>
      </c>
      <c r="X37" s="629" t="str">
        <f t="shared" si="34"/>
        <v/>
      </c>
      <c r="Y37" s="629" t="str">
        <f t="shared" si="35"/>
        <v/>
      </c>
      <c r="Z37" s="629" t="str">
        <f t="shared" si="36"/>
        <v/>
      </c>
      <c r="AA37" s="629" t="str">
        <f t="shared" si="37"/>
        <v/>
      </c>
      <c r="AB37" s="629" t="str">
        <f t="shared" si="38"/>
        <v/>
      </c>
      <c r="AC37" s="630"/>
      <c r="AD37" s="630"/>
      <c r="AE37" s="633">
        <f t="shared" si="13"/>
        <v>0</v>
      </c>
      <c r="AF37" s="630"/>
      <c r="AG37" s="630"/>
      <c r="AH37" s="630"/>
      <c r="AI37" s="633">
        <f t="shared" si="1"/>
        <v>0</v>
      </c>
      <c r="AJ37" s="630"/>
    </row>
    <row r="38" spans="2:36" ht="16.5" customHeight="1">
      <c r="B38" s="626">
        <v>29</v>
      </c>
      <c r="C38" s="627" t="s">
        <v>112</v>
      </c>
      <c r="D38" s="628" t="s">
        <v>236</v>
      </c>
      <c r="E38" s="633">
        <f t="shared" si="27"/>
        <v>0</v>
      </c>
      <c r="F38" s="633">
        <f t="shared" si="28"/>
        <v>0</v>
      </c>
      <c r="G38" s="633">
        <f t="shared" si="29"/>
        <v>0</v>
      </c>
      <c r="H38" s="633">
        <f t="shared" si="30"/>
        <v>0</v>
      </c>
      <c r="I38" s="657"/>
      <c r="J38" s="657"/>
      <c r="K38" s="657"/>
      <c r="L38" s="657"/>
      <c r="M38" s="630"/>
      <c r="N38" s="630"/>
      <c r="O38" s="630"/>
      <c r="P38" s="630"/>
      <c r="Q38" s="657"/>
      <c r="R38" s="657"/>
      <c r="S38" s="657"/>
      <c r="T38" s="657"/>
      <c r="U38" s="629" t="str">
        <f t="shared" si="31"/>
        <v/>
      </c>
      <c r="V38" s="629" t="str">
        <f t="shared" si="32"/>
        <v/>
      </c>
      <c r="W38" s="629" t="str">
        <f t="shared" si="33"/>
        <v/>
      </c>
      <c r="X38" s="629" t="str">
        <f t="shared" si="34"/>
        <v/>
      </c>
      <c r="Y38" s="629" t="str">
        <f t="shared" si="35"/>
        <v/>
      </c>
      <c r="Z38" s="629" t="str">
        <f t="shared" si="36"/>
        <v/>
      </c>
      <c r="AA38" s="629" t="str">
        <f t="shared" si="37"/>
        <v/>
      </c>
      <c r="AB38" s="629" t="str">
        <f t="shared" si="38"/>
        <v/>
      </c>
      <c r="AC38" s="630"/>
      <c r="AD38" s="630"/>
      <c r="AE38" s="633">
        <f t="shared" si="13"/>
        <v>0</v>
      </c>
      <c r="AF38" s="630"/>
      <c r="AG38" s="630"/>
      <c r="AH38" s="630"/>
      <c r="AI38" s="633">
        <f t="shared" si="1"/>
        <v>0</v>
      </c>
      <c r="AJ38" s="630"/>
    </row>
    <row r="39" spans="2:36" ht="16.5" customHeight="1">
      <c r="B39" s="626">
        <v>30</v>
      </c>
      <c r="C39" s="627" t="s">
        <v>113</v>
      </c>
      <c r="D39" s="628" t="s">
        <v>236</v>
      </c>
      <c r="E39" s="633">
        <f t="shared" si="27"/>
        <v>0</v>
      </c>
      <c r="F39" s="633">
        <f t="shared" si="28"/>
        <v>0</v>
      </c>
      <c r="G39" s="633">
        <f t="shared" si="29"/>
        <v>0</v>
      </c>
      <c r="H39" s="633">
        <f t="shared" si="30"/>
        <v>0</v>
      </c>
      <c r="I39" s="657"/>
      <c r="J39" s="657"/>
      <c r="K39" s="657"/>
      <c r="L39" s="657"/>
      <c r="M39" s="630"/>
      <c r="N39" s="630"/>
      <c r="O39" s="630"/>
      <c r="P39" s="630"/>
      <c r="Q39" s="657"/>
      <c r="R39" s="657"/>
      <c r="S39" s="657"/>
      <c r="T39" s="657"/>
      <c r="U39" s="629" t="str">
        <f t="shared" si="31"/>
        <v/>
      </c>
      <c r="V39" s="629" t="str">
        <f t="shared" si="32"/>
        <v/>
      </c>
      <c r="W39" s="629" t="str">
        <f t="shared" si="33"/>
        <v/>
      </c>
      <c r="X39" s="629" t="str">
        <f t="shared" si="34"/>
        <v/>
      </c>
      <c r="Y39" s="629" t="str">
        <f t="shared" si="35"/>
        <v/>
      </c>
      <c r="Z39" s="629" t="str">
        <f t="shared" si="36"/>
        <v/>
      </c>
      <c r="AA39" s="629" t="str">
        <f t="shared" si="37"/>
        <v/>
      </c>
      <c r="AB39" s="629" t="str">
        <f t="shared" si="38"/>
        <v/>
      </c>
      <c r="AC39" s="630"/>
      <c r="AD39" s="630"/>
      <c r="AE39" s="633">
        <f t="shared" si="13"/>
        <v>0</v>
      </c>
      <c r="AF39" s="630"/>
      <c r="AG39" s="630"/>
      <c r="AH39" s="630"/>
      <c r="AI39" s="633">
        <f t="shared" si="1"/>
        <v>0</v>
      </c>
      <c r="AJ39" s="630"/>
    </row>
    <row r="40" spans="2:36" ht="16.5" customHeight="1">
      <c r="B40" s="626">
        <v>31</v>
      </c>
      <c r="C40" s="627" t="s">
        <v>114</v>
      </c>
      <c r="D40" s="628" t="s">
        <v>236</v>
      </c>
      <c r="E40" s="633">
        <f t="shared" si="27"/>
        <v>0</v>
      </c>
      <c r="F40" s="633">
        <f t="shared" si="28"/>
        <v>0</v>
      </c>
      <c r="G40" s="633">
        <f t="shared" si="29"/>
        <v>0</v>
      </c>
      <c r="H40" s="633">
        <f t="shared" si="30"/>
        <v>0</v>
      </c>
      <c r="I40" s="657"/>
      <c r="J40" s="657"/>
      <c r="K40" s="657"/>
      <c r="L40" s="657"/>
      <c r="M40" s="630"/>
      <c r="N40" s="630"/>
      <c r="O40" s="630"/>
      <c r="P40" s="630"/>
      <c r="Q40" s="657"/>
      <c r="R40" s="657"/>
      <c r="S40" s="657"/>
      <c r="T40" s="657"/>
      <c r="U40" s="629" t="str">
        <f t="shared" si="31"/>
        <v/>
      </c>
      <c r="V40" s="629" t="str">
        <f t="shared" si="32"/>
        <v/>
      </c>
      <c r="W40" s="629" t="str">
        <f t="shared" si="33"/>
        <v/>
      </c>
      <c r="X40" s="629" t="str">
        <f t="shared" si="34"/>
        <v/>
      </c>
      <c r="Y40" s="629" t="str">
        <f t="shared" si="35"/>
        <v/>
      </c>
      <c r="Z40" s="629" t="str">
        <f t="shared" si="36"/>
        <v/>
      </c>
      <c r="AA40" s="629" t="str">
        <f t="shared" si="37"/>
        <v/>
      </c>
      <c r="AB40" s="629" t="str">
        <f t="shared" si="38"/>
        <v/>
      </c>
      <c r="AC40" s="630"/>
      <c r="AD40" s="630"/>
      <c r="AE40" s="633">
        <f t="shared" si="13"/>
        <v>0</v>
      </c>
      <c r="AF40" s="630"/>
      <c r="AG40" s="630"/>
      <c r="AH40" s="630"/>
      <c r="AI40" s="633">
        <f t="shared" si="1"/>
        <v>0</v>
      </c>
      <c r="AJ40" s="630"/>
    </row>
    <row r="41" spans="2:36" ht="16.5" customHeight="1">
      <c r="B41" s="626">
        <v>32</v>
      </c>
      <c r="C41" s="627" t="s">
        <v>115</v>
      </c>
      <c r="D41" s="628" t="s">
        <v>236</v>
      </c>
      <c r="E41" s="633">
        <f t="shared" si="27"/>
        <v>0</v>
      </c>
      <c r="F41" s="633">
        <f t="shared" si="28"/>
        <v>0</v>
      </c>
      <c r="G41" s="633">
        <f t="shared" si="29"/>
        <v>0</v>
      </c>
      <c r="H41" s="633">
        <f t="shared" si="30"/>
        <v>0</v>
      </c>
      <c r="I41" s="657"/>
      <c r="J41" s="657"/>
      <c r="K41" s="657"/>
      <c r="L41" s="657"/>
      <c r="M41" s="630"/>
      <c r="N41" s="630"/>
      <c r="O41" s="630"/>
      <c r="P41" s="630"/>
      <c r="Q41" s="657"/>
      <c r="R41" s="657"/>
      <c r="S41" s="657"/>
      <c r="T41" s="657"/>
      <c r="U41" s="629" t="str">
        <f t="shared" si="31"/>
        <v/>
      </c>
      <c r="V41" s="629" t="str">
        <f t="shared" si="32"/>
        <v/>
      </c>
      <c r="W41" s="629" t="str">
        <f t="shared" si="33"/>
        <v/>
      </c>
      <c r="X41" s="629" t="str">
        <f t="shared" si="34"/>
        <v/>
      </c>
      <c r="Y41" s="629" t="str">
        <f t="shared" si="35"/>
        <v/>
      </c>
      <c r="Z41" s="629" t="str">
        <f t="shared" si="36"/>
        <v/>
      </c>
      <c r="AA41" s="629" t="str">
        <f t="shared" si="37"/>
        <v/>
      </c>
      <c r="AB41" s="629" t="str">
        <f t="shared" si="38"/>
        <v/>
      </c>
      <c r="AC41" s="630"/>
      <c r="AD41" s="630"/>
      <c r="AE41" s="633">
        <f t="shared" si="13"/>
        <v>0</v>
      </c>
      <c r="AF41" s="630"/>
      <c r="AG41" s="630"/>
      <c r="AH41" s="630"/>
      <c r="AI41" s="633">
        <f t="shared" si="1"/>
        <v>0</v>
      </c>
      <c r="AJ41" s="630"/>
    </row>
    <row r="42" spans="2:36" ht="16.5" customHeight="1">
      <c r="B42" s="626">
        <v>33</v>
      </c>
      <c r="C42" s="627" t="s">
        <v>116</v>
      </c>
      <c r="D42" s="628" t="s">
        <v>236</v>
      </c>
      <c r="E42" s="633">
        <f t="shared" si="27"/>
        <v>0</v>
      </c>
      <c r="F42" s="633">
        <f t="shared" si="28"/>
        <v>0</v>
      </c>
      <c r="G42" s="633">
        <f t="shared" si="29"/>
        <v>0</v>
      </c>
      <c r="H42" s="633">
        <f t="shared" si="30"/>
        <v>0</v>
      </c>
      <c r="I42" s="657"/>
      <c r="J42" s="657"/>
      <c r="K42" s="657"/>
      <c r="L42" s="657"/>
      <c r="M42" s="630"/>
      <c r="N42" s="630"/>
      <c r="O42" s="630"/>
      <c r="P42" s="630"/>
      <c r="Q42" s="657"/>
      <c r="R42" s="657"/>
      <c r="S42" s="657"/>
      <c r="T42" s="657"/>
      <c r="U42" s="629" t="str">
        <f t="shared" si="31"/>
        <v/>
      </c>
      <c r="V42" s="629" t="str">
        <f t="shared" si="32"/>
        <v/>
      </c>
      <c r="W42" s="629" t="str">
        <f t="shared" si="33"/>
        <v/>
      </c>
      <c r="X42" s="629" t="str">
        <f t="shared" si="34"/>
        <v/>
      </c>
      <c r="Y42" s="629" t="str">
        <f t="shared" si="35"/>
        <v/>
      </c>
      <c r="Z42" s="629" t="str">
        <f t="shared" si="36"/>
        <v/>
      </c>
      <c r="AA42" s="629" t="str">
        <f t="shared" si="37"/>
        <v/>
      </c>
      <c r="AB42" s="629" t="str">
        <f t="shared" si="38"/>
        <v/>
      </c>
      <c r="AC42" s="630"/>
      <c r="AD42" s="630"/>
      <c r="AE42" s="633">
        <f t="shared" si="13"/>
        <v>0</v>
      </c>
      <c r="AF42" s="630"/>
      <c r="AG42" s="630"/>
      <c r="AH42" s="630"/>
      <c r="AI42" s="633">
        <f t="shared" si="1"/>
        <v>0</v>
      </c>
      <c r="AJ42" s="630"/>
    </row>
    <row r="43" spans="2:36" ht="16.5" customHeight="1">
      <c r="B43" s="626">
        <v>34</v>
      </c>
      <c r="C43" s="627" t="s">
        <v>117</v>
      </c>
      <c r="D43" s="628" t="s">
        <v>236</v>
      </c>
      <c r="E43" s="633">
        <f t="shared" si="27"/>
        <v>0</v>
      </c>
      <c r="F43" s="633">
        <f t="shared" si="28"/>
        <v>0</v>
      </c>
      <c r="G43" s="633">
        <f t="shared" si="29"/>
        <v>0</v>
      </c>
      <c r="H43" s="633">
        <f t="shared" si="30"/>
        <v>0</v>
      </c>
      <c r="I43" s="657"/>
      <c r="J43" s="657"/>
      <c r="K43" s="657"/>
      <c r="L43" s="657"/>
      <c r="M43" s="630"/>
      <c r="N43" s="630"/>
      <c r="O43" s="630"/>
      <c r="P43" s="630"/>
      <c r="Q43" s="657"/>
      <c r="R43" s="657"/>
      <c r="S43" s="657"/>
      <c r="T43" s="657"/>
      <c r="U43" s="629" t="str">
        <f t="shared" si="31"/>
        <v/>
      </c>
      <c r="V43" s="629" t="str">
        <f t="shared" si="32"/>
        <v/>
      </c>
      <c r="W43" s="629" t="str">
        <f t="shared" si="33"/>
        <v/>
      </c>
      <c r="X43" s="629" t="str">
        <f t="shared" si="34"/>
        <v/>
      </c>
      <c r="Y43" s="629" t="str">
        <f t="shared" si="35"/>
        <v/>
      </c>
      <c r="Z43" s="629" t="str">
        <f t="shared" si="36"/>
        <v/>
      </c>
      <c r="AA43" s="629" t="str">
        <f t="shared" si="37"/>
        <v/>
      </c>
      <c r="AB43" s="629" t="str">
        <f t="shared" si="38"/>
        <v/>
      </c>
      <c r="AC43" s="630"/>
      <c r="AD43" s="630"/>
      <c r="AE43" s="633">
        <f t="shared" si="13"/>
        <v>0</v>
      </c>
      <c r="AF43" s="630"/>
      <c r="AG43" s="630"/>
      <c r="AH43" s="630"/>
      <c r="AI43" s="633">
        <f t="shared" si="1"/>
        <v>0</v>
      </c>
      <c r="AJ43" s="630"/>
    </row>
    <row r="44" spans="2:36" ht="16.5" customHeight="1">
      <c r="B44" s="626">
        <v>35</v>
      </c>
      <c r="C44" s="627" t="s">
        <v>118</v>
      </c>
      <c r="D44" s="628" t="s">
        <v>236</v>
      </c>
      <c r="E44" s="633">
        <f t="shared" si="27"/>
        <v>0</v>
      </c>
      <c r="F44" s="633">
        <f t="shared" si="28"/>
        <v>0</v>
      </c>
      <c r="G44" s="633">
        <f t="shared" si="29"/>
        <v>0</v>
      </c>
      <c r="H44" s="633">
        <f t="shared" si="30"/>
        <v>0</v>
      </c>
      <c r="I44" s="657"/>
      <c r="J44" s="657"/>
      <c r="K44" s="657"/>
      <c r="L44" s="657"/>
      <c r="M44" s="630"/>
      <c r="N44" s="630"/>
      <c r="O44" s="630"/>
      <c r="P44" s="630"/>
      <c r="Q44" s="657"/>
      <c r="R44" s="657"/>
      <c r="S44" s="657"/>
      <c r="T44" s="657"/>
      <c r="U44" s="629" t="str">
        <f t="shared" si="31"/>
        <v/>
      </c>
      <c r="V44" s="629" t="str">
        <f t="shared" si="32"/>
        <v/>
      </c>
      <c r="W44" s="629" t="str">
        <f t="shared" si="33"/>
        <v/>
      </c>
      <c r="X44" s="629" t="str">
        <f t="shared" si="34"/>
        <v/>
      </c>
      <c r="Y44" s="629" t="str">
        <f t="shared" si="35"/>
        <v/>
      </c>
      <c r="Z44" s="629" t="str">
        <f t="shared" si="36"/>
        <v/>
      </c>
      <c r="AA44" s="629" t="str">
        <f t="shared" si="37"/>
        <v/>
      </c>
      <c r="AB44" s="629" t="str">
        <f t="shared" si="38"/>
        <v/>
      </c>
      <c r="AC44" s="630"/>
      <c r="AD44" s="630"/>
      <c r="AE44" s="633">
        <f t="shared" si="13"/>
        <v>0</v>
      </c>
      <c r="AF44" s="630"/>
      <c r="AG44" s="630"/>
      <c r="AH44" s="630"/>
      <c r="AI44" s="633">
        <f t="shared" si="1"/>
        <v>0</v>
      </c>
      <c r="AJ44" s="630"/>
    </row>
    <row r="45" spans="2:36" ht="16.5" customHeight="1">
      <c r="B45" s="626">
        <v>36</v>
      </c>
      <c r="C45" s="627" t="s">
        <v>119</v>
      </c>
      <c r="D45" s="628" t="s">
        <v>236</v>
      </c>
      <c r="E45" s="633">
        <f t="shared" si="27"/>
        <v>0</v>
      </c>
      <c r="F45" s="633">
        <f t="shared" si="28"/>
        <v>0</v>
      </c>
      <c r="G45" s="633">
        <f t="shared" si="29"/>
        <v>0</v>
      </c>
      <c r="H45" s="633">
        <f t="shared" si="30"/>
        <v>0</v>
      </c>
      <c r="I45" s="657"/>
      <c r="J45" s="657"/>
      <c r="K45" s="657"/>
      <c r="L45" s="657"/>
      <c r="M45" s="630"/>
      <c r="N45" s="630"/>
      <c r="O45" s="630"/>
      <c r="P45" s="630"/>
      <c r="Q45" s="657"/>
      <c r="R45" s="657"/>
      <c r="S45" s="657"/>
      <c r="T45" s="657"/>
      <c r="U45" s="629" t="str">
        <f t="shared" si="31"/>
        <v/>
      </c>
      <c r="V45" s="629" t="str">
        <f t="shared" si="32"/>
        <v/>
      </c>
      <c r="W45" s="629" t="str">
        <f t="shared" si="33"/>
        <v/>
      </c>
      <c r="X45" s="629" t="str">
        <f t="shared" si="34"/>
        <v/>
      </c>
      <c r="Y45" s="629" t="str">
        <f t="shared" si="35"/>
        <v/>
      </c>
      <c r="Z45" s="629" t="str">
        <f t="shared" si="36"/>
        <v/>
      </c>
      <c r="AA45" s="629" t="str">
        <f t="shared" si="37"/>
        <v/>
      </c>
      <c r="AB45" s="629" t="str">
        <f t="shared" si="38"/>
        <v/>
      </c>
      <c r="AC45" s="630"/>
      <c r="AD45" s="630"/>
      <c r="AE45" s="633">
        <f t="shared" si="13"/>
        <v>0</v>
      </c>
      <c r="AF45" s="630"/>
      <c r="AG45" s="630"/>
      <c r="AH45" s="630"/>
      <c r="AI45" s="633">
        <f t="shared" si="1"/>
        <v>0</v>
      </c>
      <c r="AJ45" s="630"/>
    </row>
    <row r="46" spans="2:36" ht="16.5" customHeight="1">
      <c r="B46" s="626">
        <v>37</v>
      </c>
      <c r="C46" s="634" t="s">
        <v>120</v>
      </c>
      <c r="D46" s="635" t="s">
        <v>527</v>
      </c>
      <c r="E46" s="636"/>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row>
    <row r="47" spans="2:36" ht="16.5" customHeight="1">
      <c r="B47" s="626">
        <v>38</v>
      </c>
      <c r="C47" s="627" t="s">
        <v>121</v>
      </c>
      <c r="D47" s="628" t="s">
        <v>236</v>
      </c>
      <c r="E47" s="633">
        <f>SUM(I47,M47,Q47)</f>
        <v>0</v>
      </c>
      <c r="F47" s="633">
        <f t="shared" ref="F47" si="39">SUM(J47,N47,R47)</f>
        <v>0</v>
      </c>
      <c r="G47" s="633">
        <f t="shared" ref="G47" si="40">SUM(K47,O47,S47)</f>
        <v>0</v>
      </c>
      <c r="H47" s="633">
        <f t="shared" ref="H47" si="41">SUM(L47,P47,T47)</f>
        <v>0</v>
      </c>
      <c r="I47" s="657"/>
      <c r="J47" s="657"/>
      <c r="K47" s="657"/>
      <c r="L47" s="657"/>
      <c r="M47" s="630"/>
      <c r="N47" s="630"/>
      <c r="O47" s="630"/>
      <c r="P47" s="630"/>
      <c r="Q47" s="657"/>
      <c r="R47" s="657"/>
      <c r="S47" s="657"/>
      <c r="T47" s="657"/>
      <c r="U47" s="629" t="str">
        <f>IFERROR(E47*1000/$AE47,"")</f>
        <v/>
      </c>
      <c r="V47" s="629" t="str">
        <f>IFERROR(F47*1000/$AE47,"")</f>
        <v/>
      </c>
      <c r="W47" s="629" t="str">
        <f>IFERROR(G47*1000/$AF47,"")</f>
        <v/>
      </c>
      <c r="X47" s="629" t="str">
        <f>IFERROR(H47*1000/$AF47,"")</f>
        <v/>
      </c>
      <c r="Y47" s="629" t="str">
        <f>IFERROR(E47*1000*1000/$AI47,"")</f>
        <v/>
      </c>
      <c r="Z47" s="629" t="str">
        <f>IFERROR(F47*1000*1000/$AI47,"")</f>
        <v/>
      </c>
      <c r="AA47" s="629" t="str">
        <f>IFERROR(G47*1000*1000/$AJ47,"")</f>
        <v/>
      </c>
      <c r="AB47" s="629" t="str">
        <f>IFERROR(H47*1000*1000/$AJ47,"")</f>
        <v/>
      </c>
      <c r="AC47" s="630"/>
      <c r="AD47" s="630"/>
      <c r="AE47" s="633">
        <f t="shared" si="13"/>
        <v>0</v>
      </c>
      <c r="AF47" s="630"/>
      <c r="AG47" s="630"/>
      <c r="AH47" s="630"/>
      <c r="AI47" s="633">
        <f t="shared" si="1"/>
        <v>0</v>
      </c>
      <c r="AJ47" s="630"/>
    </row>
    <row r="48" spans="2:36" ht="16.5" customHeight="1">
      <c r="B48" s="626">
        <v>39</v>
      </c>
      <c r="C48" s="634" t="s">
        <v>122</v>
      </c>
      <c r="D48" s="635" t="s">
        <v>527</v>
      </c>
      <c r="E48" s="636"/>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row>
    <row r="49" spans="2:36" ht="16.5" customHeight="1">
      <c r="B49" s="626">
        <v>40</v>
      </c>
      <c r="C49" s="627" t="s">
        <v>123</v>
      </c>
      <c r="D49" s="628" t="s">
        <v>236</v>
      </c>
      <c r="E49" s="633">
        <f t="shared" ref="E49:E57" si="42">SUM(I49,M49,Q49)</f>
        <v>0</v>
      </c>
      <c r="F49" s="633">
        <f t="shared" ref="F49:F57" si="43">SUM(J49,N49,R49)</f>
        <v>0</v>
      </c>
      <c r="G49" s="633">
        <f t="shared" ref="G49:G57" si="44">SUM(K49,O49,S49)</f>
        <v>0</v>
      </c>
      <c r="H49" s="633">
        <f t="shared" ref="H49:H57" si="45">SUM(L49,P49,T49)</f>
        <v>0</v>
      </c>
      <c r="I49" s="657"/>
      <c r="J49" s="657"/>
      <c r="K49" s="657"/>
      <c r="L49" s="657"/>
      <c r="M49" s="630"/>
      <c r="N49" s="630"/>
      <c r="O49" s="630"/>
      <c r="P49" s="630"/>
      <c r="Q49" s="657"/>
      <c r="R49" s="657"/>
      <c r="S49" s="657"/>
      <c r="T49" s="657"/>
      <c r="U49" s="629" t="str">
        <f t="shared" ref="U49:U57" si="46">IFERROR(E49*1000/$AE49,"")</f>
        <v/>
      </c>
      <c r="V49" s="629" t="str">
        <f t="shared" ref="V49:V57" si="47">IFERROR(F49*1000/$AE49,"")</f>
        <v/>
      </c>
      <c r="W49" s="629" t="str">
        <f t="shared" ref="W49:W57" si="48">IFERROR(G49*1000/$AF49,"")</f>
        <v/>
      </c>
      <c r="X49" s="629" t="str">
        <f t="shared" ref="X49:X57" si="49">IFERROR(H49*1000/$AF49,"")</f>
        <v/>
      </c>
      <c r="Y49" s="629" t="str">
        <f t="shared" ref="Y49:Y57" si="50">IFERROR(E49*1000*1000/$AI49,"")</f>
        <v/>
      </c>
      <c r="Z49" s="629" t="str">
        <f t="shared" ref="Z49:Z57" si="51">IFERROR(F49*1000*1000/$AI49,"")</f>
        <v/>
      </c>
      <c r="AA49" s="629" t="str">
        <f t="shared" ref="AA49:AA57" si="52">IFERROR(G49*1000*1000/$AJ49,"")</f>
        <v/>
      </c>
      <c r="AB49" s="629" t="str">
        <f t="shared" ref="AB49:AB57" si="53">IFERROR(H49*1000*1000/$AJ49,"")</f>
        <v/>
      </c>
      <c r="AC49" s="630"/>
      <c r="AD49" s="630"/>
      <c r="AE49" s="633">
        <f t="shared" si="13"/>
        <v>0</v>
      </c>
      <c r="AF49" s="630"/>
      <c r="AG49" s="630"/>
      <c r="AH49" s="630"/>
      <c r="AI49" s="633">
        <f t="shared" si="1"/>
        <v>0</v>
      </c>
      <c r="AJ49" s="630"/>
    </row>
    <row r="50" spans="2:36" ht="16.5" customHeight="1">
      <c r="B50" s="626">
        <v>41</v>
      </c>
      <c r="C50" s="627" t="s">
        <v>124</v>
      </c>
      <c r="D50" s="628" t="s">
        <v>236</v>
      </c>
      <c r="E50" s="633">
        <f t="shared" si="42"/>
        <v>0</v>
      </c>
      <c r="F50" s="633">
        <f t="shared" si="43"/>
        <v>0</v>
      </c>
      <c r="G50" s="633">
        <f t="shared" si="44"/>
        <v>0</v>
      </c>
      <c r="H50" s="633">
        <f t="shared" si="45"/>
        <v>0</v>
      </c>
      <c r="I50" s="657"/>
      <c r="J50" s="657"/>
      <c r="K50" s="657"/>
      <c r="L50" s="657"/>
      <c r="M50" s="630"/>
      <c r="N50" s="630"/>
      <c r="O50" s="630"/>
      <c r="P50" s="630"/>
      <c r="Q50" s="657"/>
      <c r="R50" s="657"/>
      <c r="S50" s="657"/>
      <c r="T50" s="657"/>
      <c r="U50" s="629" t="str">
        <f t="shared" si="46"/>
        <v/>
      </c>
      <c r="V50" s="629" t="str">
        <f t="shared" si="47"/>
        <v/>
      </c>
      <c r="W50" s="629" t="str">
        <f t="shared" si="48"/>
        <v/>
      </c>
      <c r="X50" s="629" t="str">
        <f t="shared" si="49"/>
        <v/>
      </c>
      <c r="Y50" s="629" t="str">
        <f t="shared" si="50"/>
        <v/>
      </c>
      <c r="Z50" s="629" t="str">
        <f t="shared" si="51"/>
        <v/>
      </c>
      <c r="AA50" s="629" t="str">
        <f t="shared" si="52"/>
        <v/>
      </c>
      <c r="AB50" s="629" t="str">
        <f t="shared" si="53"/>
        <v/>
      </c>
      <c r="AC50" s="630"/>
      <c r="AD50" s="630"/>
      <c r="AE50" s="633">
        <f t="shared" si="13"/>
        <v>0</v>
      </c>
      <c r="AF50" s="630"/>
      <c r="AG50" s="630"/>
      <c r="AH50" s="630"/>
      <c r="AI50" s="633">
        <f t="shared" si="1"/>
        <v>0</v>
      </c>
      <c r="AJ50" s="630"/>
    </row>
    <row r="51" spans="2:36" ht="16.5" customHeight="1">
      <c r="B51" s="626">
        <v>42</v>
      </c>
      <c r="C51" s="627" t="s">
        <v>125</v>
      </c>
      <c r="D51" s="628" t="s">
        <v>236</v>
      </c>
      <c r="E51" s="633">
        <f t="shared" si="42"/>
        <v>0</v>
      </c>
      <c r="F51" s="633">
        <f t="shared" si="43"/>
        <v>0</v>
      </c>
      <c r="G51" s="633">
        <f t="shared" si="44"/>
        <v>0</v>
      </c>
      <c r="H51" s="633">
        <f t="shared" si="45"/>
        <v>0</v>
      </c>
      <c r="I51" s="657"/>
      <c r="J51" s="657"/>
      <c r="K51" s="657"/>
      <c r="L51" s="657"/>
      <c r="M51" s="630"/>
      <c r="N51" s="630"/>
      <c r="O51" s="630"/>
      <c r="P51" s="630"/>
      <c r="Q51" s="657"/>
      <c r="R51" s="657"/>
      <c r="S51" s="657"/>
      <c r="T51" s="657"/>
      <c r="U51" s="629" t="str">
        <f t="shared" si="46"/>
        <v/>
      </c>
      <c r="V51" s="629" t="str">
        <f t="shared" si="47"/>
        <v/>
      </c>
      <c r="W51" s="629" t="str">
        <f t="shared" si="48"/>
        <v/>
      </c>
      <c r="X51" s="629" t="str">
        <f t="shared" si="49"/>
        <v/>
      </c>
      <c r="Y51" s="629" t="str">
        <f t="shared" si="50"/>
        <v/>
      </c>
      <c r="Z51" s="629" t="str">
        <f t="shared" si="51"/>
        <v/>
      </c>
      <c r="AA51" s="629" t="str">
        <f t="shared" si="52"/>
        <v/>
      </c>
      <c r="AB51" s="629" t="str">
        <f t="shared" si="53"/>
        <v/>
      </c>
      <c r="AC51" s="630"/>
      <c r="AD51" s="630"/>
      <c r="AE51" s="633">
        <f t="shared" si="13"/>
        <v>0</v>
      </c>
      <c r="AF51" s="630"/>
      <c r="AG51" s="630"/>
      <c r="AH51" s="630"/>
      <c r="AI51" s="633">
        <f t="shared" si="1"/>
        <v>0</v>
      </c>
      <c r="AJ51" s="630"/>
    </row>
    <row r="52" spans="2:36" ht="16.5" customHeight="1">
      <c r="B52" s="626">
        <v>43</v>
      </c>
      <c r="C52" s="627" t="s">
        <v>126</v>
      </c>
      <c r="D52" s="628" t="s">
        <v>236</v>
      </c>
      <c r="E52" s="633">
        <f t="shared" si="42"/>
        <v>0</v>
      </c>
      <c r="F52" s="633">
        <f t="shared" si="43"/>
        <v>0</v>
      </c>
      <c r="G52" s="633">
        <f t="shared" si="44"/>
        <v>0</v>
      </c>
      <c r="H52" s="633">
        <f t="shared" si="45"/>
        <v>0</v>
      </c>
      <c r="I52" s="657"/>
      <c r="J52" s="657"/>
      <c r="K52" s="657"/>
      <c r="L52" s="657"/>
      <c r="M52" s="630"/>
      <c r="N52" s="630"/>
      <c r="O52" s="630"/>
      <c r="P52" s="630"/>
      <c r="Q52" s="657"/>
      <c r="R52" s="657"/>
      <c r="S52" s="657"/>
      <c r="T52" s="657"/>
      <c r="U52" s="629" t="str">
        <f t="shared" si="46"/>
        <v/>
      </c>
      <c r="V52" s="629" t="str">
        <f t="shared" si="47"/>
        <v/>
      </c>
      <c r="W52" s="629" t="str">
        <f t="shared" si="48"/>
        <v/>
      </c>
      <c r="X52" s="629" t="str">
        <f t="shared" si="49"/>
        <v/>
      </c>
      <c r="Y52" s="629" t="str">
        <f t="shared" si="50"/>
        <v/>
      </c>
      <c r="Z52" s="629" t="str">
        <f t="shared" si="51"/>
        <v/>
      </c>
      <c r="AA52" s="629" t="str">
        <f t="shared" si="52"/>
        <v/>
      </c>
      <c r="AB52" s="629" t="str">
        <f t="shared" si="53"/>
        <v/>
      </c>
      <c r="AC52" s="630"/>
      <c r="AD52" s="630"/>
      <c r="AE52" s="633">
        <f t="shared" si="13"/>
        <v>0</v>
      </c>
      <c r="AF52" s="630"/>
      <c r="AG52" s="630"/>
      <c r="AH52" s="630"/>
      <c r="AI52" s="633">
        <f t="shared" si="1"/>
        <v>0</v>
      </c>
      <c r="AJ52" s="630"/>
    </row>
    <row r="53" spans="2:36" ht="16.5" customHeight="1">
      <c r="B53" s="626">
        <v>44</v>
      </c>
      <c r="C53" s="627" t="s">
        <v>127</v>
      </c>
      <c r="D53" s="628" t="s">
        <v>236</v>
      </c>
      <c r="E53" s="633">
        <f t="shared" si="42"/>
        <v>0</v>
      </c>
      <c r="F53" s="633">
        <f t="shared" si="43"/>
        <v>0</v>
      </c>
      <c r="G53" s="633">
        <f t="shared" si="44"/>
        <v>0</v>
      </c>
      <c r="H53" s="633">
        <f t="shared" si="45"/>
        <v>0</v>
      </c>
      <c r="I53" s="657"/>
      <c r="J53" s="657"/>
      <c r="K53" s="657"/>
      <c r="L53" s="657"/>
      <c r="M53" s="630"/>
      <c r="N53" s="630"/>
      <c r="O53" s="630"/>
      <c r="P53" s="630"/>
      <c r="Q53" s="657"/>
      <c r="R53" s="657"/>
      <c r="S53" s="657"/>
      <c r="T53" s="657"/>
      <c r="U53" s="629" t="str">
        <f t="shared" si="46"/>
        <v/>
      </c>
      <c r="V53" s="629" t="str">
        <f t="shared" si="47"/>
        <v/>
      </c>
      <c r="W53" s="629" t="str">
        <f t="shared" si="48"/>
        <v/>
      </c>
      <c r="X53" s="629" t="str">
        <f t="shared" si="49"/>
        <v/>
      </c>
      <c r="Y53" s="629" t="str">
        <f t="shared" si="50"/>
        <v/>
      </c>
      <c r="Z53" s="629" t="str">
        <f t="shared" si="51"/>
        <v/>
      </c>
      <c r="AA53" s="629" t="str">
        <f t="shared" si="52"/>
        <v/>
      </c>
      <c r="AB53" s="629" t="str">
        <f t="shared" si="53"/>
        <v/>
      </c>
      <c r="AC53" s="630"/>
      <c r="AD53" s="630"/>
      <c r="AE53" s="633">
        <f t="shared" si="13"/>
        <v>0</v>
      </c>
      <c r="AF53" s="630"/>
      <c r="AG53" s="630"/>
      <c r="AH53" s="630"/>
      <c r="AI53" s="633">
        <f t="shared" si="1"/>
        <v>0</v>
      </c>
      <c r="AJ53" s="630"/>
    </row>
    <row r="54" spans="2:36" ht="16.5" customHeight="1">
      <c r="B54" s="626">
        <v>45</v>
      </c>
      <c r="C54" s="627" t="s">
        <v>128</v>
      </c>
      <c r="D54" s="628" t="s">
        <v>236</v>
      </c>
      <c r="E54" s="633">
        <f t="shared" si="42"/>
        <v>0</v>
      </c>
      <c r="F54" s="633">
        <f t="shared" si="43"/>
        <v>0</v>
      </c>
      <c r="G54" s="633">
        <f t="shared" si="44"/>
        <v>0</v>
      </c>
      <c r="H54" s="633">
        <f t="shared" si="45"/>
        <v>0</v>
      </c>
      <c r="I54" s="657"/>
      <c r="J54" s="657"/>
      <c r="K54" s="657"/>
      <c r="L54" s="657"/>
      <c r="M54" s="630"/>
      <c r="N54" s="630"/>
      <c r="O54" s="630"/>
      <c r="P54" s="630"/>
      <c r="Q54" s="657"/>
      <c r="R54" s="657"/>
      <c r="S54" s="657"/>
      <c r="T54" s="657"/>
      <c r="U54" s="629" t="str">
        <f t="shared" si="46"/>
        <v/>
      </c>
      <c r="V54" s="629" t="str">
        <f t="shared" si="47"/>
        <v/>
      </c>
      <c r="W54" s="629" t="str">
        <f t="shared" si="48"/>
        <v/>
      </c>
      <c r="X54" s="629" t="str">
        <f t="shared" si="49"/>
        <v/>
      </c>
      <c r="Y54" s="629" t="str">
        <f t="shared" si="50"/>
        <v/>
      </c>
      <c r="Z54" s="629" t="str">
        <f t="shared" si="51"/>
        <v/>
      </c>
      <c r="AA54" s="629" t="str">
        <f t="shared" si="52"/>
        <v/>
      </c>
      <c r="AB54" s="629" t="str">
        <f t="shared" si="53"/>
        <v/>
      </c>
      <c r="AC54" s="630"/>
      <c r="AD54" s="630"/>
      <c r="AE54" s="633">
        <f t="shared" si="13"/>
        <v>0</v>
      </c>
      <c r="AF54" s="630"/>
      <c r="AG54" s="630"/>
      <c r="AH54" s="630"/>
      <c r="AI54" s="633">
        <f t="shared" si="1"/>
        <v>0</v>
      </c>
      <c r="AJ54" s="630"/>
    </row>
    <row r="55" spans="2:36" ht="16.5" customHeight="1">
      <c r="B55" s="626">
        <v>46</v>
      </c>
      <c r="C55" s="627" t="s">
        <v>129</v>
      </c>
      <c r="D55" s="628" t="s">
        <v>236</v>
      </c>
      <c r="E55" s="633">
        <f t="shared" si="42"/>
        <v>0</v>
      </c>
      <c r="F55" s="633">
        <f t="shared" si="43"/>
        <v>0</v>
      </c>
      <c r="G55" s="633">
        <f t="shared" si="44"/>
        <v>0</v>
      </c>
      <c r="H55" s="633">
        <f t="shared" si="45"/>
        <v>0</v>
      </c>
      <c r="I55" s="657"/>
      <c r="J55" s="657"/>
      <c r="K55" s="657"/>
      <c r="L55" s="657"/>
      <c r="M55" s="630"/>
      <c r="N55" s="630"/>
      <c r="O55" s="630"/>
      <c r="P55" s="630"/>
      <c r="Q55" s="657"/>
      <c r="R55" s="657"/>
      <c r="S55" s="657"/>
      <c r="T55" s="657"/>
      <c r="U55" s="629" t="str">
        <f t="shared" si="46"/>
        <v/>
      </c>
      <c r="V55" s="629" t="str">
        <f t="shared" si="47"/>
        <v/>
      </c>
      <c r="W55" s="629" t="str">
        <f t="shared" si="48"/>
        <v/>
      </c>
      <c r="X55" s="629" t="str">
        <f t="shared" si="49"/>
        <v/>
      </c>
      <c r="Y55" s="629" t="str">
        <f t="shared" si="50"/>
        <v/>
      </c>
      <c r="Z55" s="629" t="str">
        <f t="shared" si="51"/>
        <v/>
      </c>
      <c r="AA55" s="629" t="str">
        <f t="shared" si="52"/>
        <v/>
      </c>
      <c r="AB55" s="629" t="str">
        <f t="shared" si="53"/>
        <v/>
      </c>
      <c r="AC55" s="630"/>
      <c r="AD55" s="630"/>
      <c r="AE55" s="633">
        <f t="shared" si="13"/>
        <v>0</v>
      </c>
      <c r="AF55" s="630"/>
      <c r="AG55" s="630"/>
      <c r="AH55" s="630"/>
      <c r="AI55" s="633">
        <f t="shared" si="1"/>
        <v>0</v>
      </c>
      <c r="AJ55" s="630"/>
    </row>
    <row r="56" spans="2:36" ht="16.5" customHeight="1">
      <c r="B56" s="626">
        <v>47</v>
      </c>
      <c r="C56" s="627" t="s">
        <v>130</v>
      </c>
      <c r="D56" s="628" t="s">
        <v>236</v>
      </c>
      <c r="E56" s="633">
        <f t="shared" si="42"/>
        <v>0</v>
      </c>
      <c r="F56" s="633">
        <f t="shared" si="43"/>
        <v>0</v>
      </c>
      <c r="G56" s="633">
        <f t="shared" si="44"/>
        <v>0</v>
      </c>
      <c r="H56" s="633">
        <f t="shared" si="45"/>
        <v>0</v>
      </c>
      <c r="I56" s="657"/>
      <c r="J56" s="657"/>
      <c r="K56" s="657"/>
      <c r="L56" s="657"/>
      <c r="M56" s="630"/>
      <c r="N56" s="630"/>
      <c r="O56" s="630"/>
      <c r="P56" s="630"/>
      <c r="Q56" s="657"/>
      <c r="R56" s="657"/>
      <c r="S56" s="657"/>
      <c r="T56" s="657"/>
      <c r="U56" s="629" t="str">
        <f t="shared" si="46"/>
        <v/>
      </c>
      <c r="V56" s="629" t="str">
        <f t="shared" si="47"/>
        <v/>
      </c>
      <c r="W56" s="629" t="str">
        <f t="shared" si="48"/>
        <v/>
      </c>
      <c r="X56" s="629" t="str">
        <f t="shared" si="49"/>
        <v/>
      </c>
      <c r="Y56" s="629" t="str">
        <f t="shared" si="50"/>
        <v/>
      </c>
      <c r="Z56" s="629" t="str">
        <f t="shared" si="51"/>
        <v/>
      </c>
      <c r="AA56" s="629" t="str">
        <f t="shared" si="52"/>
        <v/>
      </c>
      <c r="AB56" s="629" t="str">
        <f t="shared" si="53"/>
        <v/>
      </c>
      <c r="AC56" s="630"/>
      <c r="AD56" s="630"/>
      <c r="AE56" s="633">
        <f t="shared" si="13"/>
        <v>0</v>
      </c>
      <c r="AF56" s="630"/>
      <c r="AG56" s="630"/>
      <c r="AH56" s="630"/>
      <c r="AI56" s="633">
        <f t="shared" si="1"/>
        <v>0</v>
      </c>
      <c r="AJ56" s="630"/>
    </row>
    <row r="57" spans="2:36" ht="16.5" customHeight="1">
      <c r="B57" s="626">
        <v>48</v>
      </c>
      <c r="C57" s="627" t="s">
        <v>131</v>
      </c>
      <c r="D57" s="628" t="s">
        <v>236</v>
      </c>
      <c r="E57" s="633">
        <f t="shared" si="42"/>
        <v>0</v>
      </c>
      <c r="F57" s="633">
        <f t="shared" si="43"/>
        <v>0</v>
      </c>
      <c r="G57" s="633">
        <f t="shared" si="44"/>
        <v>0</v>
      </c>
      <c r="H57" s="633">
        <f t="shared" si="45"/>
        <v>0</v>
      </c>
      <c r="I57" s="657"/>
      <c r="J57" s="657"/>
      <c r="K57" s="657"/>
      <c r="L57" s="657"/>
      <c r="M57" s="630"/>
      <c r="N57" s="630"/>
      <c r="O57" s="630"/>
      <c r="P57" s="630"/>
      <c r="Q57" s="657"/>
      <c r="R57" s="657"/>
      <c r="S57" s="657"/>
      <c r="T57" s="657"/>
      <c r="U57" s="629" t="str">
        <f t="shared" si="46"/>
        <v/>
      </c>
      <c r="V57" s="629" t="str">
        <f t="shared" si="47"/>
        <v/>
      </c>
      <c r="W57" s="629" t="str">
        <f t="shared" si="48"/>
        <v/>
      </c>
      <c r="X57" s="629" t="str">
        <f t="shared" si="49"/>
        <v/>
      </c>
      <c r="Y57" s="629" t="str">
        <f t="shared" si="50"/>
        <v/>
      </c>
      <c r="Z57" s="629" t="str">
        <f t="shared" si="51"/>
        <v/>
      </c>
      <c r="AA57" s="629" t="str">
        <f t="shared" si="52"/>
        <v/>
      </c>
      <c r="AB57" s="629" t="str">
        <f t="shared" si="53"/>
        <v/>
      </c>
      <c r="AC57" s="630"/>
      <c r="AD57" s="630"/>
      <c r="AE57" s="633">
        <f t="shared" si="13"/>
        <v>0</v>
      </c>
      <c r="AF57" s="630"/>
      <c r="AG57" s="630"/>
      <c r="AH57" s="630"/>
      <c r="AI57" s="633">
        <f t="shared" si="1"/>
        <v>0</v>
      </c>
      <c r="AJ57" s="630"/>
    </row>
    <row r="58" spans="2:36" ht="16.5" customHeight="1">
      <c r="B58" s="626">
        <v>49</v>
      </c>
      <c r="C58" s="634" t="s">
        <v>132</v>
      </c>
      <c r="D58" s="635" t="s">
        <v>527</v>
      </c>
      <c r="E58" s="636"/>
      <c r="F58" s="636"/>
      <c r="G58" s="636"/>
      <c r="H58" s="636"/>
      <c r="I58" s="636"/>
      <c r="J58" s="636"/>
      <c r="K58" s="636"/>
      <c r="L58" s="636"/>
      <c r="M58" s="636"/>
      <c r="N58" s="636"/>
      <c r="O58" s="636"/>
      <c r="P58" s="636"/>
      <c r="Q58" s="636"/>
      <c r="R58" s="636"/>
      <c r="S58" s="636"/>
      <c r="T58" s="636"/>
      <c r="U58" s="636"/>
      <c r="V58" s="636"/>
      <c r="W58" s="636"/>
      <c r="X58" s="636"/>
      <c r="Y58" s="636"/>
      <c r="Z58" s="636"/>
      <c r="AA58" s="636"/>
      <c r="AB58" s="636"/>
      <c r="AC58" s="636"/>
      <c r="AD58" s="636"/>
      <c r="AE58" s="636"/>
      <c r="AF58" s="636"/>
      <c r="AG58" s="636"/>
      <c r="AH58" s="636"/>
      <c r="AI58" s="636"/>
      <c r="AJ58" s="636"/>
    </row>
    <row r="59" spans="2:36" ht="16.5" customHeight="1">
      <c r="B59" s="626">
        <v>50</v>
      </c>
      <c r="C59" s="627" t="s">
        <v>240</v>
      </c>
      <c r="D59" s="628" t="s">
        <v>236</v>
      </c>
      <c r="E59" s="633">
        <f t="shared" ref="E59:E60" si="54">SUM(I59,M59,Q59)</f>
        <v>0</v>
      </c>
      <c r="F59" s="633">
        <f t="shared" ref="F59:F60" si="55">SUM(J59,N59,R59)</f>
        <v>0</v>
      </c>
      <c r="G59" s="633">
        <f t="shared" ref="G59:G60" si="56">SUM(K59,O59,S59)</f>
        <v>0</v>
      </c>
      <c r="H59" s="633">
        <f t="shared" ref="H59:H60" si="57">SUM(L59,P59,T59)</f>
        <v>0</v>
      </c>
      <c r="I59" s="657"/>
      <c r="J59" s="657"/>
      <c r="K59" s="657"/>
      <c r="L59" s="657"/>
      <c r="M59" s="630"/>
      <c r="N59" s="630"/>
      <c r="O59" s="630"/>
      <c r="P59" s="630"/>
      <c r="Q59" s="657"/>
      <c r="R59" s="657"/>
      <c r="S59" s="657"/>
      <c r="T59" s="657"/>
      <c r="U59" s="629" t="str">
        <f t="shared" ref="U59:U60" si="58">IFERROR(E59*1000/$AE59,"")</f>
        <v/>
      </c>
      <c r="V59" s="629" t="str">
        <f t="shared" ref="V59:V60" si="59">IFERROR(F59*1000/$AE59,"")</f>
        <v/>
      </c>
      <c r="W59" s="629" t="str">
        <f t="shared" ref="W59:W60" si="60">IFERROR(G59*1000/$AF59,"")</f>
        <v/>
      </c>
      <c r="X59" s="629" t="str">
        <f t="shared" ref="X59:X60" si="61">IFERROR(H59*1000/$AF59,"")</f>
        <v/>
      </c>
      <c r="Y59" s="629" t="str">
        <f t="shared" ref="Y59:Y60" si="62">IFERROR(E59*1000*1000/$AI59,"")</f>
        <v/>
      </c>
      <c r="Z59" s="629" t="str">
        <f t="shared" ref="Z59:Z60" si="63">IFERROR(F59*1000*1000/$AI59,"")</f>
        <v/>
      </c>
      <c r="AA59" s="629" t="str">
        <f t="shared" ref="AA59:AA60" si="64">IFERROR(G59*1000*1000/$AJ59,"")</f>
        <v/>
      </c>
      <c r="AB59" s="629" t="str">
        <f t="shared" ref="AB59:AB60" si="65">IFERROR(H59*1000*1000/$AJ59,"")</f>
        <v/>
      </c>
      <c r="AC59" s="630"/>
      <c r="AD59" s="630"/>
      <c r="AE59" s="633">
        <f t="shared" si="13"/>
        <v>0</v>
      </c>
      <c r="AF59" s="630"/>
      <c r="AG59" s="630"/>
      <c r="AH59" s="630"/>
      <c r="AI59" s="633">
        <f t="shared" si="1"/>
        <v>0</v>
      </c>
      <c r="AJ59" s="630"/>
    </row>
    <row r="60" spans="2:36" ht="16.5" customHeight="1">
      <c r="B60" s="626">
        <v>51</v>
      </c>
      <c r="C60" s="627" t="s">
        <v>133</v>
      </c>
      <c r="D60" s="628" t="s">
        <v>236</v>
      </c>
      <c r="E60" s="633">
        <f t="shared" si="54"/>
        <v>0</v>
      </c>
      <c r="F60" s="633">
        <f t="shared" si="55"/>
        <v>0</v>
      </c>
      <c r="G60" s="633">
        <f t="shared" si="56"/>
        <v>0</v>
      </c>
      <c r="H60" s="633">
        <f t="shared" si="57"/>
        <v>0</v>
      </c>
      <c r="I60" s="657"/>
      <c r="J60" s="657"/>
      <c r="K60" s="657"/>
      <c r="L60" s="657"/>
      <c r="M60" s="630"/>
      <c r="N60" s="630"/>
      <c r="O60" s="630"/>
      <c r="P60" s="630"/>
      <c r="Q60" s="657"/>
      <c r="R60" s="657"/>
      <c r="S60" s="657"/>
      <c r="T60" s="657"/>
      <c r="U60" s="629" t="str">
        <f t="shared" si="58"/>
        <v/>
      </c>
      <c r="V60" s="629" t="str">
        <f t="shared" si="59"/>
        <v/>
      </c>
      <c r="W60" s="629" t="str">
        <f t="shared" si="60"/>
        <v/>
      </c>
      <c r="X60" s="629" t="str">
        <f t="shared" si="61"/>
        <v/>
      </c>
      <c r="Y60" s="629" t="str">
        <f t="shared" si="62"/>
        <v/>
      </c>
      <c r="Z60" s="629" t="str">
        <f t="shared" si="63"/>
        <v/>
      </c>
      <c r="AA60" s="629" t="str">
        <f t="shared" si="64"/>
        <v/>
      </c>
      <c r="AB60" s="629" t="str">
        <f t="shared" si="65"/>
        <v/>
      </c>
      <c r="AC60" s="630"/>
      <c r="AD60" s="630"/>
      <c r="AE60" s="633">
        <f t="shared" si="13"/>
        <v>0</v>
      </c>
      <c r="AF60" s="630"/>
      <c r="AG60" s="630"/>
      <c r="AH60" s="630"/>
      <c r="AI60" s="633">
        <f t="shared" si="1"/>
        <v>0</v>
      </c>
      <c r="AJ60" s="630"/>
    </row>
    <row r="61" spans="2:36" ht="16.5" customHeight="1">
      <c r="B61" s="626">
        <v>52</v>
      </c>
      <c r="C61" s="634" t="s">
        <v>134</v>
      </c>
      <c r="D61" s="635" t="s">
        <v>527</v>
      </c>
      <c r="E61" s="636"/>
      <c r="F61" s="636"/>
      <c r="G61" s="636"/>
      <c r="H61" s="636"/>
      <c r="I61" s="636"/>
      <c r="J61" s="636"/>
      <c r="K61" s="636"/>
      <c r="L61" s="636"/>
      <c r="M61" s="636"/>
      <c r="N61" s="636"/>
      <c r="O61" s="636"/>
      <c r="P61" s="636"/>
      <c r="Q61" s="636"/>
      <c r="R61" s="636"/>
      <c r="S61" s="636"/>
      <c r="T61" s="636"/>
      <c r="U61" s="636"/>
      <c r="V61" s="636"/>
      <c r="W61" s="636"/>
      <c r="X61" s="636"/>
      <c r="Y61" s="636"/>
      <c r="Z61" s="636"/>
      <c r="AA61" s="636"/>
      <c r="AB61" s="636"/>
      <c r="AC61" s="636"/>
      <c r="AD61" s="636"/>
      <c r="AE61" s="636"/>
      <c r="AF61" s="636"/>
      <c r="AG61" s="636"/>
      <c r="AH61" s="636"/>
      <c r="AI61" s="636"/>
      <c r="AJ61" s="636"/>
    </row>
    <row r="62" spans="2:36" ht="16.5" customHeight="1">
      <c r="B62" s="626">
        <v>53</v>
      </c>
      <c r="C62" s="627" t="s">
        <v>135</v>
      </c>
      <c r="D62" s="628" t="s">
        <v>236</v>
      </c>
      <c r="E62" s="633">
        <f t="shared" ref="E62:E65" si="66">SUM(I62,M62,Q62)</f>
        <v>0</v>
      </c>
      <c r="F62" s="633">
        <f t="shared" ref="F62:F65" si="67">SUM(J62,N62,R62)</f>
        <v>0</v>
      </c>
      <c r="G62" s="633">
        <f t="shared" ref="G62:G65" si="68">SUM(K62,O62,S62)</f>
        <v>0</v>
      </c>
      <c r="H62" s="633">
        <f t="shared" ref="H62:H65" si="69">SUM(L62,P62,T62)</f>
        <v>0</v>
      </c>
      <c r="I62" s="657"/>
      <c r="J62" s="657"/>
      <c r="K62" s="657"/>
      <c r="L62" s="657"/>
      <c r="M62" s="630"/>
      <c r="N62" s="630"/>
      <c r="O62" s="630"/>
      <c r="P62" s="630"/>
      <c r="Q62" s="657"/>
      <c r="R62" s="657"/>
      <c r="S62" s="657"/>
      <c r="T62" s="657"/>
      <c r="U62" s="629" t="str">
        <f t="shared" ref="U62:U65" si="70">IFERROR(E62*1000/$AE62,"")</f>
        <v/>
      </c>
      <c r="V62" s="629" t="str">
        <f t="shared" ref="V62:V65" si="71">IFERROR(F62*1000/$AE62,"")</f>
        <v/>
      </c>
      <c r="W62" s="629" t="str">
        <f t="shared" ref="W62:W65" si="72">IFERROR(G62*1000/$AF62,"")</f>
        <v/>
      </c>
      <c r="X62" s="629" t="str">
        <f t="shared" ref="X62:X65" si="73">IFERROR(H62*1000/$AF62,"")</f>
        <v/>
      </c>
      <c r="Y62" s="629" t="str">
        <f t="shared" ref="Y62:Y65" si="74">IFERROR(E62*1000*1000/$AI62,"")</f>
        <v/>
      </c>
      <c r="Z62" s="629" t="str">
        <f t="shared" ref="Z62:Z65" si="75">IFERROR(F62*1000*1000/$AI62,"")</f>
        <v/>
      </c>
      <c r="AA62" s="629" t="str">
        <f t="shared" ref="AA62:AA65" si="76">IFERROR(G62*1000*1000/$AJ62,"")</f>
        <v/>
      </c>
      <c r="AB62" s="629" t="str">
        <f t="shared" ref="AB62:AB65" si="77">IFERROR(H62*1000*1000/$AJ62,"")</f>
        <v/>
      </c>
      <c r="AC62" s="630"/>
      <c r="AD62" s="630"/>
      <c r="AE62" s="633">
        <f t="shared" si="13"/>
        <v>0</v>
      </c>
      <c r="AF62" s="630"/>
      <c r="AG62" s="630"/>
      <c r="AH62" s="630"/>
      <c r="AI62" s="633">
        <f t="shared" si="1"/>
        <v>0</v>
      </c>
      <c r="AJ62" s="630"/>
    </row>
    <row r="63" spans="2:36" ht="16.5" customHeight="1">
      <c r="B63" s="626">
        <v>54</v>
      </c>
      <c r="C63" s="627" t="s">
        <v>136</v>
      </c>
      <c r="D63" s="628" t="s">
        <v>236</v>
      </c>
      <c r="E63" s="633">
        <f t="shared" si="66"/>
        <v>0</v>
      </c>
      <c r="F63" s="633">
        <f t="shared" si="67"/>
        <v>0</v>
      </c>
      <c r="G63" s="633">
        <f t="shared" si="68"/>
        <v>0</v>
      </c>
      <c r="H63" s="633">
        <f t="shared" si="69"/>
        <v>0</v>
      </c>
      <c r="I63" s="657"/>
      <c r="J63" s="657"/>
      <c r="K63" s="657"/>
      <c r="L63" s="657"/>
      <c r="M63" s="630"/>
      <c r="N63" s="630"/>
      <c r="O63" s="630"/>
      <c r="P63" s="630"/>
      <c r="Q63" s="657"/>
      <c r="R63" s="657"/>
      <c r="S63" s="657"/>
      <c r="T63" s="657"/>
      <c r="U63" s="629" t="str">
        <f t="shared" si="70"/>
        <v/>
      </c>
      <c r="V63" s="629" t="str">
        <f t="shared" si="71"/>
        <v/>
      </c>
      <c r="W63" s="629" t="str">
        <f t="shared" si="72"/>
        <v/>
      </c>
      <c r="X63" s="629" t="str">
        <f t="shared" si="73"/>
        <v/>
      </c>
      <c r="Y63" s="629" t="str">
        <f t="shared" si="74"/>
        <v/>
      </c>
      <c r="Z63" s="629" t="str">
        <f t="shared" si="75"/>
        <v/>
      </c>
      <c r="AA63" s="629" t="str">
        <f t="shared" si="76"/>
        <v/>
      </c>
      <c r="AB63" s="629" t="str">
        <f t="shared" si="77"/>
        <v/>
      </c>
      <c r="AC63" s="630"/>
      <c r="AD63" s="630"/>
      <c r="AE63" s="633">
        <f t="shared" si="13"/>
        <v>0</v>
      </c>
      <c r="AF63" s="630"/>
      <c r="AG63" s="630"/>
      <c r="AH63" s="630"/>
      <c r="AI63" s="633">
        <f t="shared" si="1"/>
        <v>0</v>
      </c>
      <c r="AJ63" s="630"/>
    </row>
    <row r="64" spans="2:36" ht="16.5" customHeight="1">
      <c r="B64" s="626">
        <v>55</v>
      </c>
      <c r="C64" s="627" t="s">
        <v>137</v>
      </c>
      <c r="D64" s="628" t="s">
        <v>236</v>
      </c>
      <c r="E64" s="633">
        <f t="shared" si="66"/>
        <v>0</v>
      </c>
      <c r="F64" s="633">
        <f t="shared" si="67"/>
        <v>0</v>
      </c>
      <c r="G64" s="633">
        <f t="shared" si="68"/>
        <v>0</v>
      </c>
      <c r="H64" s="633">
        <f t="shared" si="69"/>
        <v>0</v>
      </c>
      <c r="I64" s="657"/>
      <c r="J64" s="657"/>
      <c r="K64" s="657"/>
      <c r="L64" s="657"/>
      <c r="M64" s="630"/>
      <c r="N64" s="630"/>
      <c r="O64" s="630"/>
      <c r="P64" s="630"/>
      <c r="Q64" s="657"/>
      <c r="R64" s="657"/>
      <c r="S64" s="657"/>
      <c r="T64" s="657"/>
      <c r="U64" s="629" t="str">
        <f t="shared" si="70"/>
        <v/>
      </c>
      <c r="V64" s="629" t="str">
        <f t="shared" si="71"/>
        <v/>
      </c>
      <c r="W64" s="629" t="str">
        <f t="shared" si="72"/>
        <v/>
      </c>
      <c r="X64" s="629" t="str">
        <f t="shared" si="73"/>
        <v/>
      </c>
      <c r="Y64" s="629" t="str">
        <f t="shared" si="74"/>
        <v/>
      </c>
      <c r="Z64" s="629" t="str">
        <f t="shared" si="75"/>
        <v/>
      </c>
      <c r="AA64" s="629" t="str">
        <f t="shared" si="76"/>
        <v/>
      </c>
      <c r="AB64" s="629" t="str">
        <f t="shared" si="77"/>
        <v/>
      </c>
      <c r="AC64" s="630"/>
      <c r="AD64" s="630"/>
      <c r="AE64" s="633">
        <f t="shared" si="13"/>
        <v>0</v>
      </c>
      <c r="AF64" s="630"/>
      <c r="AG64" s="630"/>
      <c r="AH64" s="630"/>
      <c r="AI64" s="633">
        <f t="shared" si="1"/>
        <v>0</v>
      </c>
      <c r="AJ64" s="630"/>
    </row>
    <row r="65" spans="2:36" ht="16.5" customHeight="1">
      <c r="B65" s="626">
        <v>56</v>
      </c>
      <c r="C65" s="627" t="s">
        <v>138</v>
      </c>
      <c r="D65" s="628" t="s">
        <v>236</v>
      </c>
      <c r="E65" s="633">
        <f t="shared" si="66"/>
        <v>0</v>
      </c>
      <c r="F65" s="633">
        <f t="shared" si="67"/>
        <v>0</v>
      </c>
      <c r="G65" s="633">
        <f t="shared" si="68"/>
        <v>0</v>
      </c>
      <c r="H65" s="633">
        <f t="shared" si="69"/>
        <v>0</v>
      </c>
      <c r="I65" s="657"/>
      <c r="J65" s="657"/>
      <c r="K65" s="657"/>
      <c r="L65" s="657"/>
      <c r="M65" s="630"/>
      <c r="N65" s="630"/>
      <c r="O65" s="630"/>
      <c r="P65" s="630"/>
      <c r="Q65" s="657"/>
      <c r="R65" s="657"/>
      <c r="S65" s="657"/>
      <c r="T65" s="657"/>
      <c r="U65" s="629" t="str">
        <f t="shared" si="70"/>
        <v/>
      </c>
      <c r="V65" s="629" t="str">
        <f t="shared" si="71"/>
        <v/>
      </c>
      <c r="W65" s="629" t="str">
        <f t="shared" si="72"/>
        <v/>
      </c>
      <c r="X65" s="629" t="str">
        <f t="shared" si="73"/>
        <v/>
      </c>
      <c r="Y65" s="629" t="str">
        <f t="shared" si="74"/>
        <v/>
      </c>
      <c r="Z65" s="629" t="str">
        <f t="shared" si="75"/>
        <v/>
      </c>
      <c r="AA65" s="629" t="str">
        <f t="shared" si="76"/>
        <v/>
      </c>
      <c r="AB65" s="629" t="str">
        <f t="shared" si="77"/>
        <v/>
      </c>
      <c r="AC65" s="630"/>
      <c r="AD65" s="630"/>
      <c r="AE65" s="633">
        <f t="shared" si="13"/>
        <v>0</v>
      </c>
      <c r="AF65" s="630"/>
      <c r="AG65" s="630"/>
      <c r="AH65" s="630"/>
      <c r="AI65" s="633">
        <f t="shared" si="1"/>
        <v>0</v>
      </c>
      <c r="AJ65" s="630"/>
    </row>
    <row r="66" spans="2:36" ht="16.5" customHeight="1">
      <c r="B66" s="626">
        <v>57</v>
      </c>
      <c r="C66" s="634" t="s">
        <v>139</v>
      </c>
      <c r="D66" s="635" t="s">
        <v>527</v>
      </c>
      <c r="E66" s="636"/>
      <c r="F66" s="636"/>
      <c r="G66" s="636"/>
      <c r="H66" s="636"/>
      <c r="I66" s="636"/>
      <c r="J66" s="636"/>
      <c r="K66" s="636"/>
      <c r="L66" s="636"/>
      <c r="M66" s="636"/>
      <c r="N66" s="636"/>
      <c r="O66" s="636"/>
      <c r="P66" s="636"/>
      <c r="Q66" s="636"/>
      <c r="R66" s="636"/>
      <c r="S66" s="636"/>
      <c r="T66" s="636"/>
      <c r="U66" s="636"/>
      <c r="V66" s="636"/>
      <c r="W66" s="636"/>
      <c r="X66" s="636"/>
      <c r="Y66" s="636"/>
      <c r="Z66" s="636"/>
      <c r="AA66" s="636"/>
      <c r="AB66" s="636"/>
      <c r="AC66" s="636"/>
      <c r="AD66" s="636"/>
      <c r="AE66" s="636"/>
      <c r="AF66" s="636"/>
      <c r="AG66" s="636"/>
      <c r="AH66" s="636"/>
      <c r="AI66" s="636"/>
      <c r="AJ66" s="636"/>
    </row>
    <row r="67" spans="2:36" ht="16.5" customHeight="1">
      <c r="B67" s="626">
        <v>58</v>
      </c>
      <c r="C67" s="634" t="s">
        <v>140</v>
      </c>
      <c r="D67" s="635" t="s">
        <v>527</v>
      </c>
      <c r="E67" s="636"/>
      <c r="F67" s="636"/>
      <c r="G67" s="636"/>
      <c r="H67" s="636"/>
      <c r="I67" s="636"/>
      <c r="J67" s="636"/>
      <c r="K67" s="636"/>
      <c r="L67" s="636"/>
      <c r="M67" s="636"/>
      <c r="N67" s="636"/>
      <c r="O67" s="636"/>
      <c r="P67" s="636"/>
      <c r="Q67" s="636"/>
      <c r="R67" s="636"/>
      <c r="S67" s="636"/>
      <c r="T67" s="636"/>
      <c r="U67" s="636"/>
      <c r="V67" s="636"/>
      <c r="W67" s="636"/>
      <c r="X67" s="636"/>
      <c r="Y67" s="636"/>
      <c r="Z67" s="636"/>
      <c r="AA67" s="636"/>
      <c r="AB67" s="636"/>
      <c r="AC67" s="636"/>
      <c r="AD67" s="636"/>
      <c r="AE67" s="636"/>
      <c r="AF67" s="636"/>
      <c r="AG67" s="636"/>
      <c r="AH67" s="636"/>
      <c r="AI67" s="636"/>
      <c r="AJ67" s="636"/>
    </row>
    <row r="68" spans="2:36" ht="16.5" customHeight="1">
      <c r="B68" s="626">
        <v>59</v>
      </c>
      <c r="C68" s="627" t="s">
        <v>141</v>
      </c>
      <c r="D68" s="628" t="s">
        <v>236</v>
      </c>
      <c r="E68" s="633">
        <f t="shared" ref="E68:E73" si="78">SUM(I68,M68,Q68)</f>
        <v>0</v>
      </c>
      <c r="F68" s="633">
        <f t="shared" ref="F68:F73" si="79">SUM(J68,N68,R68)</f>
        <v>0</v>
      </c>
      <c r="G68" s="633">
        <f t="shared" ref="G68:G73" si="80">SUM(K68,O68,S68)</f>
        <v>0</v>
      </c>
      <c r="H68" s="633">
        <f t="shared" ref="H68:H73" si="81">SUM(L68,P68,T68)</f>
        <v>0</v>
      </c>
      <c r="I68" s="657"/>
      <c r="J68" s="657"/>
      <c r="K68" s="657"/>
      <c r="L68" s="657"/>
      <c r="M68" s="630"/>
      <c r="N68" s="630"/>
      <c r="O68" s="630"/>
      <c r="P68" s="630"/>
      <c r="Q68" s="657"/>
      <c r="R68" s="657"/>
      <c r="S68" s="657"/>
      <c r="T68" s="657"/>
      <c r="U68" s="629" t="str">
        <f t="shared" ref="U68:U73" si="82">IFERROR(E68*1000/$AE68,"")</f>
        <v/>
      </c>
      <c r="V68" s="629" t="str">
        <f t="shared" ref="V68:V73" si="83">IFERROR(F68*1000/$AE68,"")</f>
        <v/>
      </c>
      <c r="W68" s="629" t="str">
        <f t="shared" ref="W68:W73" si="84">IFERROR(G68*1000/$AF68,"")</f>
        <v/>
      </c>
      <c r="X68" s="629" t="str">
        <f t="shared" ref="X68:X73" si="85">IFERROR(H68*1000/$AF68,"")</f>
        <v/>
      </c>
      <c r="Y68" s="629" t="str">
        <f t="shared" ref="Y68:Y73" si="86">IFERROR(E68*1000*1000/$AI68,"")</f>
        <v/>
      </c>
      <c r="Z68" s="629" t="str">
        <f t="shared" ref="Z68:Z73" si="87">IFERROR(F68*1000*1000/$AI68,"")</f>
        <v/>
      </c>
      <c r="AA68" s="629" t="str">
        <f t="shared" ref="AA68:AA73" si="88">IFERROR(G68*1000*1000/$AJ68,"")</f>
        <v/>
      </c>
      <c r="AB68" s="629" t="str">
        <f t="shared" ref="AB68:AB73" si="89">IFERROR(H68*1000*1000/$AJ68,"")</f>
        <v/>
      </c>
      <c r="AC68" s="630"/>
      <c r="AD68" s="630"/>
      <c r="AE68" s="633">
        <f t="shared" si="13"/>
        <v>0</v>
      </c>
      <c r="AF68" s="630"/>
      <c r="AG68" s="630"/>
      <c r="AH68" s="630"/>
      <c r="AI68" s="633">
        <f t="shared" si="1"/>
        <v>0</v>
      </c>
      <c r="AJ68" s="630"/>
    </row>
    <row r="69" spans="2:36" ht="16.5" customHeight="1">
      <c r="B69" s="626">
        <v>60</v>
      </c>
      <c r="C69" s="627" t="s">
        <v>142</v>
      </c>
      <c r="D69" s="628" t="s">
        <v>236</v>
      </c>
      <c r="E69" s="633">
        <f t="shared" si="78"/>
        <v>0</v>
      </c>
      <c r="F69" s="633">
        <f t="shared" si="79"/>
        <v>0</v>
      </c>
      <c r="G69" s="633">
        <f t="shared" si="80"/>
        <v>0</v>
      </c>
      <c r="H69" s="633">
        <f t="shared" si="81"/>
        <v>0</v>
      </c>
      <c r="I69" s="657"/>
      <c r="J69" s="657"/>
      <c r="K69" s="657"/>
      <c r="L69" s="657"/>
      <c r="M69" s="630"/>
      <c r="N69" s="630"/>
      <c r="O69" s="630"/>
      <c r="P69" s="630"/>
      <c r="Q69" s="657"/>
      <c r="R69" s="657"/>
      <c r="S69" s="657"/>
      <c r="T69" s="657"/>
      <c r="U69" s="629" t="str">
        <f t="shared" si="82"/>
        <v/>
      </c>
      <c r="V69" s="629" t="str">
        <f t="shared" si="83"/>
        <v/>
      </c>
      <c r="W69" s="629" t="str">
        <f t="shared" si="84"/>
        <v/>
      </c>
      <c r="X69" s="629" t="str">
        <f t="shared" si="85"/>
        <v/>
      </c>
      <c r="Y69" s="629" t="str">
        <f t="shared" si="86"/>
        <v/>
      </c>
      <c r="Z69" s="629" t="str">
        <f t="shared" si="87"/>
        <v/>
      </c>
      <c r="AA69" s="629" t="str">
        <f t="shared" si="88"/>
        <v/>
      </c>
      <c r="AB69" s="629" t="str">
        <f t="shared" si="89"/>
        <v/>
      </c>
      <c r="AC69" s="630"/>
      <c r="AD69" s="630"/>
      <c r="AE69" s="633">
        <f t="shared" si="13"/>
        <v>0</v>
      </c>
      <c r="AF69" s="630"/>
      <c r="AG69" s="630"/>
      <c r="AH69" s="630"/>
      <c r="AI69" s="633">
        <f t="shared" si="1"/>
        <v>0</v>
      </c>
      <c r="AJ69" s="630"/>
    </row>
    <row r="70" spans="2:36" ht="16.5" customHeight="1">
      <c r="B70" s="626">
        <v>61</v>
      </c>
      <c r="C70" s="627" t="s">
        <v>143</v>
      </c>
      <c r="D70" s="628" t="s">
        <v>236</v>
      </c>
      <c r="E70" s="633">
        <f t="shared" si="78"/>
        <v>0</v>
      </c>
      <c r="F70" s="633">
        <f t="shared" si="79"/>
        <v>0</v>
      </c>
      <c r="G70" s="633">
        <f t="shared" si="80"/>
        <v>0</v>
      </c>
      <c r="H70" s="633">
        <f t="shared" si="81"/>
        <v>0</v>
      </c>
      <c r="I70" s="657"/>
      <c r="J70" s="657"/>
      <c r="K70" s="657"/>
      <c r="L70" s="657"/>
      <c r="M70" s="630"/>
      <c r="N70" s="630"/>
      <c r="O70" s="630"/>
      <c r="P70" s="630"/>
      <c r="Q70" s="657"/>
      <c r="R70" s="657"/>
      <c r="S70" s="657"/>
      <c r="T70" s="657"/>
      <c r="U70" s="629" t="str">
        <f t="shared" si="82"/>
        <v/>
      </c>
      <c r="V70" s="629" t="str">
        <f t="shared" si="83"/>
        <v/>
      </c>
      <c r="W70" s="629" t="str">
        <f t="shared" si="84"/>
        <v/>
      </c>
      <c r="X70" s="629" t="str">
        <f t="shared" si="85"/>
        <v/>
      </c>
      <c r="Y70" s="629" t="str">
        <f t="shared" si="86"/>
        <v/>
      </c>
      <c r="Z70" s="629" t="str">
        <f t="shared" si="87"/>
        <v/>
      </c>
      <c r="AA70" s="629" t="str">
        <f t="shared" si="88"/>
        <v/>
      </c>
      <c r="AB70" s="629" t="str">
        <f t="shared" si="89"/>
        <v/>
      </c>
      <c r="AC70" s="630"/>
      <c r="AD70" s="630"/>
      <c r="AE70" s="633">
        <f t="shared" si="13"/>
        <v>0</v>
      </c>
      <c r="AF70" s="630"/>
      <c r="AG70" s="630"/>
      <c r="AH70" s="630"/>
      <c r="AI70" s="633">
        <f t="shared" si="1"/>
        <v>0</v>
      </c>
      <c r="AJ70" s="630"/>
    </row>
    <row r="71" spans="2:36" ht="16.5" customHeight="1">
      <c r="B71" s="626">
        <v>62</v>
      </c>
      <c r="C71" s="627" t="s">
        <v>144</v>
      </c>
      <c r="D71" s="628" t="s">
        <v>236</v>
      </c>
      <c r="E71" s="633">
        <f t="shared" si="78"/>
        <v>0</v>
      </c>
      <c r="F71" s="633">
        <f t="shared" si="79"/>
        <v>0</v>
      </c>
      <c r="G71" s="633">
        <f t="shared" si="80"/>
        <v>0</v>
      </c>
      <c r="H71" s="633">
        <f t="shared" si="81"/>
        <v>0</v>
      </c>
      <c r="I71" s="657"/>
      <c r="J71" s="657"/>
      <c r="K71" s="657"/>
      <c r="L71" s="657"/>
      <c r="M71" s="630"/>
      <c r="N71" s="630"/>
      <c r="O71" s="630"/>
      <c r="P71" s="630"/>
      <c r="Q71" s="657"/>
      <c r="R71" s="657"/>
      <c r="S71" s="657"/>
      <c r="T71" s="657"/>
      <c r="U71" s="629" t="str">
        <f t="shared" si="82"/>
        <v/>
      </c>
      <c r="V71" s="629" t="str">
        <f t="shared" si="83"/>
        <v/>
      </c>
      <c r="W71" s="629" t="str">
        <f t="shared" si="84"/>
        <v/>
      </c>
      <c r="X71" s="629" t="str">
        <f t="shared" si="85"/>
        <v/>
      </c>
      <c r="Y71" s="629" t="str">
        <f t="shared" si="86"/>
        <v/>
      </c>
      <c r="Z71" s="629" t="str">
        <f t="shared" si="87"/>
        <v/>
      </c>
      <c r="AA71" s="629" t="str">
        <f t="shared" si="88"/>
        <v/>
      </c>
      <c r="AB71" s="629" t="str">
        <f t="shared" si="89"/>
        <v/>
      </c>
      <c r="AC71" s="630"/>
      <c r="AD71" s="630"/>
      <c r="AE71" s="633">
        <f t="shared" si="13"/>
        <v>0</v>
      </c>
      <c r="AF71" s="630"/>
      <c r="AG71" s="630"/>
      <c r="AH71" s="630"/>
      <c r="AI71" s="633">
        <f t="shared" si="1"/>
        <v>0</v>
      </c>
      <c r="AJ71" s="630"/>
    </row>
    <row r="72" spans="2:36" ht="16.5" customHeight="1">
      <c r="B72" s="626">
        <v>63</v>
      </c>
      <c r="C72" s="627" t="s">
        <v>145</v>
      </c>
      <c r="D72" s="628" t="s">
        <v>236</v>
      </c>
      <c r="E72" s="633">
        <f t="shared" si="78"/>
        <v>0</v>
      </c>
      <c r="F72" s="633">
        <f t="shared" si="79"/>
        <v>0</v>
      </c>
      <c r="G72" s="633">
        <f t="shared" si="80"/>
        <v>0</v>
      </c>
      <c r="H72" s="633">
        <f t="shared" si="81"/>
        <v>0</v>
      </c>
      <c r="I72" s="657"/>
      <c r="J72" s="657"/>
      <c r="K72" s="657"/>
      <c r="L72" s="657"/>
      <c r="M72" s="630"/>
      <c r="N72" s="630"/>
      <c r="O72" s="630"/>
      <c r="P72" s="630"/>
      <c r="Q72" s="657"/>
      <c r="R72" s="657"/>
      <c r="S72" s="657"/>
      <c r="T72" s="657"/>
      <c r="U72" s="629" t="str">
        <f t="shared" si="82"/>
        <v/>
      </c>
      <c r="V72" s="629" t="str">
        <f t="shared" si="83"/>
        <v/>
      </c>
      <c r="W72" s="629" t="str">
        <f t="shared" si="84"/>
        <v/>
      </c>
      <c r="X72" s="629" t="str">
        <f t="shared" si="85"/>
        <v/>
      </c>
      <c r="Y72" s="629" t="str">
        <f t="shared" si="86"/>
        <v/>
      </c>
      <c r="Z72" s="629" t="str">
        <f t="shared" si="87"/>
        <v/>
      </c>
      <c r="AA72" s="629" t="str">
        <f t="shared" si="88"/>
        <v/>
      </c>
      <c r="AB72" s="629" t="str">
        <f t="shared" si="89"/>
        <v/>
      </c>
      <c r="AC72" s="630"/>
      <c r="AD72" s="630"/>
      <c r="AE72" s="633">
        <f t="shared" si="13"/>
        <v>0</v>
      </c>
      <c r="AF72" s="630"/>
      <c r="AG72" s="630"/>
      <c r="AH72" s="630"/>
      <c r="AI72" s="633">
        <f t="shared" si="1"/>
        <v>0</v>
      </c>
      <c r="AJ72" s="630"/>
    </row>
    <row r="73" spans="2:36" ht="16.5" customHeight="1">
      <c r="B73" s="626">
        <v>64</v>
      </c>
      <c r="C73" s="627" t="s">
        <v>146</v>
      </c>
      <c r="D73" s="628" t="s">
        <v>236</v>
      </c>
      <c r="E73" s="633">
        <f t="shared" si="78"/>
        <v>0</v>
      </c>
      <c r="F73" s="633">
        <f t="shared" si="79"/>
        <v>0</v>
      </c>
      <c r="G73" s="633">
        <f t="shared" si="80"/>
        <v>0</v>
      </c>
      <c r="H73" s="633">
        <f t="shared" si="81"/>
        <v>0</v>
      </c>
      <c r="I73" s="657"/>
      <c r="J73" s="657"/>
      <c r="K73" s="657"/>
      <c r="L73" s="657"/>
      <c r="M73" s="630"/>
      <c r="N73" s="630"/>
      <c r="O73" s="630"/>
      <c r="P73" s="630"/>
      <c r="Q73" s="657"/>
      <c r="R73" s="657"/>
      <c r="S73" s="657"/>
      <c r="T73" s="657"/>
      <c r="U73" s="629" t="str">
        <f t="shared" si="82"/>
        <v/>
      </c>
      <c r="V73" s="629" t="str">
        <f t="shared" si="83"/>
        <v/>
      </c>
      <c r="W73" s="629" t="str">
        <f t="shared" si="84"/>
        <v/>
      </c>
      <c r="X73" s="629" t="str">
        <f t="shared" si="85"/>
        <v/>
      </c>
      <c r="Y73" s="629" t="str">
        <f t="shared" si="86"/>
        <v/>
      </c>
      <c r="Z73" s="629" t="str">
        <f t="shared" si="87"/>
        <v/>
      </c>
      <c r="AA73" s="629" t="str">
        <f t="shared" si="88"/>
        <v/>
      </c>
      <c r="AB73" s="629" t="str">
        <f t="shared" si="89"/>
        <v/>
      </c>
      <c r="AC73" s="630"/>
      <c r="AD73" s="630"/>
      <c r="AE73" s="633">
        <f t="shared" si="13"/>
        <v>0</v>
      </c>
      <c r="AF73" s="630"/>
      <c r="AG73" s="630"/>
      <c r="AH73" s="630"/>
      <c r="AI73" s="633">
        <f t="shared" si="1"/>
        <v>0</v>
      </c>
      <c r="AJ73" s="630"/>
    </row>
    <row r="74" spans="2:36" ht="16.5" customHeight="1">
      <c r="B74" s="626">
        <v>65</v>
      </c>
      <c r="C74" s="634" t="s">
        <v>147</v>
      </c>
      <c r="D74" s="635" t="s">
        <v>527</v>
      </c>
      <c r="E74" s="636"/>
      <c r="F74" s="636"/>
      <c r="G74" s="636"/>
      <c r="H74" s="636"/>
      <c r="I74" s="636"/>
      <c r="J74" s="636"/>
      <c r="K74" s="636"/>
      <c r="L74" s="636"/>
      <c r="M74" s="636"/>
      <c r="N74" s="636"/>
      <c r="O74" s="636"/>
      <c r="P74" s="636"/>
      <c r="Q74" s="636"/>
      <c r="R74" s="636"/>
      <c r="S74" s="636"/>
      <c r="T74" s="636"/>
      <c r="U74" s="636"/>
      <c r="V74" s="636"/>
      <c r="W74" s="636"/>
      <c r="X74" s="636"/>
      <c r="Y74" s="636"/>
      <c r="Z74" s="636"/>
      <c r="AA74" s="636"/>
      <c r="AB74" s="636"/>
      <c r="AC74" s="636"/>
      <c r="AD74" s="636"/>
      <c r="AE74" s="636"/>
      <c r="AF74" s="636"/>
      <c r="AG74" s="636"/>
      <c r="AH74" s="636"/>
      <c r="AI74" s="636"/>
      <c r="AJ74" s="636"/>
    </row>
    <row r="75" spans="2:36" ht="16.5" customHeight="1">
      <c r="B75" s="626">
        <v>66</v>
      </c>
      <c r="C75" s="627" t="s">
        <v>148</v>
      </c>
      <c r="D75" s="628" t="s">
        <v>236</v>
      </c>
      <c r="E75" s="633">
        <f t="shared" ref="E75:E76" si="90">SUM(I75,M75,Q75)</f>
        <v>0</v>
      </c>
      <c r="F75" s="633">
        <f t="shared" ref="F75:F76" si="91">SUM(J75,N75,R75)</f>
        <v>0</v>
      </c>
      <c r="G75" s="633">
        <f t="shared" ref="G75:G76" si="92">SUM(K75,O75,S75)</f>
        <v>0</v>
      </c>
      <c r="H75" s="633">
        <f t="shared" ref="H75:H76" si="93">SUM(L75,P75,T75)</f>
        <v>0</v>
      </c>
      <c r="I75" s="657"/>
      <c r="J75" s="657"/>
      <c r="K75" s="657"/>
      <c r="L75" s="657"/>
      <c r="M75" s="630"/>
      <c r="N75" s="630"/>
      <c r="O75" s="630"/>
      <c r="P75" s="630"/>
      <c r="Q75" s="657"/>
      <c r="R75" s="657"/>
      <c r="S75" s="657"/>
      <c r="T75" s="657"/>
      <c r="U75" s="629" t="str">
        <f t="shared" ref="U75:U76" si="94">IFERROR(E75*1000/$AE75,"")</f>
        <v/>
      </c>
      <c r="V75" s="629" t="str">
        <f t="shared" ref="V75:V76" si="95">IFERROR(F75*1000/$AE75,"")</f>
        <v/>
      </c>
      <c r="W75" s="629" t="str">
        <f t="shared" ref="W75:W76" si="96">IFERROR(G75*1000/$AF75,"")</f>
        <v/>
      </c>
      <c r="X75" s="629" t="str">
        <f t="shared" ref="X75:X76" si="97">IFERROR(H75*1000/$AF75,"")</f>
        <v/>
      </c>
      <c r="Y75" s="629" t="str">
        <f t="shared" ref="Y75:Y76" si="98">IFERROR(E75*1000*1000/$AI75,"")</f>
        <v/>
      </c>
      <c r="Z75" s="629" t="str">
        <f t="shared" ref="Z75:Z76" si="99">IFERROR(F75*1000*1000/$AI75,"")</f>
        <v/>
      </c>
      <c r="AA75" s="629" t="str">
        <f t="shared" ref="AA75:AA76" si="100">IFERROR(G75*1000*1000/$AJ75,"")</f>
        <v/>
      </c>
      <c r="AB75" s="629" t="str">
        <f t="shared" ref="AB75:AB76" si="101">IFERROR(H75*1000*1000/$AJ75,"")</f>
        <v/>
      </c>
      <c r="AC75" s="630"/>
      <c r="AD75" s="630"/>
      <c r="AE75" s="633">
        <f t="shared" ref="AE75:AE112" si="102">SUM(AC75:AD75)</f>
        <v>0</v>
      </c>
      <c r="AF75" s="630"/>
      <c r="AG75" s="630"/>
      <c r="AH75" s="630"/>
      <c r="AI75" s="633">
        <f t="shared" ref="AI75:AI112" si="103">SUM(AG75:AH75)</f>
        <v>0</v>
      </c>
      <c r="AJ75" s="630"/>
    </row>
    <row r="76" spans="2:36" ht="16.5" customHeight="1">
      <c r="B76" s="626">
        <v>67</v>
      </c>
      <c r="C76" s="627" t="s">
        <v>149</v>
      </c>
      <c r="D76" s="628" t="s">
        <v>236</v>
      </c>
      <c r="E76" s="633">
        <f t="shared" si="90"/>
        <v>0</v>
      </c>
      <c r="F76" s="633">
        <f t="shared" si="91"/>
        <v>0</v>
      </c>
      <c r="G76" s="633">
        <f t="shared" si="92"/>
        <v>0</v>
      </c>
      <c r="H76" s="633">
        <f t="shared" si="93"/>
        <v>0</v>
      </c>
      <c r="I76" s="657"/>
      <c r="J76" s="657"/>
      <c r="K76" s="657"/>
      <c r="L76" s="657"/>
      <c r="M76" s="630"/>
      <c r="N76" s="630"/>
      <c r="O76" s="630"/>
      <c r="P76" s="630"/>
      <c r="Q76" s="657"/>
      <c r="R76" s="657"/>
      <c r="S76" s="657"/>
      <c r="T76" s="657"/>
      <c r="U76" s="629" t="str">
        <f t="shared" si="94"/>
        <v/>
      </c>
      <c r="V76" s="629" t="str">
        <f t="shared" si="95"/>
        <v/>
      </c>
      <c r="W76" s="629" t="str">
        <f t="shared" si="96"/>
        <v/>
      </c>
      <c r="X76" s="629" t="str">
        <f t="shared" si="97"/>
        <v/>
      </c>
      <c r="Y76" s="629" t="str">
        <f t="shared" si="98"/>
        <v/>
      </c>
      <c r="Z76" s="629" t="str">
        <f t="shared" si="99"/>
        <v/>
      </c>
      <c r="AA76" s="629" t="str">
        <f t="shared" si="100"/>
        <v/>
      </c>
      <c r="AB76" s="629" t="str">
        <f t="shared" si="101"/>
        <v/>
      </c>
      <c r="AC76" s="630"/>
      <c r="AD76" s="630"/>
      <c r="AE76" s="633">
        <f t="shared" si="102"/>
        <v>0</v>
      </c>
      <c r="AF76" s="630"/>
      <c r="AG76" s="630"/>
      <c r="AH76" s="630"/>
      <c r="AI76" s="633">
        <f t="shared" si="103"/>
        <v>0</v>
      </c>
      <c r="AJ76" s="630"/>
    </row>
    <row r="77" spans="2:36" ht="16.5" customHeight="1">
      <c r="B77" s="626">
        <v>68</v>
      </c>
      <c r="C77" s="634" t="s">
        <v>150</v>
      </c>
      <c r="D77" s="635" t="s">
        <v>527</v>
      </c>
      <c r="E77" s="636"/>
      <c r="F77" s="636"/>
      <c r="G77" s="636"/>
      <c r="H77" s="636"/>
      <c r="I77" s="636"/>
      <c r="J77" s="636"/>
      <c r="K77" s="636"/>
      <c r="L77" s="636"/>
      <c r="M77" s="636"/>
      <c r="N77" s="636"/>
      <c r="O77" s="636"/>
      <c r="P77" s="636"/>
      <c r="Q77" s="636"/>
      <c r="R77" s="636"/>
      <c r="S77" s="636"/>
      <c r="T77" s="636"/>
      <c r="U77" s="636"/>
      <c r="V77" s="636"/>
      <c r="W77" s="636"/>
      <c r="X77" s="636"/>
      <c r="Y77" s="636"/>
      <c r="Z77" s="636"/>
      <c r="AA77" s="636"/>
      <c r="AB77" s="636"/>
      <c r="AC77" s="636"/>
      <c r="AD77" s="636"/>
      <c r="AE77" s="636"/>
      <c r="AF77" s="636"/>
      <c r="AG77" s="636"/>
      <c r="AH77" s="636"/>
      <c r="AI77" s="636"/>
      <c r="AJ77" s="636"/>
    </row>
    <row r="78" spans="2:36" ht="16.5" customHeight="1">
      <c r="B78" s="626">
        <v>69</v>
      </c>
      <c r="C78" s="627" t="s">
        <v>151</v>
      </c>
      <c r="D78" s="628" t="s">
        <v>236</v>
      </c>
      <c r="E78" s="633">
        <f>SUM(I78,M78,Q78)</f>
        <v>0</v>
      </c>
      <c r="F78" s="633">
        <f t="shared" ref="F78" si="104">SUM(J78,N78,R78)</f>
        <v>0</v>
      </c>
      <c r="G78" s="633">
        <f t="shared" ref="G78" si="105">SUM(K78,O78,S78)</f>
        <v>0</v>
      </c>
      <c r="H78" s="633">
        <f t="shared" ref="H78" si="106">SUM(L78,P78,T78)</f>
        <v>0</v>
      </c>
      <c r="I78" s="657"/>
      <c r="J78" s="657"/>
      <c r="K78" s="657"/>
      <c r="L78" s="657"/>
      <c r="M78" s="630"/>
      <c r="N78" s="630"/>
      <c r="O78" s="630"/>
      <c r="P78" s="630"/>
      <c r="Q78" s="657"/>
      <c r="R78" s="657"/>
      <c r="S78" s="657"/>
      <c r="T78" s="657"/>
      <c r="U78" s="629" t="str">
        <f>IFERROR(E78*1000/$AE78,"")</f>
        <v/>
      </c>
      <c r="V78" s="629" t="str">
        <f>IFERROR(F78*1000/$AE78,"")</f>
        <v/>
      </c>
      <c r="W78" s="629" t="str">
        <f>IFERROR(G78*1000/$AF78,"")</f>
        <v/>
      </c>
      <c r="X78" s="629" t="str">
        <f>IFERROR(H78*1000/$AF78,"")</f>
        <v/>
      </c>
      <c r="Y78" s="629" t="str">
        <f>IFERROR(E78*1000*1000/$AI78,"")</f>
        <v/>
      </c>
      <c r="Z78" s="629" t="str">
        <f>IFERROR(F78*1000*1000/$AI78,"")</f>
        <v/>
      </c>
      <c r="AA78" s="629" t="str">
        <f>IFERROR(G78*1000*1000/$AJ78,"")</f>
        <v/>
      </c>
      <c r="AB78" s="629" t="str">
        <f>IFERROR(H78*1000*1000/$AJ78,"")</f>
        <v/>
      </c>
      <c r="AC78" s="630"/>
      <c r="AD78" s="630"/>
      <c r="AE78" s="633">
        <f t="shared" si="102"/>
        <v>0</v>
      </c>
      <c r="AF78" s="630"/>
      <c r="AG78" s="630"/>
      <c r="AH78" s="630"/>
      <c r="AI78" s="633">
        <f t="shared" si="103"/>
        <v>0</v>
      </c>
      <c r="AJ78" s="630"/>
    </row>
    <row r="79" spans="2:36" ht="16.5" customHeight="1">
      <c r="B79" s="626">
        <v>70</v>
      </c>
      <c r="C79" s="634" t="s">
        <v>152</v>
      </c>
      <c r="D79" s="635" t="s">
        <v>527</v>
      </c>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row>
    <row r="80" spans="2:36" ht="16.5" customHeight="1">
      <c r="B80" s="626">
        <v>71</v>
      </c>
      <c r="C80" s="627" t="s">
        <v>153</v>
      </c>
      <c r="D80" s="628" t="s">
        <v>236</v>
      </c>
      <c r="E80" s="633">
        <f>SUM(I80,M80,Q80)</f>
        <v>0</v>
      </c>
      <c r="F80" s="633">
        <f t="shared" ref="F80" si="107">SUM(J80,N80,R80)</f>
        <v>0</v>
      </c>
      <c r="G80" s="633">
        <f t="shared" ref="G80" si="108">SUM(K80,O80,S80)</f>
        <v>0</v>
      </c>
      <c r="H80" s="633">
        <f t="shared" ref="H80" si="109">SUM(L80,P80,T80)</f>
        <v>0</v>
      </c>
      <c r="I80" s="657"/>
      <c r="J80" s="657"/>
      <c r="K80" s="657"/>
      <c r="L80" s="657"/>
      <c r="M80" s="630"/>
      <c r="N80" s="630"/>
      <c r="O80" s="630"/>
      <c r="P80" s="630"/>
      <c r="Q80" s="657"/>
      <c r="R80" s="657"/>
      <c r="S80" s="657"/>
      <c r="T80" s="657"/>
      <c r="U80" s="629" t="str">
        <f>IFERROR(E80*1000/$AE80,"")</f>
        <v/>
      </c>
      <c r="V80" s="629" t="str">
        <f>IFERROR(F80*1000/$AE80,"")</f>
        <v/>
      </c>
      <c r="W80" s="629" t="str">
        <f>IFERROR(G80*1000/$AF80,"")</f>
        <v/>
      </c>
      <c r="X80" s="629" t="str">
        <f>IFERROR(H80*1000/$AF80,"")</f>
        <v/>
      </c>
      <c r="Y80" s="629" t="str">
        <f>IFERROR(E80*1000*1000/$AI80,"")</f>
        <v/>
      </c>
      <c r="Z80" s="629" t="str">
        <f>IFERROR(F80*1000*1000/$AI80,"")</f>
        <v/>
      </c>
      <c r="AA80" s="629" t="str">
        <f>IFERROR(G80*1000*1000/$AJ80,"")</f>
        <v/>
      </c>
      <c r="AB80" s="629" t="str">
        <f>IFERROR(H80*1000*1000/$AJ80,"")</f>
        <v/>
      </c>
      <c r="AC80" s="630"/>
      <c r="AD80" s="630"/>
      <c r="AE80" s="633">
        <f t="shared" si="102"/>
        <v>0</v>
      </c>
      <c r="AF80" s="630"/>
      <c r="AG80" s="630"/>
      <c r="AH80" s="630"/>
      <c r="AI80" s="633">
        <f t="shared" si="103"/>
        <v>0</v>
      </c>
      <c r="AJ80" s="630"/>
    </row>
    <row r="81" spans="2:36" ht="16.5" customHeight="1">
      <c r="B81" s="626">
        <v>72</v>
      </c>
      <c r="C81" s="634" t="s">
        <v>154</v>
      </c>
      <c r="D81" s="635" t="s">
        <v>527</v>
      </c>
      <c r="E81" s="636"/>
      <c r="F81" s="636"/>
      <c r="G81" s="636"/>
      <c r="H81" s="636"/>
      <c r="I81" s="636"/>
      <c r="J81" s="636"/>
      <c r="K81" s="636"/>
      <c r="L81" s="636"/>
      <c r="M81" s="636"/>
      <c r="N81" s="636"/>
      <c r="O81" s="636"/>
      <c r="P81" s="636"/>
      <c r="Q81" s="636"/>
      <c r="R81" s="636"/>
      <c r="S81" s="636"/>
      <c r="T81" s="636"/>
      <c r="U81" s="636"/>
      <c r="V81" s="636"/>
      <c r="W81" s="636"/>
      <c r="X81" s="636"/>
      <c r="Y81" s="636"/>
      <c r="Z81" s="636"/>
      <c r="AA81" s="636"/>
      <c r="AB81" s="636"/>
      <c r="AC81" s="636"/>
      <c r="AD81" s="636"/>
      <c r="AE81" s="636"/>
      <c r="AF81" s="636"/>
      <c r="AG81" s="636"/>
      <c r="AH81" s="636"/>
      <c r="AI81" s="636"/>
      <c r="AJ81" s="636"/>
    </row>
    <row r="82" spans="2:36" ht="16.5" customHeight="1">
      <c r="B82" s="626">
        <v>73</v>
      </c>
      <c r="C82" s="634" t="s">
        <v>155</v>
      </c>
      <c r="D82" s="635" t="s">
        <v>527</v>
      </c>
      <c r="E82" s="636"/>
      <c r="F82" s="636"/>
      <c r="G82" s="636"/>
      <c r="H82" s="636"/>
      <c r="I82" s="636"/>
      <c r="J82" s="636"/>
      <c r="K82" s="636"/>
      <c r="L82" s="636"/>
      <c r="M82" s="636"/>
      <c r="N82" s="636"/>
      <c r="O82" s="636"/>
      <c r="P82" s="636"/>
      <c r="Q82" s="636"/>
      <c r="R82" s="636"/>
      <c r="S82" s="636"/>
      <c r="T82" s="636"/>
      <c r="U82" s="636"/>
      <c r="V82" s="636"/>
      <c r="W82" s="636"/>
      <c r="X82" s="636"/>
      <c r="Y82" s="636"/>
      <c r="Z82" s="636"/>
      <c r="AA82" s="636"/>
      <c r="AB82" s="636"/>
      <c r="AC82" s="636"/>
      <c r="AD82" s="636"/>
      <c r="AE82" s="636"/>
      <c r="AF82" s="636"/>
      <c r="AG82" s="636"/>
      <c r="AH82" s="636"/>
      <c r="AI82" s="636"/>
      <c r="AJ82" s="636"/>
    </row>
    <row r="83" spans="2:36" ht="16.5" customHeight="1">
      <c r="B83" s="626">
        <v>74</v>
      </c>
      <c r="C83" s="627" t="s">
        <v>156</v>
      </c>
      <c r="D83" s="628" t="s">
        <v>236</v>
      </c>
      <c r="E83" s="633">
        <f t="shared" ref="E83:E86" si="110">SUM(I83,M83,Q83)</f>
        <v>0</v>
      </c>
      <c r="F83" s="633">
        <f t="shared" ref="F83:F86" si="111">SUM(J83,N83,R83)</f>
        <v>0</v>
      </c>
      <c r="G83" s="633">
        <f t="shared" ref="G83:G86" si="112">SUM(K83,O83,S83)</f>
        <v>0</v>
      </c>
      <c r="H83" s="633">
        <f t="shared" ref="H83:H86" si="113">SUM(L83,P83,T83)</f>
        <v>0</v>
      </c>
      <c r="I83" s="657"/>
      <c r="J83" s="657"/>
      <c r="K83" s="657"/>
      <c r="L83" s="657"/>
      <c r="M83" s="630"/>
      <c r="N83" s="630"/>
      <c r="O83" s="630"/>
      <c r="P83" s="630"/>
      <c r="Q83" s="657"/>
      <c r="R83" s="657"/>
      <c r="S83" s="657"/>
      <c r="T83" s="657"/>
      <c r="U83" s="629" t="str">
        <f t="shared" ref="U83:U86" si="114">IFERROR(E83*1000/$AE83,"")</f>
        <v/>
      </c>
      <c r="V83" s="629" t="str">
        <f t="shared" ref="V83:V86" si="115">IFERROR(F83*1000/$AE83,"")</f>
        <v/>
      </c>
      <c r="W83" s="629" t="str">
        <f t="shared" ref="W83:W86" si="116">IFERROR(G83*1000/$AF83,"")</f>
        <v/>
      </c>
      <c r="X83" s="629" t="str">
        <f t="shared" ref="X83:X86" si="117">IFERROR(H83*1000/$AF83,"")</f>
        <v/>
      </c>
      <c r="Y83" s="629" t="str">
        <f t="shared" ref="Y83:Y86" si="118">IFERROR(E83*1000*1000/$AI83,"")</f>
        <v/>
      </c>
      <c r="Z83" s="629" t="str">
        <f t="shared" ref="Z83:Z86" si="119">IFERROR(F83*1000*1000/$AI83,"")</f>
        <v/>
      </c>
      <c r="AA83" s="629" t="str">
        <f t="shared" ref="AA83:AA86" si="120">IFERROR(G83*1000*1000/$AJ83,"")</f>
        <v/>
      </c>
      <c r="AB83" s="629" t="str">
        <f t="shared" ref="AB83:AB86" si="121">IFERROR(H83*1000*1000/$AJ83,"")</f>
        <v/>
      </c>
      <c r="AC83" s="630"/>
      <c r="AD83" s="630"/>
      <c r="AE83" s="633">
        <f t="shared" si="102"/>
        <v>0</v>
      </c>
      <c r="AF83" s="630"/>
      <c r="AG83" s="630"/>
      <c r="AH83" s="630"/>
      <c r="AI83" s="633">
        <f t="shared" si="103"/>
        <v>0</v>
      </c>
      <c r="AJ83" s="630"/>
    </row>
    <row r="84" spans="2:36" ht="16.5" customHeight="1">
      <c r="B84" s="626">
        <v>75</v>
      </c>
      <c r="C84" s="627" t="s">
        <v>157</v>
      </c>
      <c r="D84" s="628" t="s">
        <v>236</v>
      </c>
      <c r="E84" s="633">
        <f t="shared" si="110"/>
        <v>0</v>
      </c>
      <c r="F84" s="633">
        <f t="shared" si="111"/>
        <v>0</v>
      </c>
      <c r="G84" s="633">
        <f t="shared" si="112"/>
        <v>0</v>
      </c>
      <c r="H84" s="633">
        <f t="shared" si="113"/>
        <v>0</v>
      </c>
      <c r="I84" s="657"/>
      <c r="J84" s="657"/>
      <c r="K84" s="657"/>
      <c r="L84" s="657"/>
      <c r="M84" s="630"/>
      <c r="N84" s="630"/>
      <c r="O84" s="630"/>
      <c r="P84" s="630"/>
      <c r="Q84" s="657"/>
      <c r="R84" s="657"/>
      <c r="S84" s="657"/>
      <c r="T84" s="657"/>
      <c r="U84" s="629" t="str">
        <f t="shared" si="114"/>
        <v/>
      </c>
      <c r="V84" s="629" t="str">
        <f t="shared" si="115"/>
        <v/>
      </c>
      <c r="W84" s="629" t="str">
        <f t="shared" si="116"/>
        <v/>
      </c>
      <c r="X84" s="629" t="str">
        <f t="shared" si="117"/>
        <v/>
      </c>
      <c r="Y84" s="629" t="str">
        <f t="shared" si="118"/>
        <v/>
      </c>
      <c r="Z84" s="629" t="str">
        <f t="shared" si="119"/>
        <v/>
      </c>
      <c r="AA84" s="629" t="str">
        <f t="shared" si="120"/>
        <v/>
      </c>
      <c r="AB84" s="629" t="str">
        <f t="shared" si="121"/>
        <v/>
      </c>
      <c r="AC84" s="630"/>
      <c r="AD84" s="630"/>
      <c r="AE84" s="633">
        <f t="shared" si="102"/>
        <v>0</v>
      </c>
      <c r="AF84" s="630"/>
      <c r="AG84" s="630"/>
      <c r="AH84" s="630"/>
      <c r="AI84" s="633">
        <f t="shared" si="103"/>
        <v>0</v>
      </c>
      <c r="AJ84" s="630"/>
    </row>
    <row r="85" spans="2:36" ht="16.5" customHeight="1">
      <c r="B85" s="626">
        <v>76</v>
      </c>
      <c r="C85" s="627" t="s">
        <v>158</v>
      </c>
      <c r="D85" s="628" t="s">
        <v>236</v>
      </c>
      <c r="E85" s="633">
        <f t="shared" si="110"/>
        <v>0</v>
      </c>
      <c r="F85" s="633">
        <f t="shared" si="111"/>
        <v>0</v>
      </c>
      <c r="G85" s="633">
        <f t="shared" si="112"/>
        <v>0</v>
      </c>
      <c r="H85" s="633">
        <f t="shared" si="113"/>
        <v>0</v>
      </c>
      <c r="I85" s="657"/>
      <c r="J85" s="657"/>
      <c r="K85" s="657"/>
      <c r="L85" s="657"/>
      <c r="M85" s="630"/>
      <c r="N85" s="630"/>
      <c r="O85" s="630"/>
      <c r="P85" s="630"/>
      <c r="Q85" s="657"/>
      <c r="R85" s="657"/>
      <c r="S85" s="657"/>
      <c r="T85" s="657"/>
      <c r="U85" s="629" t="str">
        <f t="shared" si="114"/>
        <v/>
      </c>
      <c r="V85" s="629" t="str">
        <f t="shared" si="115"/>
        <v/>
      </c>
      <c r="W85" s="629" t="str">
        <f t="shared" si="116"/>
        <v/>
      </c>
      <c r="X85" s="629" t="str">
        <f t="shared" si="117"/>
        <v/>
      </c>
      <c r="Y85" s="629" t="str">
        <f t="shared" si="118"/>
        <v/>
      </c>
      <c r="Z85" s="629" t="str">
        <f t="shared" si="119"/>
        <v/>
      </c>
      <c r="AA85" s="629" t="str">
        <f t="shared" si="120"/>
        <v/>
      </c>
      <c r="AB85" s="629" t="str">
        <f t="shared" si="121"/>
        <v/>
      </c>
      <c r="AC85" s="630"/>
      <c r="AD85" s="630"/>
      <c r="AE85" s="633">
        <f t="shared" si="102"/>
        <v>0</v>
      </c>
      <c r="AF85" s="630"/>
      <c r="AG85" s="630"/>
      <c r="AH85" s="630"/>
      <c r="AI85" s="633">
        <f t="shared" si="103"/>
        <v>0</v>
      </c>
      <c r="AJ85" s="630"/>
    </row>
    <row r="86" spans="2:36" ht="16.5" customHeight="1">
      <c r="B86" s="626">
        <v>77</v>
      </c>
      <c r="C86" s="627" t="s">
        <v>159</v>
      </c>
      <c r="D86" s="628" t="s">
        <v>236</v>
      </c>
      <c r="E86" s="633">
        <f t="shared" si="110"/>
        <v>0</v>
      </c>
      <c r="F86" s="633">
        <f t="shared" si="111"/>
        <v>0</v>
      </c>
      <c r="G86" s="633">
        <f t="shared" si="112"/>
        <v>0</v>
      </c>
      <c r="H86" s="633">
        <f t="shared" si="113"/>
        <v>0</v>
      </c>
      <c r="I86" s="657"/>
      <c r="J86" s="657"/>
      <c r="K86" s="657"/>
      <c r="L86" s="657"/>
      <c r="M86" s="630"/>
      <c r="N86" s="630"/>
      <c r="O86" s="630"/>
      <c r="P86" s="630"/>
      <c r="Q86" s="657"/>
      <c r="R86" s="657"/>
      <c r="S86" s="657"/>
      <c r="T86" s="657"/>
      <c r="U86" s="629" t="str">
        <f t="shared" si="114"/>
        <v/>
      </c>
      <c r="V86" s="629" t="str">
        <f t="shared" si="115"/>
        <v/>
      </c>
      <c r="W86" s="629" t="str">
        <f t="shared" si="116"/>
        <v/>
      </c>
      <c r="X86" s="629" t="str">
        <f t="shared" si="117"/>
        <v/>
      </c>
      <c r="Y86" s="629" t="str">
        <f t="shared" si="118"/>
        <v/>
      </c>
      <c r="Z86" s="629" t="str">
        <f t="shared" si="119"/>
        <v/>
      </c>
      <c r="AA86" s="629" t="str">
        <f t="shared" si="120"/>
        <v/>
      </c>
      <c r="AB86" s="629" t="str">
        <f t="shared" si="121"/>
        <v/>
      </c>
      <c r="AC86" s="630"/>
      <c r="AD86" s="630"/>
      <c r="AE86" s="633">
        <f t="shared" si="102"/>
        <v>0</v>
      </c>
      <c r="AF86" s="630"/>
      <c r="AG86" s="630"/>
      <c r="AH86" s="630"/>
      <c r="AI86" s="633">
        <f t="shared" si="103"/>
        <v>0</v>
      </c>
      <c r="AJ86" s="630"/>
    </row>
    <row r="87" spans="2:36" ht="16.5" customHeight="1">
      <c r="B87" s="626">
        <v>78</v>
      </c>
      <c r="C87" s="634" t="s">
        <v>160</v>
      </c>
      <c r="D87" s="635" t="s">
        <v>527</v>
      </c>
      <c r="E87" s="636"/>
      <c r="F87" s="636"/>
      <c r="G87" s="636"/>
      <c r="H87" s="636"/>
      <c r="I87" s="636"/>
      <c r="J87" s="636"/>
      <c r="K87" s="636"/>
      <c r="L87" s="636"/>
      <c r="M87" s="636"/>
      <c r="N87" s="636"/>
      <c r="O87" s="636"/>
      <c r="P87" s="636"/>
      <c r="Q87" s="636"/>
      <c r="R87" s="636"/>
      <c r="S87" s="636"/>
      <c r="T87" s="636"/>
      <c r="U87" s="636"/>
      <c r="V87" s="636"/>
      <c r="W87" s="636"/>
      <c r="X87" s="636"/>
      <c r="Y87" s="636"/>
      <c r="Z87" s="636"/>
      <c r="AA87" s="636"/>
      <c r="AB87" s="636"/>
      <c r="AC87" s="636"/>
      <c r="AD87" s="636"/>
      <c r="AE87" s="636"/>
      <c r="AF87" s="636"/>
      <c r="AG87" s="636"/>
      <c r="AH87" s="636"/>
      <c r="AI87" s="636"/>
      <c r="AJ87" s="636"/>
    </row>
    <row r="88" spans="2:36" ht="16.5" customHeight="1">
      <c r="B88" s="626">
        <v>79</v>
      </c>
      <c r="C88" s="627" t="s">
        <v>161</v>
      </c>
      <c r="D88" s="628" t="s">
        <v>236</v>
      </c>
      <c r="E88" s="633">
        <f>SUM(I88,M88,Q88)</f>
        <v>0</v>
      </c>
      <c r="F88" s="633">
        <f t="shared" ref="F88" si="122">SUM(J88,N88,R88)</f>
        <v>0</v>
      </c>
      <c r="G88" s="633">
        <f t="shared" ref="G88" si="123">SUM(K88,O88,S88)</f>
        <v>0</v>
      </c>
      <c r="H88" s="633">
        <f t="shared" ref="H88" si="124">SUM(L88,P88,T88)</f>
        <v>0</v>
      </c>
      <c r="I88" s="657"/>
      <c r="J88" s="657"/>
      <c r="K88" s="657"/>
      <c r="L88" s="657"/>
      <c r="M88" s="630"/>
      <c r="N88" s="630"/>
      <c r="O88" s="630"/>
      <c r="P88" s="630"/>
      <c r="Q88" s="657"/>
      <c r="R88" s="657"/>
      <c r="S88" s="657"/>
      <c r="T88" s="657"/>
      <c r="U88" s="629" t="str">
        <f>IFERROR(E88*1000/$AE88,"")</f>
        <v/>
      </c>
      <c r="V88" s="629" t="str">
        <f>IFERROR(F88*1000/$AE88,"")</f>
        <v/>
      </c>
      <c r="W88" s="629" t="str">
        <f>IFERROR(G88*1000/$AF88,"")</f>
        <v/>
      </c>
      <c r="X88" s="629" t="str">
        <f>IFERROR(H88*1000/$AF88,"")</f>
        <v/>
      </c>
      <c r="Y88" s="629" t="str">
        <f>IFERROR(E88*1000*1000/$AI88,"")</f>
        <v/>
      </c>
      <c r="Z88" s="629" t="str">
        <f>IFERROR(F88*1000*1000/$AI88,"")</f>
        <v/>
      </c>
      <c r="AA88" s="629" t="str">
        <f>IFERROR(G88*1000*1000/$AJ88,"")</f>
        <v/>
      </c>
      <c r="AB88" s="629" t="str">
        <f>IFERROR(H88*1000*1000/$AJ88,"")</f>
        <v/>
      </c>
      <c r="AC88" s="630"/>
      <c r="AD88" s="630"/>
      <c r="AE88" s="633">
        <f t="shared" si="102"/>
        <v>0</v>
      </c>
      <c r="AF88" s="630"/>
      <c r="AG88" s="630"/>
      <c r="AH88" s="630"/>
      <c r="AI88" s="633">
        <f t="shared" si="103"/>
        <v>0</v>
      </c>
      <c r="AJ88" s="630"/>
    </row>
    <row r="89" spans="2:36" ht="16.5" customHeight="1">
      <c r="B89" s="626">
        <v>80</v>
      </c>
      <c r="C89" s="634" t="s">
        <v>162</v>
      </c>
      <c r="D89" s="635" t="s">
        <v>527</v>
      </c>
      <c r="E89" s="636"/>
      <c r="F89" s="636"/>
      <c r="G89" s="636"/>
      <c r="H89" s="636"/>
      <c r="I89" s="636"/>
      <c r="J89" s="636"/>
      <c r="K89" s="636"/>
      <c r="L89" s="636"/>
      <c r="M89" s="636"/>
      <c r="N89" s="636"/>
      <c r="O89" s="636"/>
      <c r="P89" s="636"/>
      <c r="Q89" s="636"/>
      <c r="R89" s="636"/>
      <c r="S89" s="636"/>
      <c r="T89" s="636"/>
      <c r="U89" s="636"/>
      <c r="V89" s="636"/>
      <c r="W89" s="636"/>
      <c r="X89" s="636"/>
      <c r="Y89" s="636"/>
      <c r="Z89" s="636"/>
      <c r="AA89" s="636"/>
      <c r="AB89" s="636"/>
      <c r="AC89" s="636"/>
      <c r="AD89" s="636"/>
      <c r="AE89" s="636"/>
      <c r="AF89" s="636"/>
      <c r="AG89" s="636"/>
      <c r="AH89" s="636"/>
      <c r="AI89" s="636"/>
      <c r="AJ89" s="636"/>
    </row>
    <row r="90" spans="2:36" ht="16.5" customHeight="1">
      <c r="B90" s="626">
        <v>81</v>
      </c>
      <c r="C90" s="627" t="s">
        <v>163</v>
      </c>
      <c r="D90" s="628" t="s">
        <v>236</v>
      </c>
      <c r="E90" s="633">
        <f>SUM(I90,M90,Q90)</f>
        <v>0</v>
      </c>
      <c r="F90" s="633">
        <f t="shared" ref="F90" si="125">SUM(J90,N90,R90)</f>
        <v>0</v>
      </c>
      <c r="G90" s="633">
        <f t="shared" ref="G90" si="126">SUM(K90,O90,S90)</f>
        <v>0</v>
      </c>
      <c r="H90" s="633">
        <f t="shared" ref="H90" si="127">SUM(L90,P90,T90)</f>
        <v>0</v>
      </c>
      <c r="I90" s="657"/>
      <c r="J90" s="657"/>
      <c r="K90" s="657"/>
      <c r="L90" s="657"/>
      <c r="M90" s="630"/>
      <c r="N90" s="630"/>
      <c r="O90" s="630"/>
      <c r="P90" s="630"/>
      <c r="Q90" s="657"/>
      <c r="R90" s="657"/>
      <c r="S90" s="657"/>
      <c r="T90" s="657"/>
      <c r="U90" s="629" t="str">
        <f>IFERROR(E90*1000/$AE90,"")</f>
        <v/>
      </c>
      <c r="V90" s="629" t="str">
        <f>IFERROR(F90*1000/$AE90,"")</f>
        <v/>
      </c>
      <c r="W90" s="629" t="str">
        <f>IFERROR(G90*1000/$AF90,"")</f>
        <v/>
      </c>
      <c r="X90" s="629" t="str">
        <f>IFERROR(H90*1000/$AF90,"")</f>
        <v/>
      </c>
      <c r="Y90" s="629" t="str">
        <f>IFERROR(E90*1000*1000/$AI90,"")</f>
        <v/>
      </c>
      <c r="Z90" s="629" t="str">
        <f>IFERROR(F90*1000*1000/$AI90,"")</f>
        <v/>
      </c>
      <c r="AA90" s="629" t="str">
        <f>IFERROR(G90*1000*1000/$AJ90,"")</f>
        <v/>
      </c>
      <c r="AB90" s="629" t="str">
        <f>IFERROR(H90*1000*1000/$AJ90,"")</f>
        <v/>
      </c>
      <c r="AC90" s="630"/>
      <c r="AD90" s="630"/>
      <c r="AE90" s="633">
        <f t="shared" si="102"/>
        <v>0</v>
      </c>
      <c r="AF90" s="630"/>
      <c r="AG90" s="630"/>
      <c r="AH90" s="630"/>
      <c r="AI90" s="633">
        <f t="shared" si="103"/>
        <v>0</v>
      </c>
      <c r="AJ90" s="630"/>
    </row>
    <row r="91" spans="2:36" ht="16.5" customHeight="1">
      <c r="B91" s="626">
        <v>82</v>
      </c>
      <c r="C91" s="634" t="s">
        <v>164</v>
      </c>
      <c r="D91" s="635" t="s">
        <v>527</v>
      </c>
      <c r="E91" s="636"/>
      <c r="F91" s="636"/>
      <c r="G91" s="636"/>
      <c r="H91" s="636"/>
      <c r="I91" s="636"/>
      <c r="J91" s="636"/>
      <c r="K91" s="636"/>
      <c r="L91" s="636"/>
      <c r="M91" s="636"/>
      <c r="N91" s="636"/>
      <c r="O91" s="636"/>
      <c r="P91" s="636"/>
      <c r="Q91" s="636"/>
      <c r="R91" s="636"/>
      <c r="S91" s="636"/>
      <c r="T91" s="636"/>
      <c r="U91" s="636"/>
      <c r="V91" s="636"/>
      <c r="W91" s="636"/>
      <c r="X91" s="636"/>
      <c r="Y91" s="636"/>
      <c r="Z91" s="636"/>
      <c r="AA91" s="636"/>
      <c r="AB91" s="636"/>
      <c r="AC91" s="636"/>
      <c r="AD91" s="636"/>
      <c r="AE91" s="636"/>
      <c r="AF91" s="636"/>
      <c r="AG91" s="636"/>
      <c r="AH91" s="636"/>
      <c r="AI91" s="636"/>
      <c r="AJ91" s="636"/>
    </row>
    <row r="92" spans="2:36" ht="16.5" customHeight="1">
      <c r="B92" s="626">
        <v>83</v>
      </c>
      <c r="C92" s="627" t="s">
        <v>165</v>
      </c>
      <c r="D92" s="628" t="s">
        <v>236</v>
      </c>
      <c r="E92" s="633">
        <f>SUM(I92,M92,Q92)</f>
        <v>0</v>
      </c>
      <c r="F92" s="633">
        <f t="shared" ref="F92" si="128">SUM(J92,N92,R92)</f>
        <v>0</v>
      </c>
      <c r="G92" s="633">
        <f t="shared" ref="G92" si="129">SUM(K92,O92,S92)</f>
        <v>0</v>
      </c>
      <c r="H92" s="633">
        <f t="shared" ref="H92" si="130">SUM(L92,P92,T92)</f>
        <v>0</v>
      </c>
      <c r="I92" s="657"/>
      <c r="J92" s="657"/>
      <c r="K92" s="657"/>
      <c r="L92" s="657"/>
      <c r="M92" s="630"/>
      <c r="N92" s="630"/>
      <c r="O92" s="630"/>
      <c r="P92" s="630"/>
      <c r="Q92" s="657"/>
      <c r="R92" s="657"/>
      <c r="S92" s="657"/>
      <c r="T92" s="657"/>
      <c r="U92" s="629" t="str">
        <f>IFERROR(E92*1000/$AE92,"")</f>
        <v/>
      </c>
      <c r="V92" s="629" t="str">
        <f>IFERROR(F92*1000/$AE92,"")</f>
        <v/>
      </c>
      <c r="W92" s="629" t="str">
        <f>IFERROR(G92*1000/$AF92,"")</f>
        <v/>
      </c>
      <c r="X92" s="629" t="str">
        <f>IFERROR(H92*1000/$AF92,"")</f>
        <v/>
      </c>
      <c r="Y92" s="629" t="str">
        <f>IFERROR(E92*1000*1000/$AI92,"")</f>
        <v/>
      </c>
      <c r="Z92" s="629" t="str">
        <f>IFERROR(F92*1000*1000/$AI92,"")</f>
        <v/>
      </c>
      <c r="AA92" s="629" t="str">
        <f>IFERROR(G92*1000*1000/$AJ92,"")</f>
        <v/>
      </c>
      <c r="AB92" s="629" t="str">
        <f>IFERROR(H92*1000*1000/$AJ92,"")</f>
        <v/>
      </c>
      <c r="AC92" s="630"/>
      <c r="AD92" s="630"/>
      <c r="AE92" s="633">
        <f t="shared" si="102"/>
        <v>0</v>
      </c>
      <c r="AF92" s="630"/>
      <c r="AG92" s="630"/>
      <c r="AH92" s="630"/>
      <c r="AI92" s="633">
        <f t="shared" si="103"/>
        <v>0</v>
      </c>
      <c r="AJ92" s="630"/>
    </row>
    <row r="93" spans="2:36" ht="16.5" customHeight="1">
      <c r="B93" s="626">
        <v>84</v>
      </c>
      <c r="C93" s="634" t="s">
        <v>166</v>
      </c>
      <c r="D93" s="635" t="s">
        <v>527</v>
      </c>
      <c r="E93" s="636"/>
      <c r="F93" s="636"/>
      <c r="G93" s="636"/>
      <c r="H93" s="636"/>
      <c r="I93" s="636"/>
      <c r="J93" s="636"/>
      <c r="K93" s="636"/>
      <c r="L93" s="636"/>
      <c r="M93" s="636"/>
      <c r="N93" s="636"/>
      <c r="O93" s="636"/>
      <c r="P93" s="636"/>
      <c r="Q93" s="636"/>
      <c r="R93" s="636"/>
      <c r="S93" s="636"/>
      <c r="T93" s="636"/>
      <c r="U93" s="636"/>
      <c r="V93" s="636"/>
      <c r="W93" s="636"/>
      <c r="X93" s="636"/>
      <c r="Y93" s="636"/>
      <c r="Z93" s="636"/>
      <c r="AA93" s="636"/>
      <c r="AB93" s="636"/>
      <c r="AC93" s="636"/>
      <c r="AD93" s="636"/>
      <c r="AE93" s="636"/>
      <c r="AF93" s="636"/>
      <c r="AG93" s="636"/>
      <c r="AH93" s="636"/>
      <c r="AI93" s="636"/>
      <c r="AJ93" s="636"/>
    </row>
    <row r="94" spans="2:36" ht="16.5" customHeight="1">
      <c r="B94" s="626">
        <v>85</v>
      </c>
      <c r="C94" s="627" t="s">
        <v>167</v>
      </c>
      <c r="D94" s="628" t="s">
        <v>236</v>
      </c>
      <c r="E94" s="633">
        <f t="shared" ref="E94:E99" si="131">SUM(I94,M94,Q94)</f>
        <v>0</v>
      </c>
      <c r="F94" s="633">
        <f t="shared" ref="F94:F99" si="132">SUM(J94,N94,R94)</f>
        <v>0</v>
      </c>
      <c r="G94" s="633">
        <f t="shared" ref="G94:G99" si="133">SUM(K94,O94,S94)</f>
        <v>0</v>
      </c>
      <c r="H94" s="633">
        <f t="shared" ref="H94:H99" si="134">SUM(L94,P94,T94)</f>
        <v>0</v>
      </c>
      <c r="I94" s="657"/>
      <c r="J94" s="657"/>
      <c r="K94" s="657"/>
      <c r="L94" s="657"/>
      <c r="M94" s="630"/>
      <c r="N94" s="630"/>
      <c r="O94" s="630"/>
      <c r="P94" s="630"/>
      <c r="Q94" s="657"/>
      <c r="R94" s="657"/>
      <c r="S94" s="657"/>
      <c r="T94" s="657"/>
      <c r="U94" s="629" t="str">
        <f t="shared" ref="U94:U99" si="135">IFERROR(E94*1000/$AE94,"")</f>
        <v/>
      </c>
      <c r="V94" s="629" t="str">
        <f t="shared" ref="V94:V99" si="136">IFERROR(F94*1000/$AE94,"")</f>
        <v/>
      </c>
      <c r="W94" s="629" t="str">
        <f t="shared" ref="W94:W99" si="137">IFERROR(G94*1000/$AF94,"")</f>
        <v/>
      </c>
      <c r="X94" s="629" t="str">
        <f t="shared" ref="X94:X99" si="138">IFERROR(H94*1000/$AF94,"")</f>
        <v/>
      </c>
      <c r="Y94" s="629" t="str">
        <f t="shared" ref="Y94:Y99" si="139">IFERROR(E94*1000*1000/$AI94,"")</f>
        <v/>
      </c>
      <c r="Z94" s="629" t="str">
        <f t="shared" ref="Z94:Z99" si="140">IFERROR(F94*1000*1000/$AI94,"")</f>
        <v/>
      </c>
      <c r="AA94" s="629" t="str">
        <f t="shared" ref="AA94:AA99" si="141">IFERROR(G94*1000*1000/$AJ94,"")</f>
        <v/>
      </c>
      <c r="AB94" s="629" t="str">
        <f t="shared" ref="AB94:AB99" si="142">IFERROR(H94*1000*1000/$AJ94,"")</f>
        <v/>
      </c>
      <c r="AC94" s="630"/>
      <c r="AD94" s="630"/>
      <c r="AE94" s="633">
        <f t="shared" si="102"/>
        <v>0</v>
      </c>
      <c r="AF94" s="630"/>
      <c r="AG94" s="630"/>
      <c r="AH94" s="630"/>
      <c r="AI94" s="633">
        <f t="shared" si="103"/>
        <v>0</v>
      </c>
      <c r="AJ94" s="630"/>
    </row>
    <row r="95" spans="2:36" ht="16.5" customHeight="1">
      <c r="B95" s="626">
        <v>86</v>
      </c>
      <c r="C95" s="627" t="s">
        <v>168</v>
      </c>
      <c r="D95" s="628" t="s">
        <v>236</v>
      </c>
      <c r="E95" s="633">
        <f t="shared" si="131"/>
        <v>0</v>
      </c>
      <c r="F95" s="633">
        <f t="shared" si="132"/>
        <v>0</v>
      </c>
      <c r="G95" s="633">
        <f t="shared" si="133"/>
        <v>0</v>
      </c>
      <c r="H95" s="633">
        <f t="shared" si="134"/>
        <v>0</v>
      </c>
      <c r="I95" s="657"/>
      <c r="J95" s="657"/>
      <c r="K95" s="657"/>
      <c r="L95" s="657"/>
      <c r="M95" s="630"/>
      <c r="N95" s="630"/>
      <c r="O95" s="630"/>
      <c r="P95" s="630"/>
      <c r="Q95" s="657"/>
      <c r="R95" s="657"/>
      <c r="S95" s="657"/>
      <c r="T95" s="657"/>
      <c r="U95" s="629" t="str">
        <f t="shared" si="135"/>
        <v/>
      </c>
      <c r="V95" s="629" t="str">
        <f t="shared" si="136"/>
        <v/>
      </c>
      <c r="W95" s="629" t="str">
        <f t="shared" si="137"/>
        <v/>
      </c>
      <c r="X95" s="629" t="str">
        <f t="shared" si="138"/>
        <v/>
      </c>
      <c r="Y95" s="629" t="str">
        <f t="shared" si="139"/>
        <v/>
      </c>
      <c r="Z95" s="629" t="str">
        <f t="shared" si="140"/>
        <v/>
      </c>
      <c r="AA95" s="629" t="str">
        <f t="shared" si="141"/>
        <v/>
      </c>
      <c r="AB95" s="629" t="str">
        <f t="shared" si="142"/>
        <v/>
      </c>
      <c r="AC95" s="630"/>
      <c r="AD95" s="630"/>
      <c r="AE95" s="633">
        <f t="shared" si="102"/>
        <v>0</v>
      </c>
      <c r="AF95" s="630"/>
      <c r="AG95" s="630"/>
      <c r="AH95" s="630"/>
      <c r="AI95" s="633">
        <f t="shared" si="103"/>
        <v>0</v>
      </c>
      <c r="AJ95" s="630"/>
    </row>
    <row r="96" spans="2:36" ht="16.5" customHeight="1">
      <c r="B96" s="626">
        <v>87</v>
      </c>
      <c r="C96" s="627" t="s">
        <v>169</v>
      </c>
      <c r="D96" s="628" t="s">
        <v>236</v>
      </c>
      <c r="E96" s="633">
        <f t="shared" si="131"/>
        <v>0</v>
      </c>
      <c r="F96" s="633">
        <f t="shared" si="132"/>
        <v>0</v>
      </c>
      <c r="G96" s="633">
        <f t="shared" si="133"/>
        <v>0</v>
      </c>
      <c r="H96" s="633">
        <f t="shared" si="134"/>
        <v>0</v>
      </c>
      <c r="I96" s="657"/>
      <c r="J96" s="657"/>
      <c r="K96" s="657"/>
      <c r="L96" s="657"/>
      <c r="M96" s="630"/>
      <c r="N96" s="630"/>
      <c r="O96" s="630"/>
      <c r="P96" s="630"/>
      <c r="Q96" s="657"/>
      <c r="R96" s="657"/>
      <c r="S96" s="657"/>
      <c r="T96" s="657"/>
      <c r="U96" s="629" t="str">
        <f t="shared" si="135"/>
        <v/>
      </c>
      <c r="V96" s="629" t="str">
        <f t="shared" si="136"/>
        <v/>
      </c>
      <c r="W96" s="629" t="str">
        <f t="shared" si="137"/>
        <v/>
      </c>
      <c r="X96" s="629" t="str">
        <f t="shared" si="138"/>
        <v/>
      </c>
      <c r="Y96" s="629" t="str">
        <f t="shared" si="139"/>
        <v/>
      </c>
      <c r="Z96" s="629" t="str">
        <f t="shared" si="140"/>
        <v/>
      </c>
      <c r="AA96" s="629" t="str">
        <f t="shared" si="141"/>
        <v/>
      </c>
      <c r="AB96" s="629" t="str">
        <f t="shared" si="142"/>
        <v/>
      </c>
      <c r="AC96" s="630"/>
      <c r="AD96" s="630"/>
      <c r="AE96" s="633">
        <f t="shared" si="102"/>
        <v>0</v>
      </c>
      <c r="AF96" s="630"/>
      <c r="AG96" s="630"/>
      <c r="AH96" s="630"/>
      <c r="AI96" s="633">
        <f t="shared" si="103"/>
        <v>0</v>
      </c>
      <c r="AJ96" s="630"/>
    </row>
    <row r="97" spans="2:36" ht="16.5" customHeight="1">
      <c r="B97" s="626">
        <v>88</v>
      </c>
      <c r="C97" s="627" t="s">
        <v>170</v>
      </c>
      <c r="D97" s="628" t="s">
        <v>236</v>
      </c>
      <c r="E97" s="633">
        <f t="shared" si="131"/>
        <v>0</v>
      </c>
      <c r="F97" s="633">
        <f t="shared" si="132"/>
        <v>0</v>
      </c>
      <c r="G97" s="633">
        <f t="shared" si="133"/>
        <v>0</v>
      </c>
      <c r="H97" s="633">
        <f t="shared" si="134"/>
        <v>0</v>
      </c>
      <c r="I97" s="657"/>
      <c r="J97" s="657"/>
      <c r="K97" s="657"/>
      <c r="L97" s="657"/>
      <c r="M97" s="630"/>
      <c r="N97" s="630"/>
      <c r="O97" s="630"/>
      <c r="P97" s="630"/>
      <c r="Q97" s="657"/>
      <c r="R97" s="657"/>
      <c r="S97" s="657"/>
      <c r="T97" s="657"/>
      <c r="U97" s="629" t="str">
        <f t="shared" si="135"/>
        <v/>
      </c>
      <c r="V97" s="629" t="str">
        <f t="shared" si="136"/>
        <v/>
      </c>
      <c r="W97" s="629" t="str">
        <f t="shared" si="137"/>
        <v/>
      </c>
      <c r="X97" s="629" t="str">
        <f t="shared" si="138"/>
        <v/>
      </c>
      <c r="Y97" s="629" t="str">
        <f t="shared" si="139"/>
        <v/>
      </c>
      <c r="Z97" s="629" t="str">
        <f t="shared" si="140"/>
        <v/>
      </c>
      <c r="AA97" s="629" t="str">
        <f t="shared" si="141"/>
        <v/>
      </c>
      <c r="AB97" s="629" t="str">
        <f t="shared" si="142"/>
        <v/>
      </c>
      <c r="AC97" s="630"/>
      <c r="AD97" s="630"/>
      <c r="AE97" s="633">
        <f t="shared" si="102"/>
        <v>0</v>
      </c>
      <c r="AF97" s="630"/>
      <c r="AG97" s="630"/>
      <c r="AH97" s="630"/>
      <c r="AI97" s="633">
        <f t="shared" si="103"/>
        <v>0</v>
      </c>
      <c r="AJ97" s="630"/>
    </row>
    <row r="98" spans="2:36" ht="16.5" customHeight="1">
      <c r="B98" s="626">
        <v>89</v>
      </c>
      <c r="C98" s="627" t="s">
        <v>171</v>
      </c>
      <c r="D98" s="628" t="s">
        <v>236</v>
      </c>
      <c r="E98" s="633">
        <f t="shared" si="131"/>
        <v>0</v>
      </c>
      <c r="F98" s="633">
        <f t="shared" si="132"/>
        <v>0</v>
      </c>
      <c r="G98" s="633">
        <f t="shared" si="133"/>
        <v>0</v>
      </c>
      <c r="H98" s="633">
        <f t="shared" si="134"/>
        <v>0</v>
      </c>
      <c r="I98" s="657"/>
      <c r="J98" s="657"/>
      <c r="K98" s="657"/>
      <c r="L98" s="657"/>
      <c r="M98" s="630"/>
      <c r="N98" s="630"/>
      <c r="O98" s="630"/>
      <c r="P98" s="630"/>
      <c r="Q98" s="657"/>
      <c r="R98" s="657"/>
      <c r="S98" s="657"/>
      <c r="T98" s="657"/>
      <c r="U98" s="629" t="str">
        <f t="shared" si="135"/>
        <v/>
      </c>
      <c r="V98" s="629" t="str">
        <f t="shared" si="136"/>
        <v/>
      </c>
      <c r="W98" s="629" t="str">
        <f t="shared" si="137"/>
        <v/>
      </c>
      <c r="X98" s="629" t="str">
        <f t="shared" si="138"/>
        <v/>
      </c>
      <c r="Y98" s="629" t="str">
        <f t="shared" si="139"/>
        <v/>
      </c>
      <c r="Z98" s="629" t="str">
        <f t="shared" si="140"/>
        <v/>
      </c>
      <c r="AA98" s="629" t="str">
        <f t="shared" si="141"/>
        <v/>
      </c>
      <c r="AB98" s="629" t="str">
        <f t="shared" si="142"/>
        <v/>
      </c>
      <c r="AC98" s="630"/>
      <c r="AD98" s="630"/>
      <c r="AE98" s="633">
        <f t="shared" si="102"/>
        <v>0</v>
      </c>
      <c r="AF98" s="630"/>
      <c r="AG98" s="630"/>
      <c r="AH98" s="630"/>
      <c r="AI98" s="633">
        <f t="shared" si="103"/>
        <v>0</v>
      </c>
      <c r="AJ98" s="630"/>
    </row>
    <row r="99" spans="2:36" ht="16.5" customHeight="1">
      <c r="B99" s="626">
        <v>90</v>
      </c>
      <c r="C99" s="627" t="s">
        <v>172</v>
      </c>
      <c r="D99" s="628" t="s">
        <v>236</v>
      </c>
      <c r="E99" s="633">
        <f t="shared" si="131"/>
        <v>0</v>
      </c>
      <c r="F99" s="633">
        <f t="shared" si="132"/>
        <v>0</v>
      </c>
      <c r="G99" s="633">
        <f t="shared" si="133"/>
        <v>0</v>
      </c>
      <c r="H99" s="633">
        <f t="shared" si="134"/>
        <v>0</v>
      </c>
      <c r="I99" s="657"/>
      <c r="J99" s="657"/>
      <c r="K99" s="657"/>
      <c r="L99" s="657"/>
      <c r="M99" s="630"/>
      <c r="N99" s="630"/>
      <c r="O99" s="630"/>
      <c r="P99" s="630"/>
      <c r="Q99" s="657"/>
      <c r="R99" s="657"/>
      <c r="S99" s="657"/>
      <c r="T99" s="657"/>
      <c r="U99" s="629" t="str">
        <f t="shared" si="135"/>
        <v/>
      </c>
      <c r="V99" s="629" t="str">
        <f t="shared" si="136"/>
        <v/>
      </c>
      <c r="W99" s="629" t="str">
        <f t="shared" si="137"/>
        <v/>
      </c>
      <c r="X99" s="629" t="str">
        <f t="shared" si="138"/>
        <v/>
      </c>
      <c r="Y99" s="629" t="str">
        <f t="shared" si="139"/>
        <v/>
      </c>
      <c r="Z99" s="629" t="str">
        <f t="shared" si="140"/>
        <v/>
      </c>
      <c r="AA99" s="629" t="str">
        <f t="shared" si="141"/>
        <v/>
      </c>
      <c r="AB99" s="629" t="str">
        <f t="shared" si="142"/>
        <v/>
      </c>
      <c r="AC99" s="630"/>
      <c r="AD99" s="630"/>
      <c r="AE99" s="633">
        <f t="shared" si="102"/>
        <v>0</v>
      </c>
      <c r="AF99" s="630"/>
      <c r="AG99" s="630"/>
      <c r="AH99" s="630"/>
      <c r="AI99" s="633">
        <f t="shared" si="103"/>
        <v>0</v>
      </c>
      <c r="AJ99" s="630"/>
    </row>
    <row r="100" spans="2:36" ht="16.5" customHeight="1">
      <c r="B100" s="626">
        <v>91</v>
      </c>
      <c r="C100" s="634" t="s">
        <v>173</v>
      </c>
      <c r="D100" s="635" t="s">
        <v>527</v>
      </c>
      <c r="E100" s="636"/>
      <c r="F100" s="636"/>
      <c r="G100" s="636"/>
      <c r="H100" s="636"/>
      <c r="I100" s="636"/>
      <c r="J100" s="636"/>
      <c r="K100" s="636"/>
      <c r="L100" s="636"/>
      <c r="M100" s="636"/>
      <c r="N100" s="636"/>
      <c r="O100" s="636"/>
      <c r="P100" s="636"/>
      <c r="Q100" s="636"/>
      <c r="R100" s="636"/>
      <c r="S100" s="636"/>
      <c r="T100" s="636"/>
      <c r="U100" s="636"/>
      <c r="V100" s="636"/>
      <c r="W100" s="636"/>
      <c r="X100" s="636"/>
      <c r="Y100" s="636"/>
      <c r="Z100" s="636"/>
      <c r="AA100" s="636"/>
      <c r="AB100" s="636"/>
      <c r="AC100" s="636"/>
      <c r="AD100" s="636"/>
      <c r="AE100" s="636"/>
      <c r="AF100" s="636"/>
      <c r="AG100" s="636"/>
      <c r="AH100" s="636"/>
      <c r="AI100" s="636"/>
      <c r="AJ100" s="636"/>
    </row>
    <row r="101" spans="2:36" ht="16.5" customHeight="1">
      <c r="B101" s="626">
        <v>92</v>
      </c>
      <c r="C101" s="627" t="s">
        <v>174</v>
      </c>
      <c r="D101" s="628" t="s">
        <v>236</v>
      </c>
      <c r="E101" s="633">
        <f t="shared" ref="E101:E112" si="143">SUM(I101,M101,Q101)</f>
        <v>0</v>
      </c>
      <c r="F101" s="633">
        <f t="shared" ref="F101:F112" si="144">SUM(J101,N101,R101)</f>
        <v>0</v>
      </c>
      <c r="G101" s="633">
        <f t="shared" ref="G101:G112" si="145">SUM(K101,O101,S101)</f>
        <v>0</v>
      </c>
      <c r="H101" s="633">
        <f t="shared" ref="H101:H112" si="146">SUM(L101,P101,T101)</f>
        <v>0</v>
      </c>
      <c r="I101" s="657"/>
      <c r="J101" s="657"/>
      <c r="K101" s="657"/>
      <c r="L101" s="657"/>
      <c r="M101" s="630"/>
      <c r="N101" s="630"/>
      <c r="O101" s="630"/>
      <c r="P101" s="630"/>
      <c r="Q101" s="657"/>
      <c r="R101" s="657"/>
      <c r="S101" s="657"/>
      <c r="T101" s="657"/>
      <c r="U101" s="629" t="str">
        <f t="shared" ref="U101:U112" si="147">IFERROR(E101*1000/$AE101,"")</f>
        <v/>
      </c>
      <c r="V101" s="629" t="str">
        <f t="shared" ref="V101:V112" si="148">IFERROR(F101*1000/$AE101,"")</f>
        <v/>
      </c>
      <c r="W101" s="629" t="str">
        <f t="shared" ref="W101:W112" si="149">IFERROR(G101*1000/$AF101,"")</f>
        <v/>
      </c>
      <c r="X101" s="629" t="str">
        <f t="shared" ref="X101:X112" si="150">IFERROR(H101*1000/$AF101,"")</f>
        <v/>
      </c>
      <c r="Y101" s="629" t="str">
        <f t="shared" ref="Y101:Y112" si="151">IFERROR(E101*1000*1000/$AI101,"")</f>
        <v/>
      </c>
      <c r="Z101" s="629" t="str">
        <f t="shared" ref="Z101:Z112" si="152">IFERROR(F101*1000*1000/$AI101,"")</f>
        <v/>
      </c>
      <c r="AA101" s="629" t="str">
        <f t="shared" ref="AA101:AA112" si="153">IFERROR(G101*1000*1000/$AJ101,"")</f>
        <v/>
      </c>
      <c r="AB101" s="629" t="str">
        <f t="shared" ref="AB101:AB112" si="154">IFERROR(H101*1000*1000/$AJ101,"")</f>
        <v/>
      </c>
      <c r="AC101" s="630"/>
      <c r="AD101" s="630"/>
      <c r="AE101" s="633">
        <f t="shared" si="102"/>
        <v>0</v>
      </c>
      <c r="AF101" s="630"/>
      <c r="AG101" s="630"/>
      <c r="AH101" s="630"/>
      <c r="AI101" s="633">
        <f t="shared" si="103"/>
        <v>0</v>
      </c>
      <c r="AJ101" s="630"/>
    </row>
    <row r="102" spans="2:36" ht="16.5" customHeight="1">
      <c r="B102" s="626">
        <v>93</v>
      </c>
      <c r="C102" s="627" t="s">
        <v>175</v>
      </c>
      <c r="D102" s="628" t="s">
        <v>236</v>
      </c>
      <c r="E102" s="633">
        <f t="shared" si="143"/>
        <v>0</v>
      </c>
      <c r="F102" s="633">
        <f t="shared" si="144"/>
        <v>0</v>
      </c>
      <c r="G102" s="633">
        <f t="shared" si="145"/>
        <v>0</v>
      </c>
      <c r="H102" s="633">
        <f t="shared" si="146"/>
        <v>0</v>
      </c>
      <c r="I102" s="657"/>
      <c r="J102" s="657"/>
      <c r="K102" s="657"/>
      <c r="L102" s="657"/>
      <c r="M102" s="630"/>
      <c r="N102" s="630"/>
      <c r="O102" s="630"/>
      <c r="P102" s="630"/>
      <c r="Q102" s="657"/>
      <c r="R102" s="657"/>
      <c r="S102" s="657"/>
      <c r="T102" s="657"/>
      <c r="U102" s="629" t="str">
        <f t="shared" si="147"/>
        <v/>
      </c>
      <c r="V102" s="629" t="str">
        <f t="shared" si="148"/>
        <v/>
      </c>
      <c r="W102" s="629" t="str">
        <f t="shared" si="149"/>
        <v/>
      </c>
      <c r="X102" s="629" t="str">
        <f t="shared" si="150"/>
        <v/>
      </c>
      <c r="Y102" s="629" t="str">
        <f t="shared" si="151"/>
        <v/>
      </c>
      <c r="Z102" s="629" t="str">
        <f t="shared" si="152"/>
        <v/>
      </c>
      <c r="AA102" s="629" t="str">
        <f t="shared" si="153"/>
        <v/>
      </c>
      <c r="AB102" s="629" t="str">
        <f t="shared" si="154"/>
        <v/>
      </c>
      <c r="AC102" s="630"/>
      <c r="AD102" s="630"/>
      <c r="AE102" s="633">
        <f t="shared" si="102"/>
        <v>0</v>
      </c>
      <c r="AF102" s="630"/>
      <c r="AG102" s="630"/>
      <c r="AH102" s="630"/>
      <c r="AI102" s="633">
        <f t="shared" si="103"/>
        <v>0</v>
      </c>
      <c r="AJ102" s="630"/>
    </row>
    <row r="103" spans="2:36" ht="16.5" customHeight="1">
      <c r="B103" s="626">
        <v>94</v>
      </c>
      <c r="C103" s="627" t="s">
        <v>176</v>
      </c>
      <c r="D103" s="628" t="s">
        <v>236</v>
      </c>
      <c r="E103" s="633">
        <f t="shared" si="143"/>
        <v>0</v>
      </c>
      <c r="F103" s="633">
        <f t="shared" si="144"/>
        <v>0</v>
      </c>
      <c r="G103" s="633">
        <f t="shared" si="145"/>
        <v>0</v>
      </c>
      <c r="H103" s="633">
        <f t="shared" si="146"/>
        <v>0</v>
      </c>
      <c r="I103" s="657"/>
      <c r="J103" s="657"/>
      <c r="K103" s="657"/>
      <c r="L103" s="657"/>
      <c r="M103" s="630"/>
      <c r="N103" s="630"/>
      <c r="O103" s="630"/>
      <c r="P103" s="630"/>
      <c r="Q103" s="657"/>
      <c r="R103" s="657"/>
      <c r="S103" s="657"/>
      <c r="T103" s="657"/>
      <c r="U103" s="629" t="str">
        <f t="shared" si="147"/>
        <v/>
      </c>
      <c r="V103" s="629" t="str">
        <f t="shared" si="148"/>
        <v/>
      </c>
      <c r="W103" s="629" t="str">
        <f t="shared" si="149"/>
        <v/>
      </c>
      <c r="X103" s="629" t="str">
        <f t="shared" si="150"/>
        <v/>
      </c>
      <c r="Y103" s="629" t="str">
        <f t="shared" si="151"/>
        <v/>
      </c>
      <c r="Z103" s="629" t="str">
        <f t="shared" si="152"/>
        <v/>
      </c>
      <c r="AA103" s="629" t="str">
        <f t="shared" si="153"/>
        <v/>
      </c>
      <c r="AB103" s="629" t="str">
        <f t="shared" si="154"/>
        <v/>
      </c>
      <c r="AC103" s="630"/>
      <c r="AD103" s="630"/>
      <c r="AE103" s="633">
        <f t="shared" si="102"/>
        <v>0</v>
      </c>
      <c r="AF103" s="630"/>
      <c r="AG103" s="630"/>
      <c r="AH103" s="630"/>
      <c r="AI103" s="633">
        <f t="shared" si="103"/>
        <v>0</v>
      </c>
      <c r="AJ103" s="630"/>
    </row>
    <row r="104" spans="2:36" ht="16.5" customHeight="1">
      <c r="B104" s="626">
        <v>95</v>
      </c>
      <c r="C104" s="627" t="s">
        <v>177</v>
      </c>
      <c r="D104" s="628" t="s">
        <v>236</v>
      </c>
      <c r="E104" s="633">
        <f t="shared" si="143"/>
        <v>0</v>
      </c>
      <c r="F104" s="633">
        <f t="shared" si="144"/>
        <v>0</v>
      </c>
      <c r="G104" s="633">
        <f t="shared" si="145"/>
        <v>0</v>
      </c>
      <c r="H104" s="633">
        <f t="shared" si="146"/>
        <v>0</v>
      </c>
      <c r="I104" s="657"/>
      <c r="J104" s="657"/>
      <c r="K104" s="657"/>
      <c r="L104" s="657"/>
      <c r="M104" s="630"/>
      <c r="N104" s="630"/>
      <c r="O104" s="630"/>
      <c r="P104" s="630"/>
      <c r="Q104" s="657"/>
      <c r="R104" s="657"/>
      <c r="S104" s="657"/>
      <c r="T104" s="657"/>
      <c r="U104" s="629" t="str">
        <f t="shared" si="147"/>
        <v/>
      </c>
      <c r="V104" s="629" t="str">
        <f t="shared" si="148"/>
        <v/>
      </c>
      <c r="W104" s="629" t="str">
        <f t="shared" si="149"/>
        <v/>
      </c>
      <c r="X104" s="629" t="str">
        <f t="shared" si="150"/>
        <v/>
      </c>
      <c r="Y104" s="629" t="str">
        <f t="shared" si="151"/>
        <v/>
      </c>
      <c r="Z104" s="629" t="str">
        <f t="shared" si="152"/>
        <v/>
      </c>
      <c r="AA104" s="629" t="str">
        <f t="shared" si="153"/>
        <v/>
      </c>
      <c r="AB104" s="629" t="str">
        <f t="shared" si="154"/>
        <v/>
      </c>
      <c r="AC104" s="630"/>
      <c r="AD104" s="630"/>
      <c r="AE104" s="633">
        <f t="shared" si="102"/>
        <v>0</v>
      </c>
      <c r="AF104" s="630"/>
      <c r="AG104" s="630"/>
      <c r="AH104" s="630"/>
      <c r="AI104" s="633">
        <f t="shared" si="103"/>
        <v>0</v>
      </c>
      <c r="AJ104" s="630"/>
    </row>
    <row r="105" spans="2:36" ht="16.5" customHeight="1">
      <c r="B105" s="626">
        <v>96</v>
      </c>
      <c r="C105" s="627" t="s">
        <v>178</v>
      </c>
      <c r="D105" s="628" t="s">
        <v>236</v>
      </c>
      <c r="E105" s="633">
        <f t="shared" si="143"/>
        <v>0</v>
      </c>
      <c r="F105" s="633">
        <f t="shared" si="144"/>
        <v>0</v>
      </c>
      <c r="G105" s="633">
        <f t="shared" si="145"/>
        <v>0</v>
      </c>
      <c r="H105" s="633">
        <f t="shared" si="146"/>
        <v>0</v>
      </c>
      <c r="I105" s="657"/>
      <c r="J105" s="657"/>
      <c r="K105" s="657"/>
      <c r="L105" s="657"/>
      <c r="M105" s="630"/>
      <c r="N105" s="630"/>
      <c r="O105" s="630"/>
      <c r="P105" s="630"/>
      <c r="Q105" s="657"/>
      <c r="R105" s="657"/>
      <c r="S105" s="657"/>
      <c r="T105" s="657"/>
      <c r="U105" s="629" t="str">
        <f t="shared" si="147"/>
        <v/>
      </c>
      <c r="V105" s="629" t="str">
        <f t="shared" si="148"/>
        <v/>
      </c>
      <c r="W105" s="629" t="str">
        <f t="shared" si="149"/>
        <v/>
      </c>
      <c r="X105" s="629" t="str">
        <f t="shared" si="150"/>
        <v/>
      </c>
      <c r="Y105" s="629" t="str">
        <f t="shared" si="151"/>
        <v/>
      </c>
      <c r="Z105" s="629" t="str">
        <f t="shared" si="152"/>
        <v/>
      </c>
      <c r="AA105" s="629" t="str">
        <f t="shared" si="153"/>
        <v/>
      </c>
      <c r="AB105" s="629" t="str">
        <f t="shared" si="154"/>
        <v/>
      </c>
      <c r="AC105" s="630"/>
      <c r="AD105" s="630"/>
      <c r="AE105" s="633">
        <f t="shared" si="102"/>
        <v>0</v>
      </c>
      <c r="AF105" s="630"/>
      <c r="AG105" s="630"/>
      <c r="AH105" s="630"/>
      <c r="AI105" s="633">
        <f t="shared" si="103"/>
        <v>0</v>
      </c>
      <c r="AJ105" s="630"/>
    </row>
    <row r="106" spans="2:36" ht="16.5" customHeight="1">
      <c r="B106" s="626">
        <v>97</v>
      </c>
      <c r="C106" s="627" t="s">
        <v>241</v>
      </c>
      <c r="D106" s="628" t="s">
        <v>236</v>
      </c>
      <c r="E106" s="633">
        <f t="shared" si="143"/>
        <v>0</v>
      </c>
      <c r="F106" s="633">
        <f t="shared" si="144"/>
        <v>0</v>
      </c>
      <c r="G106" s="633">
        <f t="shared" si="145"/>
        <v>0</v>
      </c>
      <c r="H106" s="633">
        <f t="shared" si="146"/>
        <v>0</v>
      </c>
      <c r="I106" s="657"/>
      <c r="J106" s="657"/>
      <c r="K106" s="657"/>
      <c r="L106" s="657"/>
      <c r="M106" s="630"/>
      <c r="N106" s="630"/>
      <c r="O106" s="630"/>
      <c r="P106" s="630"/>
      <c r="Q106" s="657"/>
      <c r="R106" s="657"/>
      <c r="S106" s="657"/>
      <c r="T106" s="657"/>
      <c r="U106" s="629" t="str">
        <f t="shared" si="147"/>
        <v/>
      </c>
      <c r="V106" s="629" t="str">
        <f t="shared" si="148"/>
        <v/>
      </c>
      <c r="W106" s="629" t="str">
        <f t="shared" si="149"/>
        <v/>
      </c>
      <c r="X106" s="629" t="str">
        <f t="shared" si="150"/>
        <v/>
      </c>
      <c r="Y106" s="629" t="str">
        <f t="shared" si="151"/>
        <v/>
      </c>
      <c r="Z106" s="629" t="str">
        <f t="shared" si="152"/>
        <v/>
      </c>
      <c r="AA106" s="629" t="str">
        <f t="shared" si="153"/>
        <v/>
      </c>
      <c r="AB106" s="629" t="str">
        <f t="shared" si="154"/>
        <v/>
      </c>
      <c r="AC106" s="630"/>
      <c r="AD106" s="630"/>
      <c r="AE106" s="633">
        <f t="shared" si="102"/>
        <v>0</v>
      </c>
      <c r="AF106" s="630"/>
      <c r="AG106" s="630"/>
      <c r="AH106" s="630"/>
      <c r="AI106" s="633">
        <f t="shared" si="103"/>
        <v>0</v>
      </c>
      <c r="AJ106" s="630"/>
    </row>
    <row r="107" spans="2:36" ht="16.5" customHeight="1">
      <c r="B107" s="626">
        <v>98</v>
      </c>
      <c r="C107" s="627" t="s">
        <v>179</v>
      </c>
      <c r="D107" s="628" t="s">
        <v>236</v>
      </c>
      <c r="E107" s="633">
        <f t="shared" si="143"/>
        <v>0</v>
      </c>
      <c r="F107" s="633">
        <f t="shared" si="144"/>
        <v>0</v>
      </c>
      <c r="G107" s="633">
        <f t="shared" si="145"/>
        <v>0</v>
      </c>
      <c r="H107" s="633">
        <f t="shared" si="146"/>
        <v>0</v>
      </c>
      <c r="I107" s="657"/>
      <c r="J107" s="657"/>
      <c r="K107" s="657"/>
      <c r="L107" s="657"/>
      <c r="M107" s="630"/>
      <c r="N107" s="630"/>
      <c r="O107" s="630"/>
      <c r="P107" s="630"/>
      <c r="Q107" s="657"/>
      <c r="R107" s="657"/>
      <c r="S107" s="657"/>
      <c r="T107" s="657"/>
      <c r="U107" s="629" t="str">
        <f t="shared" si="147"/>
        <v/>
      </c>
      <c r="V107" s="629" t="str">
        <f t="shared" si="148"/>
        <v/>
      </c>
      <c r="W107" s="629" t="str">
        <f t="shared" si="149"/>
        <v/>
      </c>
      <c r="X107" s="629" t="str">
        <f t="shared" si="150"/>
        <v/>
      </c>
      <c r="Y107" s="629" t="str">
        <f t="shared" si="151"/>
        <v/>
      </c>
      <c r="Z107" s="629" t="str">
        <f t="shared" si="152"/>
        <v/>
      </c>
      <c r="AA107" s="629" t="str">
        <f t="shared" si="153"/>
        <v/>
      </c>
      <c r="AB107" s="629" t="str">
        <f t="shared" si="154"/>
        <v/>
      </c>
      <c r="AC107" s="630"/>
      <c r="AD107" s="630"/>
      <c r="AE107" s="633">
        <f t="shared" si="102"/>
        <v>0</v>
      </c>
      <c r="AF107" s="630"/>
      <c r="AG107" s="630"/>
      <c r="AH107" s="630"/>
      <c r="AI107" s="633">
        <f t="shared" si="103"/>
        <v>0</v>
      </c>
      <c r="AJ107" s="630"/>
    </row>
    <row r="108" spans="2:36" ht="16.5" customHeight="1">
      <c r="B108" s="626">
        <v>99</v>
      </c>
      <c r="C108" s="627" t="s">
        <v>180</v>
      </c>
      <c r="D108" s="628" t="s">
        <v>236</v>
      </c>
      <c r="E108" s="633">
        <f t="shared" si="143"/>
        <v>0</v>
      </c>
      <c r="F108" s="633">
        <f t="shared" si="144"/>
        <v>0</v>
      </c>
      <c r="G108" s="633">
        <f t="shared" si="145"/>
        <v>0</v>
      </c>
      <c r="H108" s="633">
        <f t="shared" si="146"/>
        <v>0</v>
      </c>
      <c r="I108" s="657"/>
      <c r="J108" s="657"/>
      <c r="K108" s="657"/>
      <c r="L108" s="657"/>
      <c r="M108" s="630"/>
      <c r="N108" s="630"/>
      <c r="O108" s="630"/>
      <c r="P108" s="630"/>
      <c r="Q108" s="657"/>
      <c r="R108" s="657"/>
      <c r="S108" s="657"/>
      <c r="T108" s="657"/>
      <c r="U108" s="629" t="str">
        <f t="shared" si="147"/>
        <v/>
      </c>
      <c r="V108" s="629" t="str">
        <f t="shared" si="148"/>
        <v/>
      </c>
      <c r="W108" s="629" t="str">
        <f t="shared" si="149"/>
        <v/>
      </c>
      <c r="X108" s="629" t="str">
        <f t="shared" si="150"/>
        <v/>
      </c>
      <c r="Y108" s="629" t="str">
        <f t="shared" si="151"/>
        <v/>
      </c>
      <c r="Z108" s="629" t="str">
        <f t="shared" si="152"/>
        <v/>
      </c>
      <c r="AA108" s="629" t="str">
        <f t="shared" si="153"/>
        <v/>
      </c>
      <c r="AB108" s="629" t="str">
        <f t="shared" si="154"/>
        <v/>
      </c>
      <c r="AC108" s="630"/>
      <c r="AD108" s="630"/>
      <c r="AE108" s="633">
        <f t="shared" si="102"/>
        <v>0</v>
      </c>
      <c r="AF108" s="630"/>
      <c r="AG108" s="630"/>
      <c r="AH108" s="630"/>
      <c r="AI108" s="633">
        <f t="shared" si="103"/>
        <v>0</v>
      </c>
      <c r="AJ108" s="630"/>
    </row>
    <row r="109" spans="2:36" ht="16.5" customHeight="1">
      <c r="B109" s="626">
        <v>100</v>
      </c>
      <c r="C109" s="627" t="s">
        <v>181</v>
      </c>
      <c r="D109" s="628" t="s">
        <v>236</v>
      </c>
      <c r="E109" s="633">
        <f t="shared" si="143"/>
        <v>0</v>
      </c>
      <c r="F109" s="633">
        <f t="shared" si="144"/>
        <v>0</v>
      </c>
      <c r="G109" s="633">
        <f t="shared" si="145"/>
        <v>0</v>
      </c>
      <c r="H109" s="633">
        <f t="shared" si="146"/>
        <v>0</v>
      </c>
      <c r="I109" s="657"/>
      <c r="J109" s="657"/>
      <c r="K109" s="657"/>
      <c r="L109" s="657"/>
      <c r="M109" s="630"/>
      <c r="N109" s="630"/>
      <c r="O109" s="630"/>
      <c r="P109" s="630"/>
      <c r="Q109" s="657"/>
      <c r="R109" s="657"/>
      <c r="S109" s="657"/>
      <c r="T109" s="657"/>
      <c r="U109" s="629" t="str">
        <f t="shared" si="147"/>
        <v/>
      </c>
      <c r="V109" s="629" t="str">
        <f t="shared" si="148"/>
        <v/>
      </c>
      <c r="W109" s="629" t="str">
        <f t="shared" si="149"/>
        <v/>
      </c>
      <c r="X109" s="629" t="str">
        <f t="shared" si="150"/>
        <v/>
      </c>
      <c r="Y109" s="629" t="str">
        <f t="shared" si="151"/>
        <v/>
      </c>
      <c r="Z109" s="629" t="str">
        <f t="shared" si="152"/>
        <v/>
      </c>
      <c r="AA109" s="629" t="str">
        <f t="shared" si="153"/>
        <v/>
      </c>
      <c r="AB109" s="629" t="str">
        <f t="shared" si="154"/>
        <v/>
      </c>
      <c r="AC109" s="630"/>
      <c r="AD109" s="630"/>
      <c r="AE109" s="633">
        <f t="shared" si="102"/>
        <v>0</v>
      </c>
      <c r="AF109" s="630"/>
      <c r="AG109" s="630"/>
      <c r="AH109" s="630"/>
      <c r="AI109" s="633">
        <f t="shared" si="103"/>
        <v>0</v>
      </c>
      <c r="AJ109" s="630"/>
    </row>
    <row r="110" spans="2:36" ht="16.5" customHeight="1">
      <c r="B110" s="626">
        <v>101</v>
      </c>
      <c r="C110" s="627" t="s">
        <v>182</v>
      </c>
      <c r="D110" s="628" t="s">
        <v>236</v>
      </c>
      <c r="E110" s="633">
        <f t="shared" si="143"/>
        <v>0</v>
      </c>
      <c r="F110" s="633">
        <f t="shared" si="144"/>
        <v>0</v>
      </c>
      <c r="G110" s="633">
        <f t="shared" si="145"/>
        <v>0</v>
      </c>
      <c r="H110" s="633">
        <f t="shared" si="146"/>
        <v>0</v>
      </c>
      <c r="I110" s="657"/>
      <c r="J110" s="657"/>
      <c r="K110" s="657"/>
      <c r="L110" s="657"/>
      <c r="M110" s="630"/>
      <c r="N110" s="630"/>
      <c r="O110" s="630"/>
      <c r="P110" s="630"/>
      <c r="Q110" s="657"/>
      <c r="R110" s="657"/>
      <c r="S110" s="657"/>
      <c r="T110" s="657"/>
      <c r="U110" s="629" t="str">
        <f t="shared" si="147"/>
        <v/>
      </c>
      <c r="V110" s="629" t="str">
        <f t="shared" si="148"/>
        <v/>
      </c>
      <c r="W110" s="629" t="str">
        <f t="shared" si="149"/>
        <v/>
      </c>
      <c r="X110" s="629" t="str">
        <f t="shared" si="150"/>
        <v/>
      </c>
      <c r="Y110" s="629" t="str">
        <f t="shared" si="151"/>
        <v/>
      </c>
      <c r="Z110" s="629" t="str">
        <f t="shared" si="152"/>
        <v/>
      </c>
      <c r="AA110" s="629" t="str">
        <f t="shared" si="153"/>
        <v/>
      </c>
      <c r="AB110" s="629" t="str">
        <f t="shared" si="154"/>
        <v/>
      </c>
      <c r="AC110" s="630"/>
      <c r="AD110" s="630"/>
      <c r="AE110" s="633">
        <f t="shared" si="102"/>
        <v>0</v>
      </c>
      <c r="AF110" s="630"/>
      <c r="AG110" s="630"/>
      <c r="AH110" s="630"/>
      <c r="AI110" s="633">
        <f t="shared" si="103"/>
        <v>0</v>
      </c>
      <c r="AJ110" s="630"/>
    </row>
    <row r="111" spans="2:36" ht="16.5" customHeight="1">
      <c r="B111" s="626">
        <v>102</v>
      </c>
      <c r="C111" s="627" t="s">
        <v>183</v>
      </c>
      <c r="D111" s="628" t="s">
        <v>236</v>
      </c>
      <c r="E111" s="633">
        <f t="shared" si="143"/>
        <v>0</v>
      </c>
      <c r="F111" s="633">
        <f t="shared" si="144"/>
        <v>0</v>
      </c>
      <c r="G111" s="633">
        <f t="shared" si="145"/>
        <v>0</v>
      </c>
      <c r="H111" s="633">
        <f t="shared" si="146"/>
        <v>0</v>
      </c>
      <c r="I111" s="657"/>
      <c r="J111" s="657"/>
      <c r="K111" s="657"/>
      <c r="L111" s="657"/>
      <c r="M111" s="630"/>
      <c r="N111" s="630"/>
      <c r="O111" s="630"/>
      <c r="P111" s="630"/>
      <c r="Q111" s="657"/>
      <c r="R111" s="657"/>
      <c r="S111" s="657"/>
      <c r="T111" s="657"/>
      <c r="U111" s="629" t="str">
        <f t="shared" si="147"/>
        <v/>
      </c>
      <c r="V111" s="629" t="str">
        <f t="shared" si="148"/>
        <v/>
      </c>
      <c r="W111" s="629" t="str">
        <f t="shared" si="149"/>
        <v/>
      </c>
      <c r="X111" s="629" t="str">
        <f t="shared" si="150"/>
        <v/>
      </c>
      <c r="Y111" s="629" t="str">
        <f t="shared" si="151"/>
        <v/>
      </c>
      <c r="Z111" s="629" t="str">
        <f t="shared" si="152"/>
        <v/>
      </c>
      <c r="AA111" s="629" t="str">
        <f t="shared" si="153"/>
        <v/>
      </c>
      <c r="AB111" s="629" t="str">
        <f t="shared" si="154"/>
        <v/>
      </c>
      <c r="AC111" s="630"/>
      <c r="AD111" s="630"/>
      <c r="AE111" s="633">
        <f t="shared" si="102"/>
        <v>0</v>
      </c>
      <c r="AF111" s="630"/>
      <c r="AG111" s="630"/>
      <c r="AH111" s="630"/>
      <c r="AI111" s="633">
        <f t="shared" si="103"/>
        <v>0</v>
      </c>
      <c r="AJ111" s="630"/>
    </row>
    <row r="112" spans="2:36" ht="16.5" customHeight="1">
      <c r="B112" s="626">
        <v>103</v>
      </c>
      <c r="C112" s="627" t="s">
        <v>242</v>
      </c>
      <c r="D112" s="628" t="s">
        <v>236</v>
      </c>
      <c r="E112" s="633">
        <f t="shared" si="143"/>
        <v>0</v>
      </c>
      <c r="F112" s="633">
        <f t="shared" si="144"/>
        <v>0</v>
      </c>
      <c r="G112" s="633">
        <f t="shared" si="145"/>
        <v>0</v>
      </c>
      <c r="H112" s="633">
        <f t="shared" si="146"/>
        <v>0</v>
      </c>
      <c r="I112" s="657"/>
      <c r="J112" s="657"/>
      <c r="K112" s="657"/>
      <c r="L112" s="657"/>
      <c r="M112" s="630"/>
      <c r="N112" s="630"/>
      <c r="O112" s="630"/>
      <c r="P112" s="630"/>
      <c r="Q112" s="657"/>
      <c r="R112" s="657"/>
      <c r="S112" s="657"/>
      <c r="T112" s="657"/>
      <c r="U112" s="629" t="str">
        <f t="shared" si="147"/>
        <v/>
      </c>
      <c r="V112" s="629" t="str">
        <f t="shared" si="148"/>
        <v/>
      </c>
      <c r="W112" s="629" t="str">
        <f t="shared" si="149"/>
        <v/>
      </c>
      <c r="X112" s="629" t="str">
        <f t="shared" si="150"/>
        <v/>
      </c>
      <c r="Y112" s="629" t="str">
        <f t="shared" si="151"/>
        <v/>
      </c>
      <c r="Z112" s="629" t="str">
        <f t="shared" si="152"/>
        <v/>
      </c>
      <c r="AA112" s="629" t="str">
        <f t="shared" si="153"/>
        <v/>
      </c>
      <c r="AB112" s="629" t="str">
        <f t="shared" si="154"/>
        <v/>
      </c>
      <c r="AC112" s="640"/>
      <c r="AD112" s="630"/>
      <c r="AE112" s="633">
        <f t="shared" si="102"/>
        <v>0</v>
      </c>
      <c r="AF112" s="630"/>
      <c r="AG112" s="630"/>
      <c r="AH112" s="630"/>
      <c r="AI112" s="633">
        <f t="shared" si="103"/>
        <v>0</v>
      </c>
      <c r="AJ112" s="630"/>
    </row>
    <row r="113" spans="28:36" ht="16.5" customHeight="1">
      <c r="AB113" s="631" t="s">
        <v>315</v>
      </c>
      <c r="AC113" s="641">
        <f>SUM(AC10:AC112)</f>
        <v>0</v>
      </c>
      <c r="AD113" s="641">
        <f t="shared" ref="AD113:AJ113" si="155">SUM(AD10:AD112)</f>
        <v>0</v>
      </c>
      <c r="AE113" s="642">
        <f t="shared" si="155"/>
        <v>0</v>
      </c>
      <c r="AF113" s="641">
        <f t="shared" si="155"/>
        <v>0</v>
      </c>
      <c r="AG113" s="641">
        <f t="shared" si="155"/>
        <v>0</v>
      </c>
      <c r="AH113" s="641">
        <f t="shared" si="155"/>
        <v>0</v>
      </c>
      <c r="AI113" s="642">
        <f t="shared" si="155"/>
        <v>0</v>
      </c>
      <c r="AJ113" s="641">
        <f t="shared" si="155"/>
        <v>0</v>
      </c>
    </row>
  </sheetData>
  <mergeCells count="31">
    <mergeCell ref="Y7:AB7"/>
    <mergeCell ref="E8:F8"/>
    <mergeCell ref="G8:H8"/>
    <mergeCell ref="E7:H7"/>
    <mergeCell ref="B7:B9"/>
    <mergeCell ref="C7:D9"/>
    <mergeCell ref="I7:L7"/>
    <mergeCell ref="I8:J8"/>
    <mergeCell ref="K8:L8"/>
    <mergeCell ref="M7:P7"/>
    <mergeCell ref="M8:N8"/>
    <mergeCell ref="O8:P8"/>
    <mergeCell ref="Q7:T7"/>
    <mergeCell ref="Q8:R8"/>
    <mergeCell ref="S8:T8"/>
    <mergeCell ref="B5:AJ5"/>
    <mergeCell ref="AC7:AF7"/>
    <mergeCell ref="AG7:AJ7"/>
    <mergeCell ref="AE8:AE9"/>
    <mergeCell ref="AI8:AI9"/>
    <mergeCell ref="AC8:AC9"/>
    <mergeCell ref="AD8:AD9"/>
    <mergeCell ref="AF8:AF9"/>
    <mergeCell ref="AG8:AG9"/>
    <mergeCell ref="AH8:AH9"/>
    <mergeCell ref="AJ8:AJ9"/>
    <mergeCell ref="U8:V8"/>
    <mergeCell ref="W8:X8"/>
    <mergeCell ref="Y8:Z8"/>
    <mergeCell ref="AA8:AB8"/>
    <mergeCell ref="U7:X7"/>
  </mergeCells>
  <phoneticPr fontId="3"/>
  <pageMargins left="0.70866141732283472" right="0.70866141732283472" top="0.74803149606299213" bottom="0.74803149606299213" header="0.31496062992125984" footer="0.31496062992125984"/>
  <pageSetup paperSize="8" scale="70" fitToHeight="0"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D1" workbookViewId="0">
      <selection activeCell="J36" sqref="J36"/>
    </sheetView>
  </sheetViews>
  <sheetFormatPr defaultRowHeight="12"/>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A7" sqref="A7:XFD7"/>
    </sheetView>
  </sheetViews>
  <sheetFormatPr defaultRowHeight="15" customHeight="1"/>
  <cols>
    <col min="1" max="1" width="2.5" style="497" customWidth="1"/>
    <col min="2" max="7" width="9" style="497"/>
    <col min="8" max="8" width="28.625" style="497" bestFit="1" customWidth="1"/>
    <col min="9" max="16384" width="9" style="497"/>
  </cols>
  <sheetData>
    <row r="1" spans="1:11" ht="15" customHeight="1">
      <c r="A1" s="497" t="s">
        <v>570</v>
      </c>
    </row>
    <row r="2" spans="1:11" ht="15" customHeight="1">
      <c r="B2" s="497" t="s">
        <v>449</v>
      </c>
    </row>
    <row r="3" spans="1:11" ht="15" customHeight="1">
      <c r="B3" s="498"/>
      <c r="C3" s="499"/>
      <c r="D3" s="499"/>
      <c r="E3" s="499"/>
      <c r="F3" s="500"/>
      <c r="G3" s="501" t="s">
        <v>396</v>
      </c>
      <c r="H3" s="502"/>
    </row>
    <row r="4" spans="1:11" ht="15" customHeight="1">
      <c r="B4" s="503" t="s">
        <v>463</v>
      </c>
      <c r="C4" s="504"/>
      <c r="D4" s="504"/>
      <c r="E4" s="504"/>
      <c r="F4" s="505"/>
      <c r="G4" s="506">
        <v>1814.37</v>
      </c>
      <c r="H4" s="507" t="s">
        <v>395</v>
      </c>
    </row>
    <row r="5" spans="1:11" ht="15" customHeight="1">
      <c r="B5" s="508" t="s">
        <v>391</v>
      </c>
      <c r="C5" s="503" t="s">
        <v>464</v>
      </c>
      <c r="D5" s="504"/>
      <c r="E5" s="504"/>
      <c r="F5" s="505"/>
      <c r="G5" s="646">
        <v>23.84</v>
      </c>
      <c r="H5" s="507" t="s">
        <v>395</v>
      </c>
      <c r="I5" s="648"/>
      <c r="K5" s="649"/>
    </row>
    <row r="6" spans="1:11" ht="15" customHeight="1">
      <c r="B6" s="509"/>
      <c r="C6" s="503" t="s">
        <v>465</v>
      </c>
      <c r="D6" s="504"/>
      <c r="E6" s="504"/>
      <c r="F6" s="505"/>
      <c r="G6" s="646">
        <v>22.68</v>
      </c>
      <c r="H6" s="507" t="s">
        <v>395</v>
      </c>
      <c r="I6" s="648"/>
      <c r="K6" s="649"/>
    </row>
    <row r="7" spans="1:11" ht="15" customHeight="1">
      <c r="B7" s="503" t="s">
        <v>466</v>
      </c>
      <c r="C7" s="504"/>
      <c r="D7" s="504"/>
      <c r="E7" s="504"/>
      <c r="F7" s="505"/>
      <c r="G7" s="510">
        <v>1.4</v>
      </c>
      <c r="H7" s="507" t="s">
        <v>394</v>
      </c>
    </row>
    <row r="8" spans="1:11" ht="15" customHeight="1">
      <c r="A8" s="511"/>
      <c r="B8" s="512" t="s">
        <v>468</v>
      </c>
      <c r="C8" s="511" t="s">
        <v>491</v>
      </c>
      <c r="D8" s="511" t="s">
        <v>469</v>
      </c>
      <c r="E8" s="511"/>
    </row>
    <row r="9" spans="1:11" ht="15" customHeight="1">
      <c r="D9" s="647"/>
    </row>
    <row r="10" spans="1:11" ht="15" customHeight="1">
      <c r="A10" s="497" t="s">
        <v>571</v>
      </c>
    </row>
    <row r="11" spans="1:11" ht="15" customHeight="1">
      <c r="B11" s="497" t="s">
        <v>451</v>
      </c>
    </row>
    <row r="12" spans="1:11" ht="15" customHeight="1">
      <c r="B12" s="513"/>
      <c r="C12" s="514"/>
      <c r="D12" s="498" t="s">
        <v>457</v>
      </c>
      <c r="E12" s="500"/>
      <c r="F12" s="515" t="s">
        <v>390</v>
      </c>
      <c r="G12" s="653" t="s">
        <v>452</v>
      </c>
      <c r="H12" s="516"/>
    </row>
    <row r="13" spans="1:11" ht="15" customHeight="1">
      <c r="B13" s="517"/>
      <c r="C13" s="518"/>
      <c r="D13" s="501" t="s">
        <v>458</v>
      </c>
      <c r="E13" s="501" t="s">
        <v>400</v>
      </c>
      <c r="F13" s="519" t="s">
        <v>453</v>
      </c>
      <c r="G13" s="519" t="s">
        <v>486</v>
      </c>
      <c r="H13" s="520"/>
    </row>
    <row r="14" spans="1:11" ht="15" customHeight="1">
      <c r="B14" s="521" t="s">
        <v>455</v>
      </c>
      <c r="C14" s="522" t="s">
        <v>307</v>
      </c>
      <c r="D14" s="523">
        <v>0</v>
      </c>
      <c r="E14" s="523">
        <v>60</v>
      </c>
      <c r="F14" s="524">
        <v>770</v>
      </c>
      <c r="G14" s="650">
        <v>119.73</v>
      </c>
      <c r="H14" s="650" t="s">
        <v>579</v>
      </c>
    </row>
    <row r="15" spans="1:11" ht="15" customHeight="1">
      <c r="B15" s="525" t="s">
        <v>456</v>
      </c>
      <c r="C15" s="526" t="s">
        <v>308</v>
      </c>
      <c r="D15" s="527">
        <v>60</v>
      </c>
      <c r="E15" s="527">
        <v>100</v>
      </c>
      <c r="F15" s="528">
        <v>1298</v>
      </c>
      <c r="G15" s="651">
        <v>110.93</v>
      </c>
      <c r="H15" s="651" t="s">
        <v>579</v>
      </c>
    </row>
    <row r="16" spans="1:11" ht="15" customHeight="1">
      <c r="B16" s="529"/>
      <c r="C16" s="530" t="s">
        <v>314</v>
      </c>
      <c r="D16" s="531">
        <v>100</v>
      </c>
      <c r="E16" s="531"/>
      <c r="F16" s="532">
        <v>2728</v>
      </c>
      <c r="G16" s="652">
        <v>96.63</v>
      </c>
      <c r="H16" s="652" t="s">
        <v>579</v>
      </c>
    </row>
    <row r="17" spans="1:8" ht="15" customHeight="1">
      <c r="B17" s="521" t="s">
        <v>460</v>
      </c>
      <c r="C17" s="522" t="s">
        <v>307</v>
      </c>
      <c r="D17" s="523">
        <v>0</v>
      </c>
      <c r="E17" s="523">
        <v>60</v>
      </c>
      <c r="F17" s="524">
        <v>770</v>
      </c>
      <c r="G17" s="650">
        <v>103.77</v>
      </c>
      <c r="H17" s="650" t="s">
        <v>579</v>
      </c>
    </row>
    <row r="18" spans="1:8" ht="15" customHeight="1">
      <c r="B18" s="525" t="s">
        <v>461</v>
      </c>
      <c r="C18" s="526" t="s">
        <v>308</v>
      </c>
      <c r="D18" s="527">
        <v>60</v>
      </c>
      <c r="E18" s="527">
        <v>100</v>
      </c>
      <c r="F18" s="528">
        <v>1298</v>
      </c>
      <c r="G18" s="651">
        <v>94.97</v>
      </c>
      <c r="H18" s="651" t="s">
        <v>579</v>
      </c>
    </row>
    <row r="19" spans="1:8" ht="15" customHeight="1">
      <c r="B19" s="529"/>
      <c r="C19" s="530" t="s">
        <v>314</v>
      </c>
      <c r="D19" s="531">
        <v>100</v>
      </c>
      <c r="E19" s="531"/>
      <c r="F19" s="532">
        <v>2728</v>
      </c>
      <c r="G19" s="652">
        <v>80.67</v>
      </c>
      <c r="H19" s="652" t="s">
        <v>579</v>
      </c>
    </row>
    <row r="20" spans="1:8" ht="15" customHeight="1">
      <c r="A20" s="511"/>
      <c r="B20" s="512" t="s">
        <v>468</v>
      </c>
      <c r="C20" s="511" t="s">
        <v>490</v>
      </c>
      <c r="D20" s="511" t="s">
        <v>462</v>
      </c>
      <c r="E20" s="511"/>
    </row>
    <row r="22" spans="1:8" ht="15" customHeight="1">
      <c r="A22" s="497" t="s">
        <v>572</v>
      </c>
    </row>
    <row r="23" spans="1:8" ht="15" customHeight="1">
      <c r="B23" s="497" t="s">
        <v>470</v>
      </c>
    </row>
    <row r="24" spans="1:8" ht="15" customHeight="1">
      <c r="B24" s="498"/>
      <c r="C24" s="499"/>
      <c r="D24" s="499"/>
      <c r="E24" s="500"/>
      <c r="F24" s="501" t="s">
        <v>396</v>
      </c>
    </row>
    <row r="25" spans="1:8" ht="15" customHeight="1">
      <c r="B25" s="498" t="s">
        <v>467</v>
      </c>
      <c r="C25" s="499"/>
      <c r="D25" s="499"/>
      <c r="E25" s="500"/>
      <c r="F25" s="533">
        <v>1500</v>
      </c>
    </row>
    <row r="26" spans="1:8" ht="15" customHeight="1">
      <c r="B26" s="513" t="s">
        <v>399</v>
      </c>
      <c r="C26" s="514"/>
      <c r="D26" s="1200" t="s">
        <v>487</v>
      </c>
      <c r="E26" s="1201"/>
      <c r="F26" s="515" t="s">
        <v>396</v>
      </c>
    </row>
    <row r="27" spans="1:8" ht="15" customHeight="1">
      <c r="B27" s="534"/>
      <c r="C27" s="535"/>
      <c r="D27" s="536" t="s">
        <v>397</v>
      </c>
      <c r="E27" s="537" t="s">
        <v>398</v>
      </c>
      <c r="F27" s="519" t="s">
        <v>486</v>
      </c>
    </row>
    <row r="28" spans="1:8" ht="15" customHeight="1">
      <c r="B28" s="534"/>
      <c r="C28" s="535"/>
      <c r="D28" s="538">
        <v>0</v>
      </c>
      <c r="E28" s="539">
        <v>20</v>
      </c>
      <c r="F28" s="523">
        <v>399</v>
      </c>
    </row>
    <row r="29" spans="1:8" ht="15" customHeight="1">
      <c r="B29" s="534"/>
      <c r="C29" s="535"/>
      <c r="D29" s="540">
        <v>20</v>
      </c>
      <c r="E29" s="541">
        <v>30</v>
      </c>
      <c r="F29" s="527">
        <v>389</v>
      </c>
    </row>
    <row r="30" spans="1:8" ht="15" customHeight="1">
      <c r="B30" s="534"/>
      <c r="C30" s="535"/>
      <c r="D30" s="540">
        <v>30</v>
      </c>
      <c r="E30" s="541">
        <v>40</v>
      </c>
      <c r="F30" s="527">
        <v>379</v>
      </c>
    </row>
    <row r="31" spans="1:8" ht="15" customHeight="1">
      <c r="B31" s="534"/>
      <c r="C31" s="535"/>
      <c r="D31" s="540">
        <v>40</v>
      </c>
      <c r="E31" s="541">
        <v>50</v>
      </c>
      <c r="F31" s="527">
        <v>369</v>
      </c>
    </row>
    <row r="32" spans="1:8" ht="15" customHeight="1">
      <c r="B32" s="534"/>
      <c r="C32" s="535"/>
      <c r="D32" s="540">
        <v>50</v>
      </c>
      <c r="E32" s="541">
        <v>100</v>
      </c>
      <c r="F32" s="527">
        <v>359</v>
      </c>
    </row>
    <row r="33" spans="1:7" ht="15" customHeight="1">
      <c r="B33" s="534"/>
      <c r="C33" s="535"/>
      <c r="D33" s="540">
        <v>100</v>
      </c>
      <c r="E33" s="541">
        <v>200</v>
      </c>
      <c r="F33" s="527">
        <v>349</v>
      </c>
    </row>
    <row r="34" spans="1:7" ht="15" customHeight="1">
      <c r="B34" s="534"/>
      <c r="C34" s="535"/>
      <c r="D34" s="540">
        <v>200</v>
      </c>
      <c r="E34" s="541">
        <v>300</v>
      </c>
      <c r="F34" s="527">
        <v>339</v>
      </c>
    </row>
    <row r="35" spans="1:7" ht="15" customHeight="1">
      <c r="B35" s="534"/>
      <c r="C35" s="535"/>
      <c r="D35" s="540">
        <v>300</v>
      </c>
      <c r="E35" s="541">
        <v>400</v>
      </c>
      <c r="F35" s="527">
        <v>329</v>
      </c>
    </row>
    <row r="36" spans="1:7" ht="15" customHeight="1">
      <c r="B36" s="534"/>
      <c r="C36" s="535"/>
      <c r="D36" s="540">
        <v>400</v>
      </c>
      <c r="E36" s="541">
        <v>500</v>
      </c>
      <c r="F36" s="527">
        <v>319</v>
      </c>
    </row>
    <row r="37" spans="1:7" ht="15" customHeight="1">
      <c r="B37" s="534"/>
      <c r="C37" s="535"/>
      <c r="D37" s="540">
        <v>500</v>
      </c>
      <c r="E37" s="541">
        <v>600</v>
      </c>
      <c r="F37" s="527">
        <v>309</v>
      </c>
    </row>
    <row r="38" spans="1:7" ht="15" customHeight="1">
      <c r="B38" s="517"/>
      <c r="C38" s="518"/>
      <c r="D38" s="542">
        <v>600</v>
      </c>
      <c r="E38" s="543"/>
      <c r="F38" s="531">
        <v>299</v>
      </c>
    </row>
    <row r="40" spans="1:7" ht="15" customHeight="1">
      <c r="A40" s="497" t="s">
        <v>575</v>
      </c>
    </row>
    <row r="41" spans="1:7" ht="15" customHeight="1">
      <c r="B41" s="503" t="s">
        <v>436</v>
      </c>
      <c r="C41" s="504"/>
      <c r="D41" s="504"/>
      <c r="E41" s="505"/>
      <c r="F41" s="503">
        <v>45</v>
      </c>
      <c r="G41" s="505" t="s">
        <v>488</v>
      </c>
    </row>
    <row r="42" spans="1:7" ht="15" customHeight="1">
      <c r="B42" s="503" t="s">
        <v>435</v>
      </c>
      <c r="C42" s="504"/>
      <c r="D42" s="504"/>
      <c r="E42" s="505"/>
      <c r="F42" s="503">
        <v>100.5</v>
      </c>
      <c r="G42" s="505" t="s">
        <v>488</v>
      </c>
    </row>
    <row r="43" spans="1:7" ht="15" customHeight="1">
      <c r="B43" s="497" t="s">
        <v>492</v>
      </c>
      <c r="C43" s="497" t="s">
        <v>493</v>
      </c>
      <c r="G43" s="497" t="s">
        <v>489</v>
      </c>
    </row>
  </sheetData>
  <mergeCells count="1">
    <mergeCell ref="D26:E26"/>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heetViews>
  <sheetFormatPr defaultRowHeight="15" customHeight="1"/>
  <cols>
    <col min="1" max="1" width="2.5" style="497" customWidth="1"/>
    <col min="2" max="2" width="9" style="497"/>
    <col min="3" max="3" width="16" style="497" bestFit="1" customWidth="1"/>
    <col min="4" max="13" width="6.25" style="497" customWidth="1"/>
    <col min="14" max="16384" width="9" style="497"/>
  </cols>
  <sheetData>
    <row r="1" spans="1:13" ht="15" customHeight="1">
      <c r="A1" s="544" t="s">
        <v>418</v>
      </c>
      <c r="B1" s="544"/>
    </row>
    <row r="2" spans="1:13" ht="15" customHeight="1">
      <c r="A2" s="497" t="s">
        <v>401</v>
      </c>
    </row>
    <row r="3" spans="1:13" ht="15" customHeight="1">
      <c r="B3" s="513"/>
      <c r="C3" s="514"/>
      <c r="D3" s="498" t="s">
        <v>392</v>
      </c>
      <c r="E3" s="499"/>
      <c r="F3" s="499"/>
      <c r="G3" s="499"/>
      <c r="H3" s="500"/>
      <c r="I3" s="498" t="s">
        <v>412</v>
      </c>
      <c r="J3" s="499"/>
      <c r="K3" s="499"/>
      <c r="L3" s="499"/>
      <c r="M3" s="500"/>
    </row>
    <row r="4" spans="1:13" ht="15" customHeight="1">
      <c r="B4" s="517"/>
      <c r="C4" s="518"/>
      <c r="D4" s="501" t="s">
        <v>402</v>
      </c>
      <c r="E4" s="501" t="s">
        <v>403</v>
      </c>
      <c r="F4" s="501" t="s">
        <v>404</v>
      </c>
      <c r="G4" s="501" t="s">
        <v>405</v>
      </c>
      <c r="H4" s="501" t="s">
        <v>406</v>
      </c>
      <c r="I4" s="501" t="s">
        <v>407</v>
      </c>
      <c r="J4" s="501" t="s">
        <v>408</v>
      </c>
      <c r="K4" s="501" t="s">
        <v>409</v>
      </c>
      <c r="L4" s="501" t="s">
        <v>410</v>
      </c>
      <c r="M4" s="501" t="s">
        <v>411</v>
      </c>
    </row>
    <row r="5" spans="1:13" ht="15" customHeight="1">
      <c r="B5" s="503" t="s">
        <v>417</v>
      </c>
      <c r="C5" s="505"/>
      <c r="D5" s="533">
        <v>50</v>
      </c>
      <c r="E5" s="533">
        <v>70</v>
      </c>
      <c r="F5" s="533">
        <v>80</v>
      </c>
      <c r="G5" s="533">
        <v>60</v>
      </c>
      <c r="H5" s="533">
        <v>30</v>
      </c>
      <c r="I5" s="533">
        <v>35</v>
      </c>
      <c r="J5" s="533">
        <v>60</v>
      </c>
      <c r="K5" s="533">
        <v>75</v>
      </c>
      <c r="L5" s="533">
        <v>70</v>
      </c>
      <c r="M5" s="533">
        <v>50</v>
      </c>
    </row>
    <row r="6" spans="1:13" ht="15" customHeight="1">
      <c r="B6" s="545" t="s">
        <v>413</v>
      </c>
      <c r="C6" s="507" t="s">
        <v>415</v>
      </c>
      <c r="D6" s="507">
        <v>22</v>
      </c>
      <c r="E6" s="507">
        <v>21</v>
      </c>
      <c r="F6" s="507">
        <v>5</v>
      </c>
      <c r="G6" s="507">
        <v>20</v>
      </c>
      <c r="H6" s="507">
        <v>10</v>
      </c>
      <c r="I6" s="507">
        <v>10</v>
      </c>
      <c r="J6" s="507">
        <v>17</v>
      </c>
      <c r="K6" s="507">
        <v>16</v>
      </c>
      <c r="L6" s="507">
        <v>19</v>
      </c>
      <c r="M6" s="507">
        <v>19</v>
      </c>
    </row>
    <row r="7" spans="1:13" ht="15" customHeight="1">
      <c r="B7" s="546" t="s">
        <v>414</v>
      </c>
      <c r="C7" s="507" t="s">
        <v>310</v>
      </c>
      <c r="D7" s="507">
        <v>22</v>
      </c>
      <c r="E7" s="507">
        <v>26</v>
      </c>
      <c r="F7" s="507">
        <v>18</v>
      </c>
      <c r="G7" s="507">
        <v>20</v>
      </c>
      <c r="H7" s="507">
        <v>10</v>
      </c>
      <c r="I7" s="507">
        <v>10</v>
      </c>
      <c r="J7" s="507">
        <v>19</v>
      </c>
      <c r="K7" s="507">
        <v>18</v>
      </c>
      <c r="L7" s="507">
        <v>19</v>
      </c>
      <c r="M7" s="507">
        <v>19</v>
      </c>
    </row>
    <row r="8" spans="1:13" ht="15" customHeight="1">
      <c r="B8" s="545" t="s">
        <v>419</v>
      </c>
      <c r="C8" s="507" t="s">
        <v>415</v>
      </c>
      <c r="D8" s="503">
        <v>8</v>
      </c>
      <c r="E8" s="504"/>
      <c r="F8" s="504"/>
      <c r="G8" s="504"/>
      <c r="H8" s="504"/>
      <c r="I8" s="504"/>
      <c r="J8" s="504"/>
      <c r="K8" s="504"/>
      <c r="L8" s="504"/>
      <c r="M8" s="505"/>
    </row>
    <row r="9" spans="1:13" ht="15" customHeight="1">
      <c r="B9" s="546" t="s">
        <v>420</v>
      </c>
      <c r="C9" s="507" t="s">
        <v>310</v>
      </c>
      <c r="D9" s="503">
        <v>9</v>
      </c>
      <c r="E9" s="504"/>
      <c r="F9" s="504"/>
      <c r="G9" s="504"/>
      <c r="H9" s="504"/>
      <c r="I9" s="504"/>
      <c r="J9" s="504"/>
      <c r="K9" s="504"/>
      <c r="L9" s="504"/>
      <c r="M9" s="505"/>
    </row>
    <row r="11" spans="1:13" ht="15" customHeight="1">
      <c r="A11" s="497" t="s">
        <v>416</v>
      </c>
    </row>
    <row r="12" spans="1:13" ht="15" customHeight="1">
      <c r="B12" s="513"/>
      <c r="C12" s="514"/>
      <c r="D12" s="498" t="s">
        <v>392</v>
      </c>
      <c r="E12" s="499"/>
      <c r="F12" s="499"/>
      <c r="G12" s="499"/>
      <c r="H12" s="500"/>
      <c r="I12" s="498" t="s">
        <v>412</v>
      </c>
      <c r="J12" s="499"/>
      <c r="K12" s="499"/>
      <c r="L12" s="499"/>
      <c r="M12" s="500"/>
    </row>
    <row r="13" spans="1:13" ht="15" customHeight="1">
      <c r="B13" s="517"/>
      <c r="C13" s="518"/>
      <c r="D13" s="501" t="s">
        <v>402</v>
      </c>
      <c r="E13" s="501" t="s">
        <v>403</v>
      </c>
      <c r="F13" s="501" t="s">
        <v>404</v>
      </c>
      <c r="G13" s="501" t="s">
        <v>405</v>
      </c>
      <c r="H13" s="501" t="s">
        <v>406</v>
      </c>
      <c r="I13" s="501" t="s">
        <v>407</v>
      </c>
      <c r="J13" s="501" t="s">
        <v>408</v>
      </c>
      <c r="K13" s="501" t="s">
        <v>409</v>
      </c>
      <c r="L13" s="501" t="s">
        <v>410</v>
      </c>
      <c r="M13" s="501" t="s">
        <v>411</v>
      </c>
    </row>
    <row r="14" spans="1:13" ht="15" customHeight="1">
      <c r="B14" s="503" t="s">
        <v>417</v>
      </c>
      <c r="C14" s="505"/>
      <c r="D14" s="533">
        <f>D5</f>
        <v>50</v>
      </c>
      <c r="E14" s="533">
        <f t="shared" ref="E14:M14" si="0">E5</f>
        <v>70</v>
      </c>
      <c r="F14" s="533">
        <f t="shared" si="0"/>
        <v>80</v>
      </c>
      <c r="G14" s="533">
        <f t="shared" si="0"/>
        <v>60</v>
      </c>
      <c r="H14" s="533">
        <f t="shared" si="0"/>
        <v>30</v>
      </c>
      <c r="I14" s="533">
        <f t="shared" si="0"/>
        <v>35</v>
      </c>
      <c r="J14" s="533">
        <f t="shared" si="0"/>
        <v>60</v>
      </c>
      <c r="K14" s="533">
        <f t="shared" si="0"/>
        <v>75</v>
      </c>
      <c r="L14" s="533">
        <f t="shared" si="0"/>
        <v>70</v>
      </c>
      <c r="M14" s="533">
        <f t="shared" si="0"/>
        <v>50</v>
      </c>
    </row>
    <row r="15" spans="1:13" ht="15" customHeight="1">
      <c r="B15" s="545" t="s">
        <v>413</v>
      </c>
      <c r="C15" s="507" t="s">
        <v>415</v>
      </c>
      <c r="D15" s="507">
        <v>22</v>
      </c>
      <c r="E15" s="507">
        <v>21</v>
      </c>
      <c r="F15" s="507">
        <v>8</v>
      </c>
      <c r="G15" s="507">
        <v>20</v>
      </c>
      <c r="H15" s="507">
        <v>10</v>
      </c>
      <c r="I15" s="507">
        <v>10</v>
      </c>
      <c r="J15" s="507">
        <v>17</v>
      </c>
      <c r="K15" s="507">
        <v>16</v>
      </c>
      <c r="L15" s="507">
        <v>19</v>
      </c>
      <c r="M15" s="507">
        <v>19</v>
      </c>
    </row>
    <row r="16" spans="1:13" ht="15" customHeight="1">
      <c r="B16" s="546" t="s">
        <v>414</v>
      </c>
      <c r="C16" s="507" t="s">
        <v>310</v>
      </c>
      <c r="D16" s="507">
        <v>22</v>
      </c>
      <c r="E16" s="507">
        <v>26</v>
      </c>
      <c r="F16" s="507">
        <v>18</v>
      </c>
      <c r="G16" s="507">
        <v>20</v>
      </c>
      <c r="H16" s="507">
        <v>10</v>
      </c>
      <c r="I16" s="507">
        <v>10</v>
      </c>
      <c r="J16" s="507">
        <v>19</v>
      </c>
      <c r="K16" s="507">
        <v>18</v>
      </c>
      <c r="L16" s="507">
        <v>19</v>
      </c>
      <c r="M16" s="507">
        <v>19</v>
      </c>
    </row>
    <row r="17" spans="2:13" ht="15" customHeight="1">
      <c r="B17" s="545" t="s">
        <v>419</v>
      </c>
      <c r="C17" s="507" t="s">
        <v>415</v>
      </c>
      <c r="D17" s="503">
        <v>9</v>
      </c>
      <c r="E17" s="504"/>
      <c r="F17" s="504"/>
      <c r="G17" s="504"/>
      <c r="H17" s="504"/>
      <c r="I17" s="504"/>
      <c r="J17" s="504"/>
      <c r="K17" s="504"/>
      <c r="L17" s="504"/>
      <c r="M17" s="505"/>
    </row>
    <row r="18" spans="2:13" ht="15" customHeight="1">
      <c r="B18" s="546" t="s">
        <v>420</v>
      </c>
      <c r="C18" s="507" t="s">
        <v>310</v>
      </c>
      <c r="D18" s="503">
        <v>9</v>
      </c>
      <c r="E18" s="504"/>
      <c r="F18" s="504"/>
      <c r="G18" s="504"/>
      <c r="H18" s="504"/>
      <c r="I18" s="504"/>
      <c r="J18" s="504"/>
      <c r="K18" s="504"/>
      <c r="L18" s="504"/>
      <c r="M18" s="505"/>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
  <sheetViews>
    <sheetView workbookViewId="0">
      <selection activeCell="F18" sqref="F18"/>
    </sheetView>
  </sheetViews>
  <sheetFormatPr defaultColWidth="13.75" defaultRowHeight="15" customHeight="1"/>
  <cols>
    <col min="1" max="1" width="1.25" style="497" customWidth="1"/>
    <col min="2" max="16384" width="13.75" style="497"/>
  </cols>
  <sheetData>
    <row r="1" spans="2:5" ht="15" customHeight="1">
      <c r="B1" s="497" t="s">
        <v>520</v>
      </c>
    </row>
    <row r="3" spans="2:5" s="550" customFormat="1" ht="24">
      <c r="B3" s="547" t="s">
        <v>421</v>
      </c>
      <c r="C3" s="548" t="s">
        <v>422</v>
      </c>
      <c r="D3" s="548" t="s">
        <v>427</v>
      </c>
      <c r="E3" s="549" t="s">
        <v>549</v>
      </c>
    </row>
    <row r="4" spans="2:5" ht="15" customHeight="1">
      <c r="B4" s="551"/>
      <c r="C4" s="507" t="s">
        <v>309</v>
      </c>
      <c r="D4" s="507" t="s">
        <v>428</v>
      </c>
      <c r="E4" s="507"/>
    </row>
    <row r="5" spans="2:5" ht="15" customHeight="1">
      <c r="C5" s="507" t="s">
        <v>385</v>
      </c>
      <c r="D5" s="507" t="s">
        <v>423</v>
      </c>
      <c r="E5" s="507" t="s">
        <v>306</v>
      </c>
    </row>
    <row r="6" spans="2:5" ht="15" customHeight="1">
      <c r="C6" s="507" t="s">
        <v>310</v>
      </c>
      <c r="D6" s="507" t="s">
        <v>484</v>
      </c>
      <c r="E6" s="507" t="s">
        <v>326</v>
      </c>
    </row>
    <row r="7" spans="2:5" ht="15" customHeight="1">
      <c r="D7" s="507" t="s">
        <v>393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様式8-3</vt:lpstr>
      <vt:lpstr>様式8-4小</vt:lpstr>
      <vt:lpstr>様式8-5-1小_電気</vt:lpstr>
      <vt:lpstr>様式8-5-1小_都市ガス</vt:lpstr>
      <vt:lpstr>様式8-5-1小_LPガス</vt:lpstr>
      <vt:lpstr>様式8-6</vt:lpstr>
      <vt:lpstr>様式8-7-1小</vt:lpstr>
      <vt:lpstr>前提条件シート⇒</vt:lpstr>
      <vt:lpstr>料金表</vt:lpstr>
      <vt:lpstr>標準提供条件</vt:lpstr>
      <vt:lpstr>入力規則</vt:lpstr>
      <vt:lpstr>'様式8-3'!ehpin</vt:lpstr>
      <vt:lpstr>'様式8-3'!ehpout</vt:lpstr>
      <vt:lpstr>'様式8-3'!ghpin</vt:lpstr>
      <vt:lpstr>'様式8-3'!ghpout</vt:lpstr>
      <vt:lpstr>'様式8-3'!Print_Area</vt:lpstr>
      <vt:lpstr>'様式8-4小'!Print_Area</vt:lpstr>
      <vt:lpstr>'様式8-5-1小_LPガス'!Print_Area</vt:lpstr>
      <vt:lpstr>'様式8-5-1小_電気'!Print_Area</vt:lpstr>
      <vt:lpstr>'様式8-5-1小_都市ガス'!Print_Area</vt:lpstr>
      <vt:lpstr>'様式8-6'!Print_Area</vt:lpstr>
      <vt:lpstr>'様式8-7-1小'!Print_Area</vt:lpstr>
      <vt:lpstr>'様式8-6'!Print_Titles</vt:lpstr>
      <vt:lpstr>'様式8-7-1小'!Print_Titles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教環室　岩﨑</cp:lastModifiedBy>
  <cp:lastPrinted>2023-08-07T21:40:53Z</cp:lastPrinted>
  <dcterms:created xsi:type="dcterms:W3CDTF">2023-04-18T01:50:27Z</dcterms:created>
  <dcterms:modified xsi:type="dcterms:W3CDTF">2023-08-15T06:47:39Z</dcterms:modified>
</cp:coreProperties>
</file>